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Personal\HI\projects\current\hattrick\"/>
    </mc:Choice>
  </mc:AlternateContent>
  <xr:revisionPtr revIDLastSave="0" documentId="13_ncr:1_{1D6DFA2A-8FE9-4304-9F3D-067599A8DC30}" xr6:coauthVersionLast="47" xr6:coauthVersionMax="47" xr10:uidLastSave="{00000000-0000-0000-0000-000000000000}"/>
  <bookViews>
    <workbookView xWindow="990" yWindow="-120" windowWidth="27930" windowHeight="16440" activeTab="4" xr2:uid="{00000000-000D-0000-FFFF-FFFF00000000}"/>
  </bookViews>
  <sheets>
    <sheet name="Base" sheetId="7" r:id="rId1"/>
    <sheet name="EvaluacionEconomica" sheetId="6" r:id="rId2"/>
    <sheet name="PLANTILLA" sheetId="5" r:id="rId3"/>
    <sheet name="Plan_Entrenamiento" sheetId="9" r:id="rId4"/>
    <sheet name="Compra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8" i="5" l="1"/>
  <c r="AK7" i="5"/>
  <c r="AK6" i="5"/>
  <c r="AE77" i="5"/>
  <c r="AE76" i="5"/>
  <c r="AE75" i="5"/>
  <c r="AE74" i="5"/>
  <c r="AE73" i="5"/>
  <c r="AE72" i="5"/>
  <c r="AG72" i="5"/>
  <c r="AE71" i="5"/>
  <c r="AE70" i="5"/>
  <c r="AG70" i="5"/>
  <c r="AE68" i="5"/>
  <c r="AE69" i="5"/>
  <c r="AG68" i="5"/>
  <c r="AE67" i="5"/>
  <c r="AO74" i="5"/>
  <c r="AO73" i="5"/>
  <c r="AO72" i="5"/>
  <c r="AG53" i="5"/>
  <c r="AG54" i="5"/>
  <c r="AG55" i="5"/>
  <c r="AG56" i="5"/>
  <c r="AG57" i="5"/>
  <c r="AG58" i="5"/>
  <c r="M74" i="5" s="1"/>
  <c r="AG59" i="5"/>
  <c r="AG60" i="5"/>
  <c r="M76" i="5" s="1"/>
  <c r="AG61" i="5"/>
  <c r="AG62" i="5"/>
  <c r="AG63" i="5"/>
  <c r="AG64" i="5"/>
  <c r="AG52" i="5"/>
  <c r="AE61" i="5"/>
  <c r="AE60" i="5"/>
  <c r="AE59" i="5"/>
  <c r="AE58" i="5"/>
  <c r="AE57" i="5"/>
  <c r="AE56" i="5"/>
  <c r="AE54" i="5"/>
  <c r="AE53" i="5"/>
  <c r="AE52" i="5"/>
  <c r="AI54" i="5"/>
  <c r="AO56" i="5"/>
  <c r="K71" i="5"/>
  <c r="K67" i="5"/>
  <c r="Y52" i="5"/>
  <c r="Y53" i="5"/>
  <c r="K54" i="5"/>
  <c r="K53" i="5"/>
  <c r="K69" i="5" s="1"/>
  <c r="K52" i="5"/>
  <c r="AO57" i="5"/>
  <c r="M35" i="5"/>
  <c r="L35" i="5"/>
  <c r="R35" i="5"/>
  <c r="D35" i="5"/>
  <c r="X35" i="5" s="1"/>
  <c r="X51" i="5" s="1"/>
  <c r="X67" i="5" s="1"/>
  <c r="E35" i="5"/>
  <c r="J35" i="5"/>
  <c r="AE45" i="5"/>
  <c r="AE44" i="5"/>
  <c r="AE43" i="5"/>
  <c r="AE42" i="5"/>
  <c r="AE41" i="5"/>
  <c r="AE40" i="5"/>
  <c r="Z45" i="5"/>
  <c r="Z44" i="5"/>
  <c r="Z40" i="5"/>
  <c r="AH40" i="5"/>
  <c r="AH43" i="5"/>
  <c r="AH42" i="5"/>
  <c r="AH41" i="5"/>
  <c r="AO40" i="5"/>
  <c r="AO39" i="5"/>
  <c r="AE29" i="5"/>
  <c r="AE28" i="5"/>
  <c r="AE27" i="5"/>
  <c r="AE26" i="5"/>
  <c r="AE25" i="5"/>
  <c r="AE24" i="5"/>
  <c r="K29" i="5"/>
  <c r="K28" i="5"/>
  <c r="K27" i="5"/>
  <c r="K26" i="5"/>
  <c r="K25" i="5"/>
  <c r="K24" i="5"/>
  <c r="X74" i="7"/>
  <c r="M74" i="7"/>
  <c r="AG74" i="7" s="1"/>
  <c r="AP72" i="7"/>
  <c r="M69" i="7"/>
  <c r="AG69" i="7" s="1"/>
  <c r="AB64" i="7"/>
  <c r="H80" i="7" s="1"/>
  <c r="AB80" i="7" s="1"/>
  <c r="AA64" i="7"/>
  <c r="G80" i="7" s="1"/>
  <c r="AA80" i="7" s="1"/>
  <c r="O63" i="7"/>
  <c r="AI63" i="7" s="1"/>
  <c r="O79" i="7" s="1"/>
  <c r="AI79" i="7" s="1"/>
  <c r="H63" i="7"/>
  <c r="AB63" i="7" s="1"/>
  <c r="H79" i="7" s="1"/>
  <c r="AB79" i="7" s="1"/>
  <c r="P62" i="7"/>
  <c r="AJ62" i="7" s="1"/>
  <c r="P78" i="7" s="1"/>
  <c r="AJ78" i="7" s="1"/>
  <c r="AJ61" i="7"/>
  <c r="P77" i="7" s="1"/>
  <c r="AJ77" i="7" s="1"/>
  <c r="AE59" i="7"/>
  <c r="K75" i="7" s="1"/>
  <c r="AE75" i="7" s="1"/>
  <c r="O59" i="7"/>
  <c r="AI59" i="7" s="1"/>
  <c r="O75" i="7" s="1"/>
  <c r="AI75" i="7" s="1"/>
  <c r="Q57" i="7"/>
  <c r="AK57" i="7" s="1"/>
  <c r="Q73" i="7" s="1"/>
  <c r="AK73" i="7" s="1"/>
  <c r="O57" i="7"/>
  <c r="AI57" i="7" s="1"/>
  <c r="O73" i="7" s="1"/>
  <c r="AI73" i="7" s="1"/>
  <c r="AP56" i="7"/>
  <c r="H52" i="7"/>
  <c r="AB52" i="7" s="1"/>
  <c r="H68" i="7" s="1"/>
  <c r="AB68" i="7" s="1"/>
  <c r="AM48" i="7"/>
  <c r="AD48" i="7"/>
  <c r="J64" i="7" s="1"/>
  <c r="AD64" i="7" s="1"/>
  <c r="J80" i="7" s="1"/>
  <c r="AD80" i="7" s="1"/>
  <c r="J48" i="7"/>
  <c r="AC47" i="7"/>
  <c r="I63" i="7" s="1"/>
  <c r="AC63" i="7" s="1"/>
  <c r="I79" i="7" s="1"/>
  <c r="AC79" i="7" s="1"/>
  <c r="K47" i="7"/>
  <c r="AE47" i="7" s="1"/>
  <c r="K63" i="7" s="1"/>
  <c r="AE63" i="7" s="1"/>
  <c r="K79" i="7" s="1"/>
  <c r="AE79" i="7" s="1"/>
  <c r="I47" i="7"/>
  <c r="AF46" i="7"/>
  <c r="AD46" i="7"/>
  <c r="J62" i="7" s="1"/>
  <c r="AD62" i="7" s="1"/>
  <c r="J78" i="7" s="1"/>
  <c r="AD78" i="7" s="1"/>
  <c r="R46" i="7"/>
  <c r="AL46" i="7" s="1"/>
  <c r="R62" i="7" s="1"/>
  <c r="AL62" i="7" s="1"/>
  <c r="R78" i="7" s="1"/>
  <c r="AL78" i="7" s="1"/>
  <c r="Q46" i="7"/>
  <c r="AK46" i="7" s="1"/>
  <c r="Q62" i="7" s="1"/>
  <c r="AK62" i="7" s="1"/>
  <c r="Q78" i="7" s="1"/>
  <c r="AK78" i="7" s="1"/>
  <c r="L46" i="7"/>
  <c r="D46" i="7"/>
  <c r="X46" i="7" s="1"/>
  <c r="D62" i="7" s="1"/>
  <c r="X62" i="7" s="1"/>
  <c r="D78" i="7" s="1"/>
  <c r="X78" i="7" s="1"/>
  <c r="X45" i="7"/>
  <c r="D61" i="7" s="1"/>
  <c r="X61" i="7" s="1"/>
  <c r="D77" i="7" s="1"/>
  <c r="X77" i="7" s="1"/>
  <c r="M45" i="7"/>
  <c r="AG45" i="7" s="1"/>
  <c r="M61" i="7" s="1"/>
  <c r="AG61" i="7" s="1"/>
  <c r="M77" i="7" s="1"/>
  <c r="AG77" i="7" s="1"/>
  <c r="K45" i="7"/>
  <c r="AE45" i="7" s="1"/>
  <c r="K61" i="7" s="1"/>
  <c r="AE61" i="7" s="1"/>
  <c r="K77" i="7" s="1"/>
  <c r="AE77" i="7" s="1"/>
  <c r="J45" i="7"/>
  <c r="AD45" i="7" s="1"/>
  <c r="J61" i="7" s="1"/>
  <c r="AD61" i="7" s="1"/>
  <c r="J77" i="7" s="1"/>
  <c r="AD77" i="7" s="1"/>
  <c r="AC44" i="7"/>
  <c r="I60" i="7" s="1"/>
  <c r="AC60" i="7" s="1"/>
  <c r="I76" i="7" s="1"/>
  <c r="AC76" i="7" s="1"/>
  <c r="L44" i="7"/>
  <c r="K44" i="7"/>
  <c r="AE44" i="7" s="1"/>
  <c r="K60" i="7" s="1"/>
  <c r="AE60" i="7" s="1"/>
  <c r="K76" i="7" s="1"/>
  <c r="AE76" i="7" s="1"/>
  <c r="J44" i="7"/>
  <c r="AD44" i="7" s="1"/>
  <c r="J60" i="7" s="1"/>
  <c r="AD60" i="7" s="1"/>
  <c r="J76" i="7" s="1"/>
  <c r="AD76" i="7" s="1"/>
  <c r="AL43" i="7"/>
  <c r="R59" i="7" s="1"/>
  <c r="AL59" i="7" s="1"/>
  <c r="R75" i="7" s="1"/>
  <c r="AL75" i="7" s="1"/>
  <c r="M43" i="7"/>
  <c r="AG43" i="7" s="1"/>
  <c r="M59" i="7" s="1"/>
  <c r="AG59" i="7" s="1"/>
  <c r="M75" i="7" s="1"/>
  <c r="AG75" i="7" s="1"/>
  <c r="L43" i="7"/>
  <c r="K43" i="7"/>
  <c r="AE43" i="7" s="1"/>
  <c r="K59" i="7" s="1"/>
  <c r="J43" i="7"/>
  <c r="AD43" i="7" s="1"/>
  <c r="J59" i="7" s="1"/>
  <c r="AD59" i="7" s="1"/>
  <c r="J75" i="7" s="1"/>
  <c r="AD75" i="7" s="1"/>
  <c r="AH42" i="7"/>
  <c r="N58" i="7" s="1"/>
  <c r="AH58" i="7" s="1"/>
  <c r="N74" i="7" s="1"/>
  <c r="AH74" i="7" s="1"/>
  <c r="P42" i="7"/>
  <c r="AJ42" i="7" s="1"/>
  <c r="P58" i="7" s="1"/>
  <c r="AJ58" i="7" s="1"/>
  <c r="P74" i="7" s="1"/>
  <c r="AJ74" i="7" s="1"/>
  <c r="O42" i="7"/>
  <c r="AI42" i="7" s="1"/>
  <c r="O58" i="7" s="1"/>
  <c r="AI58" i="7" s="1"/>
  <c r="O74" i="7" s="1"/>
  <c r="AI74" i="7" s="1"/>
  <c r="N42" i="7"/>
  <c r="M42" i="7"/>
  <c r="AG42" i="7" s="1"/>
  <c r="M58" i="7" s="1"/>
  <c r="AG58" i="7" s="1"/>
  <c r="H42" i="7"/>
  <c r="AB42" i="7" s="1"/>
  <c r="H58" i="7" s="1"/>
  <c r="AB58" i="7" s="1"/>
  <c r="H74" i="7" s="1"/>
  <c r="AB74" i="7" s="1"/>
  <c r="F42" i="7"/>
  <c r="Z42" i="7" s="1"/>
  <c r="F58" i="7" s="1"/>
  <c r="Z58" i="7" s="1"/>
  <c r="F74" i="7" s="1"/>
  <c r="Z74" i="7" s="1"/>
  <c r="E42" i="7"/>
  <c r="Y42" i="7" s="1"/>
  <c r="E58" i="7" s="1"/>
  <c r="Y58" i="7" s="1"/>
  <c r="E74" i="7" s="1"/>
  <c r="Y74" i="7" s="1"/>
  <c r="AI41" i="7"/>
  <c r="AA41" i="7"/>
  <c r="G57" i="7" s="1"/>
  <c r="AA57" i="7" s="1"/>
  <c r="G73" i="7" s="1"/>
  <c r="AA73" i="7" s="1"/>
  <c r="O41" i="7"/>
  <c r="N41" i="7"/>
  <c r="AH41" i="7" s="1"/>
  <c r="N57" i="7" s="1"/>
  <c r="AH57" i="7" s="1"/>
  <c r="N73" i="7" s="1"/>
  <c r="AH73" i="7" s="1"/>
  <c r="M41" i="7"/>
  <c r="AG41" i="7" s="1"/>
  <c r="M57" i="7" s="1"/>
  <c r="AG57" i="7" s="1"/>
  <c r="M73" i="7" s="1"/>
  <c r="AG73" i="7" s="1"/>
  <c r="G41" i="7"/>
  <c r="F41" i="7"/>
  <c r="Z41" i="7" s="1"/>
  <c r="F57" i="7" s="1"/>
  <c r="Z57" i="7" s="1"/>
  <c r="F73" i="7" s="1"/>
  <c r="Z73" i="7" s="1"/>
  <c r="E41" i="7"/>
  <c r="Y41" i="7" s="1"/>
  <c r="E57" i="7" s="1"/>
  <c r="Y57" i="7" s="1"/>
  <c r="E73" i="7" s="1"/>
  <c r="Y73" i="7" s="1"/>
  <c r="AJ40" i="7"/>
  <c r="P56" i="7" s="1"/>
  <c r="AJ56" i="7" s="1"/>
  <c r="P72" i="7" s="1"/>
  <c r="AJ72" i="7" s="1"/>
  <c r="AI40" i="7"/>
  <c r="O56" i="7" s="1"/>
  <c r="AI56" i="7" s="1"/>
  <c r="O72" i="7" s="1"/>
  <c r="AI72" i="7" s="1"/>
  <c r="AB40" i="7"/>
  <c r="H56" i="7" s="1"/>
  <c r="AB56" i="7" s="1"/>
  <c r="H72" i="7" s="1"/>
  <c r="AB72" i="7" s="1"/>
  <c r="P40" i="7"/>
  <c r="O40" i="7"/>
  <c r="H40" i="7"/>
  <c r="G40" i="7"/>
  <c r="AA40" i="7" s="1"/>
  <c r="G56" i="7" s="1"/>
  <c r="AA56" i="7" s="1"/>
  <c r="G72" i="7" s="1"/>
  <c r="AA72" i="7" s="1"/>
  <c r="E40" i="7"/>
  <c r="Y40" i="7" s="1"/>
  <c r="E56" i="7" s="1"/>
  <c r="Y56" i="7" s="1"/>
  <c r="E72" i="7" s="1"/>
  <c r="Y72" i="7" s="1"/>
  <c r="AP39" i="7"/>
  <c r="AO39" i="7"/>
  <c r="AL39" i="7"/>
  <c r="R55" i="7" s="1"/>
  <c r="AL55" i="7" s="1"/>
  <c r="R71" i="7" s="1"/>
  <c r="AL71" i="7" s="1"/>
  <c r="AC39" i="7"/>
  <c r="I55" i="7" s="1"/>
  <c r="AC55" i="7" s="1"/>
  <c r="I71" i="7" s="1"/>
  <c r="AC71" i="7" s="1"/>
  <c r="R39" i="7"/>
  <c r="Q39" i="7"/>
  <c r="AK39" i="7" s="1"/>
  <c r="Q55" i="7" s="1"/>
  <c r="AK55" i="7" s="1"/>
  <c r="Q71" i="7" s="1"/>
  <c r="AK71" i="7" s="1"/>
  <c r="P39" i="7"/>
  <c r="AJ39" i="7" s="1"/>
  <c r="P55" i="7" s="1"/>
  <c r="AJ55" i="7" s="1"/>
  <c r="P71" i="7" s="1"/>
  <c r="AJ71" i="7" s="1"/>
  <c r="J39" i="7"/>
  <c r="AD39" i="7" s="1"/>
  <c r="J55" i="7" s="1"/>
  <c r="AD55" i="7" s="1"/>
  <c r="J71" i="7" s="1"/>
  <c r="AD71" i="7" s="1"/>
  <c r="I39" i="7"/>
  <c r="H39" i="7"/>
  <c r="AB39" i="7" s="1"/>
  <c r="H55" i="7" s="1"/>
  <c r="AB55" i="7" s="1"/>
  <c r="H71" i="7" s="1"/>
  <c r="AB71" i="7" s="1"/>
  <c r="G39" i="7"/>
  <c r="AA39" i="7" s="1"/>
  <c r="G55" i="7" s="1"/>
  <c r="AA55" i="7" s="1"/>
  <c r="G71" i="7" s="1"/>
  <c r="AA71" i="7" s="1"/>
  <c r="AC38" i="7"/>
  <c r="I54" i="7" s="1"/>
  <c r="AC54" i="7" s="1"/>
  <c r="I70" i="7" s="1"/>
  <c r="AC70" i="7" s="1"/>
  <c r="R38" i="7"/>
  <c r="AL38" i="7" s="1"/>
  <c r="R54" i="7" s="1"/>
  <c r="AL54" i="7" s="1"/>
  <c r="R70" i="7" s="1"/>
  <c r="AL70" i="7" s="1"/>
  <c r="Q38" i="7"/>
  <c r="AK38" i="7" s="1"/>
  <c r="Q54" i="7" s="1"/>
  <c r="AK54" i="7" s="1"/>
  <c r="Q70" i="7" s="1"/>
  <c r="AK70" i="7" s="1"/>
  <c r="J38" i="7"/>
  <c r="AD38" i="7" s="1"/>
  <c r="J54" i="7" s="1"/>
  <c r="AD54" i="7" s="1"/>
  <c r="J70" i="7" s="1"/>
  <c r="AD70" i="7" s="1"/>
  <c r="I38" i="7"/>
  <c r="AL37" i="7"/>
  <c r="R53" i="7" s="1"/>
  <c r="AL53" i="7" s="1"/>
  <c r="R69" i="7" s="1"/>
  <c r="AL69" i="7" s="1"/>
  <c r="AI37" i="7"/>
  <c r="O53" i="7" s="1"/>
  <c r="AI53" i="7" s="1"/>
  <c r="O69" i="7" s="1"/>
  <c r="AI69" i="7" s="1"/>
  <c r="AD37" i="7"/>
  <c r="J53" i="7" s="1"/>
  <c r="AD53" i="7" s="1"/>
  <c r="J69" i="7" s="1"/>
  <c r="AD69" i="7" s="1"/>
  <c r="R37" i="7"/>
  <c r="O37" i="7"/>
  <c r="J37" i="7"/>
  <c r="I37" i="7"/>
  <c r="AC37" i="7" s="1"/>
  <c r="I53" i="7" s="1"/>
  <c r="AC53" i="7" s="1"/>
  <c r="I69" i="7" s="1"/>
  <c r="AC69" i="7" s="1"/>
  <c r="G37" i="7"/>
  <c r="AA37" i="7" s="1"/>
  <c r="G53" i="7" s="1"/>
  <c r="AA53" i="7" s="1"/>
  <c r="G69" i="7" s="1"/>
  <c r="AA69" i="7" s="1"/>
  <c r="Q36" i="7"/>
  <c r="AK36" i="7" s="1"/>
  <c r="Q52" i="7" s="1"/>
  <c r="AK52" i="7" s="1"/>
  <c r="Q68" i="7" s="1"/>
  <c r="AK68" i="7" s="1"/>
  <c r="AK35" i="7"/>
  <c r="Q51" i="7" s="1"/>
  <c r="AK51" i="7" s="1"/>
  <c r="Q67" i="7" s="1"/>
  <c r="AK67" i="7" s="1"/>
  <c r="AI35" i="7"/>
  <c r="O51" i="7" s="1"/>
  <c r="AI51" i="7" s="1"/>
  <c r="O67" i="7" s="1"/>
  <c r="AI67" i="7" s="1"/>
  <c r="Q35" i="7"/>
  <c r="O35" i="7"/>
  <c r="I35" i="7"/>
  <c r="AC35" i="7" s="1"/>
  <c r="I51" i="7" s="1"/>
  <c r="AC51" i="7" s="1"/>
  <c r="I67" i="7" s="1"/>
  <c r="AC67" i="7" s="1"/>
  <c r="G35" i="7"/>
  <c r="AA35" i="7" s="1"/>
  <c r="G51" i="7" s="1"/>
  <c r="AA51" i="7" s="1"/>
  <c r="G67" i="7" s="1"/>
  <c r="AA67" i="7" s="1"/>
  <c r="AL32" i="7"/>
  <c r="R48" i="7" s="1"/>
  <c r="AL48" i="7" s="1"/>
  <c r="R64" i="7" s="1"/>
  <c r="AL64" i="7" s="1"/>
  <c r="R80" i="7" s="1"/>
  <c r="AL80" i="7" s="1"/>
  <c r="AK32" i="7"/>
  <c r="Q48" i="7" s="1"/>
  <c r="AK48" i="7" s="1"/>
  <c r="Q64" i="7" s="1"/>
  <c r="AK64" i="7" s="1"/>
  <c r="Q80" i="7" s="1"/>
  <c r="AK80" i="7" s="1"/>
  <c r="AJ32" i="7"/>
  <c r="P48" i="7" s="1"/>
  <c r="AJ48" i="7" s="1"/>
  <c r="P64" i="7" s="1"/>
  <c r="AJ64" i="7" s="1"/>
  <c r="P80" i="7" s="1"/>
  <c r="AJ80" i="7" s="1"/>
  <c r="AI32" i="7"/>
  <c r="O48" i="7" s="1"/>
  <c r="AI48" i="7" s="1"/>
  <c r="O64" i="7" s="1"/>
  <c r="AI64" i="7" s="1"/>
  <c r="O80" i="7" s="1"/>
  <c r="AI80" i="7" s="1"/>
  <c r="AH32" i="7"/>
  <c r="N48" i="7" s="1"/>
  <c r="AH48" i="7" s="1"/>
  <c r="N64" i="7" s="1"/>
  <c r="AH64" i="7" s="1"/>
  <c r="N80" i="7" s="1"/>
  <c r="AH80" i="7" s="1"/>
  <c r="AG32" i="7"/>
  <c r="M48" i="7" s="1"/>
  <c r="AG48" i="7" s="1"/>
  <c r="M64" i="7" s="1"/>
  <c r="AG64" i="7" s="1"/>
  <c r="M80" i="7" s="1"/>
  <c r="AG80" i="7" s="1"/>
  <c r="AF32" i="7"/>
  <c r="L48" i="7" s="1"/>
  <c r="AF48" i="7" s="1"/>
  <c r="L64" i="7" s="1"/>
  <c r="AF64" i="7" s="1"/>
  <c r="AE32" i="7"/>
  <c r="K48" i="7" s="1"/>
  <c r="AE48" i="7" s="1"/>
  <c r="K64" i="7" s="1"/>
  <c r="AE64" i="7" s="1"/>
  <c r="K80" i="7" s="1"/>
  <c r="AE80" i="7" s="1"/>
  <c r="AD32" i="7"/>
  <c r="AC32" i="7"/>
  <c r="I48" i="7" s="1"/>
  <c r="AC48" i="7" s="1"/>
  <c r="I64" i="7" s="1"/>
  <c r="AC64" i="7" s="1"/>
  <c r="I80" i="7" s="1"/>
  <c r="AC80" i="7" s="1"/>
  <c r="AB32" i="7"/>
  <c r="H48" i="7" s="1"/>
  <c r="AB48" i="7" s="1"/>
  <c r="H64" i="7" s="1"/>
  <c r="AA32" i="7"/>
  <c r="G48" i="7" s="1"/>
  <c r="AA48" i="7" s="1"/>
  <c r="G64" i="7" s="1"/>
  <c r="Z32" i="7"/>
  <c r="F48" i="7" s="1"/>
  <c r="Z48" i="7" s="1"/>
  <c r="F64" i="7" s="1"/>
  <c r="Z64" i="7" s="1"/>
  <c r="F80" i="7" s="1"/>
  <c r="Z80" i="7" s="1"/>
  <c r="Y32" i="7"/>
  <c r="E48" i="7" s="1"/>
  <c r="Y48" i="7" s="1"/>
  <c r="E64" i="7" s="1"/>
  <c r="Y64" i="7" s="1"/>
  <c r="E80" i="7" s="1"/>
  <c r="Y80" i="7" s="1"/>
  <c r="X32" i="7"/>
  <c r="D48" i="7" s="1"/>
  <c r="X48" i="7" s="1"/>
  <c r="D64" i="7" s="1"/>
  <c r="X64" i="7" s="1"/>
  <c r="D80" i="7" s="1"/>
  <c r="X80" i="7" s="1"/>
  <c r="S32" i="7"/>
  <c r="AL31" i="7"/>
  <c r="R47" i="7" s="1"/>
  <c r="AL47" i="7" s="1"/>
  <c r="R63" i="7" s="1"/>
  <c r="AL63" i="7" s="1"/>
  <c r="R79" i="7" s="1"/>
  <c r="AL79" i="7" s="1"/>
  <c r="AK31" i="7"/>
  <c r="Q47" i="7" s="1"/>
  <c r="AK47" i="7" s="1"/>
  <c r="Q63" i="7" s="1"/>
  <c r="AK63" i="7" s="1"/>
  <c r="Q79" i="7" s="1"/>
  <c r="AK79" i="7" s="1"/>
  <c r="AJ31" i="7"/>
  <c r="P47" i="7" s="1"/>
  <c r="AJ47" i="7" s="1"/>
  <c r="P63" i="7" s="1"/>
  <c r="AJ63" i="7" s="1"/>
  <c r="P79" i="7" s="1"/>
  <c r="AJ79" i="7" s="1"/>
  <c r="AI31" i="7"/>
  <c r="O47" i="7" s="1"/>
  <c r="AI47" i="7" s="1"/>
  <c r="AH31" i="7"/>
  <c r="N47" i="7" s="1"/>
  <c r="AH47" i="7" s="1"/>
  <c r="N63" i="7" s="1"/>
  <c r="AH63" i="7" s="1"/>
  <c r="N79" i="7" s="1"/>
  <c r="AH79" i="7" s="1"/>
  <c r="AG31" i="7"/>
  <c r="M47" i="7" s="1"/>
  <c r="AG47" i="7" s="1"/>
  <c r="M63" i="7" s="1"/>
  <c r="AG63" i="7" s="1"/>
  <c r="M79" i="7" s="1"/>
  <c r="AG79" i="7" s="1"/>
  <c r="AF31" i="7"/>
  <c r="AE31" i="7"/>
  <c r="AD31" i="7"/>
  <c r="J47" i="7" s="1"/>
  <c r="AD47" i="7" s="1"/>
  <c r="J63" i="7" s="1"/>
  <c r="AD63" i="7" s="1"/>
  <c r="J79" i="7" s="1"/>
  <c r="AD79" i="7" s="1"/>
  <c r="AC31" i="7"/>
  <c r="AB31" i="7"/>
  <c r="H47" i="7" s="1"/>
  <c r="AB47" i="7" s="1"/>
  <c r="AA31" i="7"/>
  <c r="G47" i="7" s="1"/>
  <c r="AA47" i="7" s="1"/>
  <c r="G63" i="7" s="1"/>
  <c r="AA63" i="7" s="1"/>
  <c r="G79" i="7" s="1"/>
  <c r="AA79" i="7" s="1"/>
  <c r="Z31" i="7"/>
  <c r="F47" i="7" s="1"/>
  <c r="Z47" i="7" s="1"/>
  <c r="F63" i="7" s="1"/>
  <c r="Z63" i="7" s="1"/>
  <c r="F79" i="7" s="1"/>
  <c r="Z79" i="7" s="1"/>
  <c r="Y31" i="7"/>
  <c r="E47" i="7" s="1"/>
  <c r="Y47" i="7" s="1"/>
  <c r="E63" i="7" s="1"/>
  <c r="Y63" i="7" s="1"/>
  <c r="E79" i="7" s="1"/>
  <c r="Y79" i="7" s="1"/>
  <c r="X31" i="7"/>
  <c r="D47" i="7" s="1"/>
  <c r="X47" i="7" s="1"/>
  <c r="D63" i="7" s="1"/>
  <c r="X63" i="7" s="1"/>
  <c r="D79" i="7" s="1"/>
  <c r="X79" i="7" s="1"/>
  <c r="S31" i="7"/>
  <c r="AL30" i="7"/>
  <c r="AK30" i="7"/>
  <c r="AJ30" i="7"/>
  <c r="P46" i="7" s="1"/>
  <c r="AJ46" i="7" s="1"/>
  <c r="AI30" i="7"/>
  <c r="O46" i="7" s="1"/>
  <c r="AI46" i="7" s="1"/>
  <c r="O62" i="7" s="1"/>
  <c r="AI62" i="7" s="1"/>
  <c r="O78" i="7" s="1"/>
  <c r="AI78" i="7" s="1"/>
  <c r="AH30" i="7"/>
  <c r="N46" i="7" s="1"/>
  <c r="AH46" i="7" s="1"/>
  <c r="N62" i="7" s="1"/>
  <c r="AH62" i="7" s="1"/>
  <c r="N78" i="7" s="1"/>
  <c r="AH78" i="7" s="1"/>
  <c r="AG30" i="7"/>
  <c r="M46" i="7" s="1"/>
  <c r="AG46" i="7" s="1"/>
  <c r="M62" i="7" s="1"/>
  <c r="AG62" i="7" s="1"/>
  <c r="M78" i="7" s="1"/>
  <c r="AG78" i="7" s="1"/>
  <c r="AF30" i="7"/>
  <c r="AE30" i="7"/>
  <c r="K46" i="7" s="1"/>
  <c r="AE46" i="7" s="1"/>
  <c r="K62" i="7" s="1"/>
  <c r="AE62" i="7" s="1"/>
  <c r="K78" i="7" s="1"/>
  <c r="AE78" i="7" s="1"/>
  <c r="AD30" i="7"/>
  <c r="J46" i="7" s="1"/>
  <c r="AC30" i="7"/>
  <c r="I46" i="7" s="1"/>
  <c r="AC46" i="7" s="1"/>
  <c r="I62" i="7" s="1"/>
  <c r="AC62" i="7" s="1"/>
  <c r="I78" i="7" s="1"/>
  <c r="AC78" i="7" s="1"/>
  <c r="AB30" i="7"/>
  <c r="H46" i="7" s="1"/>
  <c r="AB46" i="7" s="1"/>
  <c r="H62" i="7" s="1"/>
  <c r="AB62" i="7" s="1"/>
  <c r="H78" i="7" s="1"/>
  <c r="AB78" i="7" s="1"/>
  <c r="AA30" i="7"/>
  <c r="G46" i="7" s="1"/>
  <c r="AA46" i="7" s="1"/>
  <c r="G62" i="7" s="1"/>
  <c r="AA62" i="7" s="1"/>
  <c r="G78" i="7" s="1"/>
  <c r="AA78" i="7" s="1"/>
  <c r="Z30" i="7"/>
  <c r="F46" i="7" s="1"/>
  <c r="Z46" i="7" s="1"/>
  <c r="F62" i="7" s="1"/>
  <c r="Z62" i="7" s="1"/>
  <c r="F78" i="7" s="1"/>
  <c r="Z78" i="7" s="1"/>
  <c r="Y30" i="7"/>
  <c r="E46" i="7" s="1"/>
  <c r="Y46" i="7" s="1"/>
  <c r="E62" i="7" s="1"/>
  <c r="Y62" i="7" s="1"/>
  <c r="E78" i="7" s="1"/>
  <c r="Y78" i="7" s="1"/>
  <c r="X30" i="7"/>
  <c r="S30" i="7"/>
  <c r="AL29" i="7"/>
  <c r="R45" i="7" s="1"/>
  <c r="AL45" i="7" s="1"/>
  <c r="R61" i="7" s="1"/>
  <c r="AL61" i="7" s="1"/>
  <c r="R77" i="7" s="1"/>
  <c r="AL77" i="7" s="1"/>
  <c r="AK29" i="7"/>
  <c r="Q45" i="7" s="1"/>
  <c r="AK45" i="7" s="1"/>
  <c r="Q61" i="7" s="1"/>
  <c r="AK61" i="7" s="1"/>
  <c r="Q77" i="7" s="1"/>
  <c r="AK77" i="7" s="1"/>
  <c r="AJ29" i="7"/>
  <c r="P45" i="7" s="1"/>
  <c r="AJ45" i="7" s="1"/>
  <c r="P61" i="7" s="1"/>
  <c r="AI29" i="7"/>
  <c r="O45" i="7" s="1"/>
  <c r="AI45" i="7" s="1"/>
  <c r="O61" i="7" s="1"/>
  <c r="AI61" i="7" s="1"/>
  <c r="O77" i="7" s="1"/>
  <c r="AI77" i="7" s="1"/>
  <c r="AH29" i="7"/>
  <c r="N45" i="7" s="1"/>
  <c r="AH45" i="7" s="1"/>
  <c r="N61" i="7" s="1"/>
  <c r="AH61" i="7" s="1"/>
  <c r="N77" i="7" s="1"/>
  <c r="AH77" i="7" s="1"/>
  <c r="AG29" i="7"/>
  <c r="AF29" i="7"/>
  <c r="AE29" i="7"/>
  <c r="AD29" i="7"/>
  <c r="AC29" i="7"/>
  <c r="I45" i="7" s="1"/>
  <c r="AC45" i="7" s="1"/>
  <c r="I61" i="7" s="1"/>
  <c r="AC61" i="7" s="1"/>
  <c r="I77" i="7" s="1"/>
  <c r="AC77" i="7" s="1"/>
  <c r="AB29" i="7"/>
  <c r="H45" i="7" s="1"/>
  <c r="AB45" i="7" s="1"/>
  <c r="H61" i="7" s="1"/>
  <c r="AB61" i="7" s="1"/>
  <c r="H77" i="7" s="1"/>
  <c r="AB77" i="7" s="1"/>
  <c r="AA29" i="7"/>
  <c r="G45" i="7" s="1"/>
  <c r="AA45" i="7" s="1"/>
  <c r="G61" i="7" s="1"/>
  <c r="AA61" i="7" s="1"/>
  <c r="G77" i="7" s="1"/>
  <c r="AA77" i="7" s="1"/>
  <c r="Z29" i="7"/>
  <c r="F45" i="7" s="1"/>
  <c r="Z45" i="7" s="1"/>
  <c r="F61" i="7" s="1"/>
  <c r="Z61" i="7" s="1"/>
  <c r="F77" i="7" s="1"/>
  <c r="Z77" i="7" s="1"/>
  <c r="Y29" i="7"/>
  <c r="E45" i="7" s="1"/>
  <c r="Y45" i="7" s="1"/>
  <c r="E61" i="7" s="1"/>
  <c r="Y61" i="7" s="1"/>
  <c r="E77" i="7" s="1"/>
  <c r="Y77" i="7" s="1"/>
  <c r="X29" i="7"/>
  <c r="D45" i="7" s="1"/>
  <c r="S29" i="7"/>
  <c r="AL28" i="7"/>
  <c r="R44" i="7" s="1"/>
  <c r="AL44" i="7" s="1"/>
  <c r="R60" i="7" s="1"/>
  <c r="AL60" i="7" s="1"/>
  <c r="R76" i="7" s="1"/>
  <c r="AL76" i="7" s="1"/>
  <c r="AK28" i="7"/>
  <c r="Q44" i="7" s="1"/>
  <c r="AK44" i="7" s="1"/>
  <c r="Q60" i="7" s="1"/>
  <c r="AK60" i="7" s="1"/>
  <c r="Q76" i="7" s="1"/>
  <c r="AK76" i="7" s="1"/>
  <c r="AJ28" i="7"/>
  <c r="P44" i="7" s="1"/>
  <c r="AJ44" i="7" s="1"/>
  <c r="P60" i="7" s="1"/>
  <c r="AJ60" i="7" s="1"/>
  <c r="P76" i="7" s="1"/>
  <c r="AJ76" i="7" s="1"/>
  <c r="AI28" i="7"/>
  <c r="O44" i="7" s="1"/>
  <c r="AI44" i="7" s="1"/>
  <c r="O60" i="7" s="1"/>
  <c r="AI60" i="7" s="1"/>
  <c r="O76" i="7" s="1"/>
  <c r="AI76" i="7" s="1"/>
  <c r="AH28" i="7"/>
  <c r="N44" i="7" s="1"/>
  <c r="AH44" i="7" s="1"/>
  <c r="N60" i="7" s="1"/>
  <c r="AH60" i="7" s="1"/>
  <c r="N76" i="7" s="1"/>
  <c r="AH76" i="7" s="1"/>
  <c r="AG28" i="7"/>
  <c r="M44" i="7" s="1"/>
  <c r="AG44" i="7" s="1"/>
  <c r="M60" i="7" s="1"/>
  <c r="AG60" i="7" s="1"/>
  <c r="M76" i="7" s="1"/>
  <c r="AG76" i="7" s="1"/>
  <c r="AF28" i="7"/>
  <c r="AE28" i="7"/>
  <c r="AD28" i="7"/>
  <c r="AC28" i="7"/>
  <c r="I44" i="7" s="1"/>
  <c r="AB28" i="7"/>
  <c r="H44" i="7" s="1"/>
  <c r="AB44" i="7" s="1"/>
  <c r="H60" i="7" s="1"/>
  <c r="AB60" i="7" s="1"/>
  <c r="H76" i="7" s="1"/>
  <c r="AB76" i="7" s="1"/>
  <c r="AA28" i="7"/>
  <c r="G44" i="7" s="1"/>
  <c r="AA44" i="7" s="1"/>
  <c r="G60" i="7" s="1"/>
  <c r="AA60" i="7" s="1"/>
  <c r="G76" i="7" s="1"/>
  <c r="AA76" i="7" s="1"/>
  <c r="Z28" i="7"/>
  <c r="F44" i="7" s="1"/>
  <c r="Z44" i="7" s="1"/>
  <c r="F60" i="7" s="1"/>
  <c r="Z60" i="7" s="1"/>
  <c r="F76" i="7" s="1"/>
  <c r="Z76" i="7" s="1"/>
  <c r="Y28" i="7"/>
  <c r="E44" i="7" s="1"/>
  <c r="Y44" i="7" s="1"/>
  <c r="E60" i="7" s="1"/>
  <c r="Y60" i="7" s="1"/>
  <c r="E76" i="7" s="1"/>
  <c r="Y76" i="7" s="1"/>
  <c r="X28" i="7"/>
  <c r="D44" i="7" s="1"/>
  <c r="X44" i="7" s="1"/>
  <c r="D60" i="7" s="1"/>
  <c r="X60" i="7" s="1"/>
  <c r="D76" i="7" s="1"/>
  <c r="X76" i="7" s="1"/>
  <c r="S28" i="7"/>
  <c r="AL27" i="7"/>
  <c r="R43" i="7" s="1"/>
  <c r="AK27" i="7"/>
  <c r="Q43" i="7" s="1"/>
  <c r="AK43" i="7" s="1"/>
  <c r="Q59" i="7" s="1"/>
  <c r="AK59" i="7" s="1"/>
  <c r="Q75" i="7" s="1"/>
  <c r="AK75" i="7" s="1"/>
  <c r="AJ27" i="7"/>
  <c r="P43" i="7" s="1"/>
  <c r="AJ43" i="7" s="1"/>
  <c r="P59" i="7" s="1"/>
  <c r="AJ59" i="7" s="1"/>
  <c r="P75" i="7" s="1"/>
  <c r="AJ75" i="7" s="1"/>
  <c r="AI27" i="7"/>
  <c r="O43" i="7" s="1"/>
  <c r="AI43" i="7" s="1"/>
  <c r="AH27" i="7"/>
  <c r="N43" i="7" s="1"/>
  <c r="AH43" i="7" s="1"/>
  <c r="N59" i="7" s="1"/>
  <c r="AH59" i="7" s="1"/>
  <c r="N75" i="7" s="1"/>
  <c r="AH75" i="7" s="1"/>
  <c r="AG27" i="7"/>
  <c r="AF27" i="7"/>
  <c r="AE27" i="7"/>
  <c r="AD27" i="7"/>
  <c r="AC27" i="7"/>
  <c r="I43" i="7" s="1"/>
  <c r="AC43" i="7" s="1"/>
  <c r="I59" i="7" s="1"/>
  <c r="AC59" i="7" s="1"/>
  <c r="I75" i="7" s="1"/>
  <c r="AC75" i="7" s="1"/>
  <c r="AB27" i="7"/>
  <c r="H43" i="7" s="1"/>
  <c r="AB43" i="7" s="1"/>
  <c r="H59" i="7" s="1"/>
  <c r="AB59" i="7" s="1"/>
  <c r="H75" i="7" s="1"/>
  <c r="AB75" i="7" s="1"/>
  <c r="AA27" i="7"/>
  <c r="G43" i="7" s="1"/>
  <c r="AA43" i="7" s="1"/>
  <c r="G59" i="7" s="1"/>
  <c r="AA59" i="7" s="1"/>
  <c r="G75" i="7" s="1"/>
  <c r="AA75" i="7" s="1"/>
  <c r="Z27" i="7"/>
  <c r="F43" i="7" s="1"/>
  <c r="Z43" i="7" s="1"/>
  <c r="F59" i="7" s="1"/>
  <c r="Z59" i="7" s="1"/>
  <c r="F75" i="7" s="1"/>
  <c r="Z75" i="7" s="1"/>
  <c r="Y27" i="7"/>
  <c r="E43" i="7" s="1"/>
  <c r="Y43" i="7" s="1"/>
  <c r="E59" i="7" s="1"/>
  <c r="Y59" i="7" s="1"/>
  <c r="E75" i="7" s="1"/>
  <c r="Y75" i="7" s="1"/>
  <c r="X27" i="7"/>
  <c r="D43" i="7" s="1"/>
  <c r="X43" i="7" s="1"/>
  <c r="D59" i="7" s="1"/>
  <c r="X59" i="7" s="1"/>
  <c r="D75" i="7" s="1"/>
  <c r="X75" i="7" s="1"/>
  <c r="S27" i="7"/>
  <c r="AL26" i="7"/>
  <c r="R42" i="7" s="1"/>
  <c r="AL42" i="7" s="1"/>
  <c r="R58" i="7" s="1"/>
  <c r="AL58" i="7" s="1"/>
  <c r="R74" i="7" s="1"/>
  <c r="AL74" i="7" s="1"/>
  <c r="AK26" i="7"/>
  <c r="Q42" i="7" s="1"/>
  <c r="AK42" i="7" s="1"/>
  <c r="Q58" i="7" s="1"/>
  <c r="AK58" i="7" s="1"/>
  <c r="Q74" i="7" s="1"/>
  <c r="AK74" i="7" s="1"/>
  <c r="AJ26" i="7"/>
  <c r="AI26" i="7"/>
  <c r="AH26" i="7"/>
  <c r="AG26" i="7"/>
  <c r="AF26" i="7"/>
  <c r="L42" i="7" s="1"/>
  <c r="AE26" i="7"/>
  <c r="K42" i="7" s="1"/>
  <c r="AE42" i="7" s="1"/>
  <c r="K58" i="7" s="1"/>
  <c r="AE58" i="7" s="1"/>
  <c r="K74" i="7" s="1"/>
  <c r="AE74" i="7" s="1"/>
  <c r="AD26" i="7"/>
  <c r="J42" i="7" s="1"/>
  <c r="AD42" i="7" s="1"/>
  <c r="J58" i="7" s="1"/>
  <c r="AD58" i="7" s="1"/>
  <c r="J74" i="7" s="1"/>
  <c r="AD74" i="7" s="1"/>
  <c r="AC26" i="7"/>
  <c r="I42" i="7" s="1"/>
  <c r="AC42" i="7" s="1"/>
  <c r="I58" i="7" s="1"/>
  <c r="AC58" i="7" s="1"/>
  <c r="I74" i="7" s="1"/>
  <c r="AC74" i="7" s="1"/>
  <c r="AB26" i="7"/>
  <c r="AA26" i="7"/>
  <c r="G42" i="7" s="1"/>
  <c r="AA42" i="7" s="1"/>
  <c r="G58" i="7" s="1"/>
  <c r="AA58" i="7" s="1"/>
  <c r="G74" i="7" s="1"/>
  <c r="AA74" i="7" s="1"/>
  <c r="Z26" i="7"/>
  <c r="Y26" i="7"/>
  <c r="X26" i="7"/>
  <c r="D42" i="7" s="1"/>
  <c r="X42" i="7" s="1"/>
  <c r="D58" i="7" s="1"/>
  <c r="X58" i="7" s="1"/>
  <c r="D74" i="7" s="1"/>
  <c r="S26" i="7"/>
  <c r="AL25" i="7"/>
  <c r="R41" i="7" s="1"/>
  <c r="AL41" i="7" s="1"/>
  <c r="R57" i="7" s="1"/>
  <c r="AL57" i="7" s="1"/>
  <c r="R73" i="7" s="1"/>
  <c r="AL73" i="7" s="1"/>
  <c r="AK25" i="7"/>
  <c r="Q41" i="7" s="1"/>
  <c r="AK41" i="7" s="1"/>
  <c r="AJ25" i="7"/>
  <c r="AM25" i="7" s="1"/>
  <c r="AI25" i="7"/>
  <c r="AH25" i="7"/>
  <c r="AG25" i="7"/>
  <c r="AF25" i="7"/>
  <c r="L41" i="7" s="1"/>
  <c r="AE25" i="7"/>
  <c r="K41" i="7" s="1"/>
  <c r="AE41" i="7" s="1"/>
  <c r="K57" i="7" s="1"/>
  <c r="AE57" i="7" s="1"/>
  <c r="K73" i="7" s="1"/>
  <c r="AE73" i="7" s="1"/>
  <c r="AD25" i="7"/>
  <c r="J41" i="7" s="1"/>
  <c r="AD41" i="7" s="1"/>
  <c r="J57" i="7" s="1"/>
  <c r="AD57" i="7" s="1"/>
  <c r="J73" i="7" s="1"/>
  <c r="AD73" i="7" s="1"/>
  <c r="AC25" i="7"/>
  <c r="I41" i="7" s="1"/>
  <c r="AC41" i="7" s="1"/>
  <c r="I57" i="7" s="1"/>
  <c r="AC57" i="7" s="1"/>
  <c r="I73" i="7" s="1"/>
  <c r="AC73" i="7" s="1"/>
  <c r="AB25" i="7"/>
  <c r="H41" i="7" s="1"/>
  <c r="AB41" i="7" s="1"/>
  <c r="H57" i="7" s="1"/>
  <c r="AB57" i="7" s="1"/>
  <c r="H73" i="7" s="1"/>
  <c r="AB73" i="7" s="1"/>
  <c r="AA25" i="7"/>
  <c r="Z25" i="7"/>
  <c r="Y25" i="7"/>
  <c r="X25" i="7"/>
  <c r="D41" i="7" s="1"/>
  <c r="X41" i="7" s="1"/>
  <c r="D57" i="7" s="1"/>
  <c r="X57" i="7" s="1"/>
  <c r="D73" i="7" s="1"/>
  <c r="X73" i="7" s="1"/>
  <c r="S25" i="7"/>
  <c r="AP24" i="7"/>
  <c r="AP14" i="7" s="1"/>
  <c r="AO24" i="7"/>
  <c r="AM24" i="7"/>
  <c r="AL24" i="7"/>
  <c r="R40" i="7" s="1"/>
  <c r="AL40" i="7" s="1"/>
  <c r="R56" i="7" s="1"/>
  <c r="AL56" i="7" s="1"/>
  <c r="R72" i="7" s="1"/>
  <c r="AL72" i="7" s="1"/>
  <c r="AK24" i="7"/>
  <c r="Q40" i="7" s="1"/>
  <c r="AK40" i="7" s="1"/>
  <c r="Q56" i="7" s="1"/>
  <c r="AK56" i="7" s="1"/>
  <c r="Q72" i="7" s="1"/>
  <c r="AK72" i="7" s="1"/>
  <c r="AJ24" i="7"/>
  <c r="AI24" i="7"/>
  <c r="AH24" i="7"/>
  <c r="N40" i="7" s="1"/>
  <c r="AH40" i="7" s="1"/>
  <c r="N56" i="7" s="1"/>
  <c r="AH56" i="7" s="1"/>
  <c r="N72" i="7" s="1"/>
  <c r="AH72" i="7" s="1"/>
  <c r="AG24" i="7"/>
  <c r="M40" i="7" s="1"/>
  <c r="AG40" i="7" s="1"/>
  <c r="M56" i="7" s="1"/>
  <c r="AG56" i="7" s="1"/>
  <c r="M72" i="7" s="1"/>
  <c r="AG72" i="7" s="1"/>
  <c r="AF24" i="7"/>
  <c r="L40" i="7" s="1"/>
  <c r="AE24" i="7"/>
  <c r="K40" i="7" s="1"/>
  <c r="AE40" i="7" s="1"/>
  <c r="K56" i="7" s="1"/>
  <c r="AE56" i="7" s="1"/>
  <c r="K72" i="7" s="1"/>
  <c r="AE72" i="7" s="1"/>
  <c r="AD24" i="7"/>
  <c r="J40" i="7" s="1"/>
  <c r="AD40" i="7" s="1"/>
  <c r="J56" i="7" s="1"/>
  <c r="AD56" i="7" s="1"/>
  <c r="J72" i="7" s="1"/>
  <c r="AD72" i="7" s="1"/>
  <c r="AC24" i="7"/>
  <c r="I40" i="7" s="1"/>
  <c r="AC40" i="7" s="1"/>
  <c r="I56" i="7" s="1"/>
  <c r="AC56" i="7" s="1"/>
  <c r="I72" i="7" s="1"/>
  <c r="AC72" i="7" s="1"/>
  <c r="AB24" i="7"/>
  <c r="AA24" i="7"/>
  <c r="Z24" i="7"/>
  <c r="F40" i="7" s="1"/>
  <c r="Z40" i="7" s="1"/>
  <c r="F56" i="7" s="1"/>
  <c r="Z56" i="7" s="1"/>
  <c r="F72" i="7" s="1"/>
  <c r="Z72" i="7" s="1"/>
  <c r="Y24" i="7"/>
  <c r="X24" i="7"/>
  <c r="D40" i="7" s="1"/>
  <c r="X40" i="7" s="1"/>
  <c r="D56" i="7" s="1"/>
  <c r="X56" i="7" s="1"/>
  <c r="D72" i="7" s="1"/>
  <c r="X72" i="7" s="1"/>
  <c r="S24" i="7"/>
  <c r="AL23" i="7"/>
  <c r="AK23" i="7"/>
  <c r="AJ23" i="7"/>
  <c r="AI23" i="7"/>
  <c r="O39" i="7" s="1"/>
  <c r="AI39" i="7" s="1"/>
  <c r="O55" i="7" s="1"/>
  <c r="AI55" i="7" s="1"/>
  <c r="O71" i="7" s="1"/>
  <c r="AI71" i="7" s="1"/>
  <c r="AH23" i="7"/>
  <c r="N39" i="7" s="1"/>
  <c r="AH39" i="7" s="1"/>
  <c r="N55" i="7" s="1"/>
  <c r="AH55" i="7" s="1"/>
  <c r="N71" i="7" s="1"/>
  <c r="AH71" i="7" s="1"/>
  <c r="AG23" i="7"/>
  <c r="M39" i="7" s="1"/>
  <c r="AG39" i="7" s="1"/>
  <c r="M55" i="7" s="1"/>
  <c r="AG55" i="7" s="1"/>
  <c r="M71" i="7" s="1"/>
  <c r="AG71" i="7" s="1"/>
  <c r="AF23" i="7"/>
  <c r="AE23" i="7"/>
  <c r="K39" i="7" s="1"/>
  <c r="AE39" i="7" s="1"/>
  <c r="K55" i="7" s="1"/>
  <c r="AE55" i="7" s="1"/>
  <c r="K71" i="7" s="1"/>
  <c r="AE71" i="7" s="1"/>
  <c r="AD23" i="7"/>
  <c r="AC23" i="7"/>
  <c r="AB23" i="7"/>
  <c r="AA23" i="7"/>
  <c r="Z23" i="7"/>
  <c r="F39" i="7" s="1"/>
  <c r="Z39" i="7" s="1"/>
  <c r="F55" i="7" s="1"/>
  <c r="Z55" i="7" s="1"/>
  <c r="F71" i="7" s="1"/>
  <c r="Z71" i="7" s="1"/>
  <c r="Y23" i="7"/>
  <c r="E39" i="7" s="1"/>
  <c r="Y39" i="7" s="1"/>
  <c r="E55" i="7" s="1"/>
  <c r="Y55" i="7" s="1"/>
  <c r="E71" i="7" s="1"/>
  <c r="Y71" i="7" s="1"/>
  <c r="X23" i="7"/>
  <c r="D39" i="7" s="1"/>
  <c r="X39" i="7" s="1"/>
  <c r="D55" i="7" s="1"/>
  <c r="X55" i="7" s="1"/>
  <c r="D71" i="7" s="1"/>
  <c r="X71" i="7" s="1"/>
  <c r="S23" i="7"/>
  <c r="AL22" i="7"/>
  <c r="AK22" i="7"/>
  <c r="AJ22" i="7"/>
  <c r="P38" i="7" s="1"/>
  <c r="AJ38" i="7" s="1"/>
  <c r="P54" i="7" s="1"/>
  <c r="AJ54" i="7" s="1"/>
  <c r="P70" i="7" s="1"/>
  <c r="AJ70" i="7" s="1"/>
  <c r="AI22" i="7"/>
  <c r="O38" i="7" s="1"/>
  <c r="AI38" i="7" s="1"/>
  <c r="O54" i="7" s="1"/>
  <c r="AI54" i="7" s="1"/>
  <c r="O70" i="7" s="1"/>
  <c r="AI70" i="7" s="1"/>
  <c r="AH22" i="7"/>
  <c r="N38" i="7" s="1"/>
  <c r="AH38" i="7" s="1"/>
  <c r="N54" i="7" s="1"/>
  <c r="AH54" i="7" s="1"/>
  <c r="N70" i="7" s="1"/>
  <c r="AH70" i="7" s="1"/>
  <c r="AG22" i="7"/>
  <c r="AF22" i="7"/>
  <c r="L38" i="7" s="1"/>
  <c r="AE22" i="7"/>
  <c r="K38" i="7" s="1"/>
  <c r="AE38" i="7" s="1"/>
  <c r="K54" i="7" s="1"/>
  <c r="AE54" i="7" s="1"/>
  <c r="K70" i="7" s="1"/>
  <c r="AE70" i="7" s="1"/>
  <c r="AD22" i="7"/>
  <c r="AC22" i="7"/>
  <c r="AB22" i="7"/>
  <c r="H38" i="7" s="1"/>
  <c r="AB38" i="7" s="1"/>
  <c r="H54" i="7" s="1"/>
  <c r="AB54" i="7" s="1"/>
  <c r="H70" i="7" s="1"/>
  <c r="AB70" i="7" s="1"/>
  <c r="AA22" i="7"/>
  <c r="G38" i="7" s="1"/>
  <c r="AA38" i="7" s="1"/>
  <c r="G54" i="7" s="1"/>
  <c r="AA54" i="7" s="1"/>
  <c r="G70" i="7" s="1"/>
  <c r="AA70" i="7" s="1"/>
  <c r="Z22" i="7"/>
  <c r="F38" i="7" s="1"/>
  <c r="Z38" i="7" s="1"/>
  <c r="F54" i="7" s="1"/>
  <c r="Z54" i="7" s="1"/>
  <c r="F70" i="7" s="1"/>
  <c r="Z70" i="7" s="1"/>
  <c r="Y22" i="7"/>
  <c r="E38" i="7" s="1"/>
  <c r="Y38" i="7" s="1"/>
  <c r="E54" i="7" s="1"/>
  <c r="Y54" i="7" s="1"/>
  <c r="E70" i="7" s="1"/>
  <c r="Y70" i="7" s="1"/>
  <c r="X22" i="7"/>
  <c r="D38" i="7" s="1"/>
  <c r="X38" i="7" s="1"/>
  <c r="D54" i="7" s="1"/>
  <c r="X54" i="7" s="1"/>
  <c r="D70" i="7" s="1"/>
  <c r="X70" i="7" s="1"/>
  <c r="S22" i="7"/>
  <c r="AL21" i="7"/>
  <c r="AK21" i="7"/>
  <c r="Q37" i="7" s="1"/>
  <c r="AK37" i="7" s="1"/>
  <c r="Q53" i="7" s="1"/>
  <c r="AK53" i="7" s="1"/>
  <c r="Q69" i="7" s="1"/>
  <c r="AK69" i="7" s="1"/>
  <c r="AJ21" i="7"/>
  <c r="P37" i="7" s="1"/>
  <c r="AJ37" i="7" s="1"/>
  <c r="P53" i="7" s="1"/>
  <c r="AJ53" i="7" s="1"/>
  <c r="P69" i="7" s="1"/>
  <c r="AJ69" i="7" s="1"/>
  <c r="AI21" i="7"/>
  <c r="AH21" i="7"/>
  <c r="N37" i="7" s="1"/>
  <c r="AH37" i="7" s="1"/>
  <c r="N53" i="7" s="1"/>
  <c r="AH53" i="7" s="1"/>
  <c r="N69" i="7" s="1"/>
  <c r="AH69" i="7" s="1"/>
  <c r="AG21" i="7"/>
  <c r="M37" i="7" s="1"/>
  <c r="AG37" i="7" s="1"/>
  <c r="M53" i="7" s="1"/>
  <c r="AG53" i="7" s="1"/>
  <c r="AF21" i="7"/>
  <c r="L37" i="7" s="1"/>
  <c r="AE21" i="7"/>
  <c r="K37" i="7" s="1"/>
  <c r="AE37" i="7" s="1"/>
  <c r="K53" i="7" s="1"/>
  <c r="AE53" i="7" s="1"/>
  <c r="K69" i="7" s="1"/>
  <c r="AE69" i="7" s="1"/>
  <c r="AD21" i="7"/>
  <c r="AC21" i="7"/>
  <c r="AB21" i="7"/>
  <c r="H37" i="7" s="1"/>
  <c r="AB37" i="7" s="1"/>
  <c r="H53" i="7" s="1"/>
  <c r="AB53" i="7" s="1"/>
  <c r="H69" i="7" s="1"/>
  <c r="AB69" i="7" s="1"/>
  <c r="AA21" i="7"/>
  <c r="Z21" i="7"/>
  <c r="F37" i="7" s="1"/>
  <c r="Z37" i="7" s="1"/>
  <c r="F53" i="7" s="1"/>
  <c r="Z53" i="7" s="1"/>
  <c r="F69" i="7" s="1"/>
  <c r="Z69" i="7" s="1"/>
  <c r="Y21" i="7"/>
  <c r="E37" i="7" s="1"/>
  <c r="Y37" i="7" s="1"/>
  <c r="E53" i="7" s="1"/>
  <c r="Y53" i="7" s="1"/>
  <c r="E69" i="7" s="1"/>
  <c r="Y69" i="7" s="1"/>
  <c r="X21" i="7"/>
  <c r="D37" i="7" s="1"/>
  <c r="X37" i="7" s="1"/>
  <c r="D53" i="7" s="1"/>
  <c r="X53" i="7" s="1"/>
  <c r="D69" i="7" s="1"/>
  <c r="X69" i="7" s="1"/>
  <c r="S21" i="7"/>
  <c r="AL20" i="7"/>
  <c r="R36" i="7" s="1"/>
  <c r="AL36" i="7" s="1"/>
  <c r="R52" i="7" s="1"/>
  <c r="AL52" i="7" s="1"/>
  <c r="R68" i="7" s="1"/>
  <c r="AL68" i="7" s="1"/>
  <c r="AK20" i="7"/>
  <c r="AJ20" i="7"/>
  <c r="P36" i="7" s="1"/>
  <c r="AJ36" i="7" s="1"/>
  <c r="P52" i="7" s="1"/>
  <c r="AJ52" i="7" s="1"/>
  <c r="P68" i="7" s="1"/>
  <c r="AJ68" i="7" s="1"/>
  <c r="AI20" i="7"/>
  <c r="O36" i="7" s="1"/>
  <c r="AI36" i="7" s="1"/>
  <c r="O52" i="7" s="1"/>
  <c r="AI52" i="7" s="1"/>
  <c r="O68" i="7" s="1"/>
  <c r="AI68" i="7" s="1"/>
  <c r="AH20" i="7"/>
  <c r="N36" i="7" s="1"/>
  <c r="AH36" i="7" s="1"/>
  <c r="N52" i="7" s="1"/>
  <c r="AH52" i="7" s="1"/>
  <c r="N68" i="7" s="1"/>
  <c r="AH68" i="7" s="1"/>
  <c r="AG20" i="7"/>
  <c r="M36" i="7" s="1"/>
  <c r="AG36" i="7" s="1"/>
  <c r="M52" i="7" s="1"/>
  <c r="AG52" i="7" s="1"/>
  <c r="M68" i="7" s="1"/>
  <c r="AG68" i="7" s="1"/>
  <c r="AF20" i="7"/>
  <c r="L36" i="7" s="1"/>
  <c r="AE20" i="7"/>
  <c r="K36" i="7" s="1"/>
  <c r="AE36" i="7" s="1"/>
  <c r="K52" i="7" s="1"/>
  <c r="AE52" i="7" s="1"/>
  <c r="K68" i="7" s="1"/>
  <c r="AE68" i="7" s="1"/>
  <c r="AD20" i="7"/>
  <c r="J36" i="7" s="1"/>
  <c r="AD36" i="7" s="1"/>
  <c r="J52" i="7" s="1"/>
  <c r="AD52" i="7" s="1"/>
  <c r="J68" i="7" s="1"/>
  <c r="AD68" i="7" s="1"/>
  <c r="AC20" i="7"/>
  <c r="I36" i="7" s="1"/>
  <c r="AC36" i="7" s="1"/>
  <c r="I52" i="7" s="1"/>
  <c r="AC52" i="7" s="1"/>
  <c r="I68" i="7" s="1"/>
  <c r="AC68" i="7" s="1"/>
  <c r="AB20" i="7"/>
  <c r="H36" i="7" s="1"/>
  <c r="AB36" i="7" s="1"/>
  <c r="AA20" i="7"/>
  <c r="G36" i="7" s="1"/>
  <c r="AA36" i="7" s="1"/>
  <c r="G52" i="7" s="1"/>
  <c r="AA52" i="7" s="1"/>
  <c r="G68" i="7" s="1"/>
  <c r="AA68" i="7" s="1"/>
  <c r="Z20" i="7"/>
  <c r="F36" i="7" s="1"/>
  <c r="Z36" i="7" s="1"/>
  <c r="F52" i="7" s="1"/>
  <c r="Z52" i="7" s="1"/>
  <c r="F68" i="7" s="1"/>
  <c r="Z68" i="7" s="1"/>
  <c r="Y20" i="7"/>
  <c r="E36" i="7" s="1"/>
  <c r="Y36" i="7" s="1"/>
  <c r="E52" i="7" s="1"/>
  <c r="Y52" i="7" s="1"/>
  <c r="E68" i="7" s="1"/>
  <c r="Y68" i="7" s="1"/>
  <c r="X20" i="7"/>
  <c r="D36" i="7" s="1"/>
  <c r="X36" i="7" s="1"/>
  <c r="D52" i="7" s="1"/>
  <c r="X52" i="7" s="1"/>
  <c r="D68" i="7" s="1"/>
  <c r="X68" i="7" s="1"/>
  <c r="S20" i="7"/>
  <c r="AM19" i="7"/>
  <c r="AL19" i="7"/>
  <c r="R35" i="7" s="1"/>
  <c r="AL35" i="7" s="1"/>
  <c r="R51" i="7" s="1"/>
  <c r="AL51" i="7" s="1"/>
  <c r="R67" i="7" s="1"/>
  <c r="AL67" i="7" s="1"/>
  <c r="AK19" i="7"/>
  <c r="AJ19" i="7"/>
  <c r="P35" i="7" s="1"/>
  <c r="AJ35" i="7" s="1"/>
  <c r="P51" i="7" s="1"/>
  <c r="AJ51" i="7" s="1"/>
  <c r="P67" i="7" s="1"/>
  <c r="AJ67" i="7" s="1"/>
  <c r="AI19" i="7"/>
  <c r="AH19" i="7"/>
  <c r="N35" i="7" s="1"/>
  <c r="AH35" i="7" s="1"/>
  <c r="N51" i="7" s="1"/>
  <c r="AH51" i="7" s="1"/>
  <c r="N67" i="7" s="1"/>
  <c r="AH67" i="7" s="1"/>
  <c r="AG19" i="7"/>
  <c r="M35" i="7" s="1"/>
  <c r="AG35" i="7" s="1"/>
  <c r="M51" i="7" s="1"/>
  <c r="AG51" i="7" s="1"/>
  <c r="M67" i="7" s="1"/>
  <c r="AG67" i="7" s="1"/>
  <c r="AF19" i="7"/>
  <c r="L35" i="7" s="1"/>
  <c r="AE19" i="7"/>
  <c r="K35" i="7" s="1"/>
  <c r="AE35" i="7" s="1"/>
  <c r="AD19" i="7"/>
  <c r="J35" i="7" s="1"/>
  <c r="AD35" i="7" s="1"/>
  <c r="J51" i="7" s="1"/>
  <c r="AD51" i="7" s="1"/>
  <c r="J67" i="7" s="1"/>
  <c r="AD67" i="7" s="1"/>
  <c r="AC19" i="7"/>
  <c r="AB19" i="7"/>
  <c r="H35" i="7" s="1"/>
  <c r="AB35" i="7" s="1"/>
  <c r="H51" i="7" s="1"/>
  <c r="AB51" i="7" s="1"/>
  <c r="H67" i="7" s="1"/>
  <c r="AB67" i="7" s="1"/>
  <c r="AA19" i="7"/>
  <c r="Z19" i="7"/>
  <c r="F35" i="7" s="1"/>
  <c r="Z35" i="7" s="1"/>
  <c r="F51" i="7" s="1"/>
  <c r="Z51" i="7" s="1"/>
  <c r="F67" i="7" s="1"/>
  <c r="Z67" i="7" s="1"/>
  <c r="Y19" i="7"/>
  <c r="E35" i="7" s="1"/>
  <c r="Y35" i="7" s="1"/>
  <c r="E51" i="7" s="1"/>
  <c r="Y51" i="7" s="1"/>
  <c r="E67" i="7" s="1"/>
  <c r="Y67" i="7" s="1"/>
  <c r="X19" i="7"/>
  <c r="D35" i="7" s="1"/>
  <c r="X35" i="7" s="1"/>
  <c r="D51" i="7" s="1"/>
  <c r="X51" i="7" s="1"/>
  <c r="D67" i="7" s="1"/>
  <c r="X67" i="7" s="1"/>
  <c r="S19" i="7"/>
  <c r="K17" i="7"/>
  <c r="S16" i="7"/>
  <c r="K16" i="7"/>
  <c r="S15" i="7"/>
  <c r="AO14" i="7"/>
  <c r="S14" i="7"/>
  <c r="K14" i="7"/>
  <c r="K15" i="7" s="1"/>
  <c r="S13" i="7"/>
  <c r="S12" i="7"/>
  <c r="K12" i="7"/>
  <c r="K13" i="7" s="1"/>
  <c r="S11" i="7"/>
  <c r="K11" i="7"/>
  <c r="K1" i="7" s="1"/>
  <c r="S10" i="7"/>
  <c r="K10" i="7"/>
  <c r="S9" i="7"/>
  <c r="K9" i="7"/>
  <c r="S8" i="7"/>
  <c r="S7" i="7"/>
  <c r="K7" i="7"/>
  <c r="K8" i="7" s="1"/>
  <c r="O6" i="7"/>
  <c r="M6" i="7"/>
  <c r="S6" i="7" s="1"/>
  <c r="K6" i="7"/>
  <c r="S5" i="7"/>
  <c r="S4" i="7"/>
  <c r="K4" i="7"/>
  <c r="K5" i="7" s="1"/>
  <c r="S3" i="7"/>
  <c r="K3" i="7"/>
  <c r="R80" i="5"/>
  <c r="Q80" i="5"/>
  <c r="P80" i="5"/>
  <c r="O80" i="5"/>
  <c r="N80" i="5"/>
  <c r="M80" i="5"/>
  <c r="L80" i="5"/>
  <c r="K80" i="5"/>
  <c r="AE80" i="5" s="1"/>
  <c r="J80" i="5"/>
  <c r="I80" i="5"/>
  <c r="H80" i="5"/>
  <c r="G80" i="5"/>
  <c r="F80" i="5"/>
  <c r="E80" i="5"/>
  <c r="D80" i="5"/>
  <c r="R79" i="5"/>
  <c r="AL79" i="5" s="1"/>
  <c r="Q79" i="5"/>
  <c r="P79" i="5"/>
  <c r="O79" i="5"/>
  <c r="N79" i="5"/>
  <c r="M79" i="5"/>
  <c r="L79" i="5"/>
  <c r="K79" i="5"/>
  <c r="J79" i="5"/>
  <c r="AD79" i="5" s="1"/>
  <c r="I79" i="5"/>
  <c r="H79" i="5"/>
  <c r="G79" i="5"/>
  <c r="F79" i="5"/>
  <c r="E79" i="5"/>
  <c r="D79" i="5"/>
  <c r="R78" i="5"/>
  <c r="Q78" i="5"/>
  <c r="AK78" i="5" s="1"/>
  <c r="P78" i="5"/>
  <c r="O78" i="5"/>
  <c r="N78" i="5"/>
  <c r="M78" i="5"/>
  <c r="L78" i="5"/>
  <c r="K78" i="5"/>
  <c r="J78" i="5"/>
  <c r="I78" i="5"/>
  <c r="AC78" i="5" s="1"/>
  <c r="H78" i="5"/>
  <c r="G78" i="5"/>
  <c r="F78" i="5"/>
  <c r="E78" i="5"/>
  <c r="D78" i="5"/>
  <c r="R77" i="5"/>
  <c r="M77" i="5"/>
  <c r="L77" i="5"/>
  <c r="J77" i="5"/>
  <c r="E77" i="5"/>
  <c r="D77" i="5"/>
  <c r="R76" i="5"/>
  <c r="L76" i="5"/>
  <c r="J76" i="5"/>
  <c r="E76" i="5"/>
  <c r="D76" i="5"/>
  <c r="R75" i="5"/>
  <c r="O75" i="5"/>
  <c r="M75" i="5"/>
  <c r="L75" i="5"/>
  <c r="J75" i="5"/>
  <c r="G75" i="5"/>
  <c r="E75" i="5"/>
  <c r="D75" i="5"/>
  <c r="R74" i="5"/>
  <c r="O74" i="5"/>
  <c r="L74" i="5"/>
  <c r="J74" i="5"/>
  <c r="G74" i="5"/>
  <c r="AA74" i="5" s="1"/>
  <c r="E74" i="5"/>
  <c r="D74" i="5"/>
  <c r="R73" i="5"/>
  <c r="O73" i="5"/>
  <c r="M73" i="5"/>
  <c r="L73" i="5"/>
  <c r="AF73" i="5" s="1"/>
  <c r="J73" i="5"/>
  <c r="G73" i="5"/>
  <c r="E73" i="5"/>
  <c r="D73" i="5"/>
  <c r="X73" i="5" s="1"/>
  <c r="R72" i="5"/>
  <c r="P72" i="5"/>
  <c r="O72" i="5"/>
  <c r="AI72" i="5" s="1"/>
  <c r="L72" i="5"/>
  <c r="J72" i="5"/>
  <c r="H72" i="5"/>
  <c r="G72" i="5"/>
  <c r="AA72" i="5" s="1"/>
  <c r="D72" i="5"/>
  <c r="R71" i="5"/>
  <c r="AL71" i="5" s="1"/>
  <c r="Q71" i="5"/>
  <c r="O71" i="5"/>
  <c r="L71" i="5"/>
  <c r="J71" i="5"/>
  <c r="AD71" i="5" s="1"/>
  <c r="I71" i="5"/>
  <c r="G71" i="5"/>
  <c r="D71" i="5"/>
  <c r="Q70" i="5"/>
  <c r="AK70" i="5" s="1"/>
  <c r="O70" i="5"/>
  <c r="AI70" i="5" s="1"/>
  <c r="N70" i="5"/>
  <c r="L70" i="5"/>
  <c r="J70" i="5"/>
  <c r="AD70" i="5" s="1"/>
  <c r="I70" i="5"/>
  <c r="AC70" i="5" s="1"/>
  <c r="G70" i="5"/>
  <c r="AA70" i="5" s="1"/>
  <c r="F70" i="5"/>
  <c r="D70" i="5"/>
  <c r="R69" i="5"/>
  <c r="AL69" i="5" s="1"/>
  <c r="Q69" i="5"/>
  <c r="N69" i="5"/>
  <c r="L69" i="5"/>
  <c r="I69" i="5"/>
  <c r="F69" i="5"/>
  <c r="E69" i="5"/>
  <c r="D69" i="5"/>
  <c r="Q68" i="5"/>
  <c r="O68" i="5"/>
  <c r="AI68" i="5" s="1"/>
  <c r="N68" i="5"/>
  <c r="L68" i="5"/>
  <c r="K68" i="5"/>
  <c r="I68" i="5"/>
  <c r="G68" i="5"/>
  <c r="AA68" i="5" s="1"/>
  <c r="F68" i="5"/>
  <c r="E68" i="5"/>
  <c r="D68" i="5"/>
  <c r="Q67" i="5"/>
  <c r="P67" i="5"/>
  <c r="O67" i="5"/>
  <c r="N67" i="5"/>
  <c r="AH67" i="5" s="1"/>
  <c r="I67" i="5"/>
  <c r="H67" i="5"/>
  <c r="G67" i="5"/>
  <c r="F67" i="5"/>
  <c r="Z67" i="5" s="1"/>
  <c r="R64" i="5"/>
  <c r="Q64" i="5"/>
  <c r="P64" i="5"/>
  <c r="O64" i="5"/>
  <c r="N64" i="5"/>
  <c r="AH64" i="5" s="1"/>
  <c r="M64" i="5"/>
  <c r="L64" i="5"/>
  <c r="K64" i="5"/>
  <c r="AE64" i="5" s="1"/>
  <c r="J64" i="5"/>
  <c r="I64" i="5"/>
  <c r="H64" i="5"/>
  <c r="G64" i="5"/>
  <c r="F64" i="5"/>
  <c r="Z64" i="5" s="1"/>
  <c r="E64" i="5"/>
  <c r="D64" i="5"/>
  <c r="R63" i="5"/>
  <c r="AL63" i="5" s="1"/>
  <c r="Q63" i="5"/>
  <c r="P63" i="5"/>
  <c r="O63" i="5"/>
  <c r="N63" i="5"/>
  <c r="M63" i="5"/>
  <c r="L63" i="5"/>
  <c r="K63" i="5"/>
  <c r="J63" i="5"/>
  <c r="AD63" i="5" s="1"/>
  <c r="I63" i="5"/>
  <c r="H63" i="5"/>
  <c r="G63" i="5"/>
  <c r="F63" i="5"/>
  <c r="E63" i="5"/>
  <c r="Y63" i="5" s="1"/>
  <c r="D63" i="5"/>
  <c r="R62" i="5"/>
  <c r="Q62" i="5"/>
  <c r="AK62" i="5" s="1"/>
  <c r="P62" i="5"/>
  <c r="O62" i="5"/>
  <c r="N62" i="5"/>
  <c r="M62" i="5"/>
  <c r="L62" i="5"/>
  <c r="AF62" i="5" s="1"/>
  <c r="K62" i="5"/>
  <c r="J62" i="5"/>
  <c r="I62" i="5"/>
  <c r="AC62" i="5" s="1"/>
  <c r="H62" i="5"/>
  <c r="G62" i="5"/>
  <c r="F62" i="5"/>
  <c r="E62" i="5"/>
  <c r="D62" i="5"/>
  <c r="X62" i="5" s="1"/>
  <c r="R61" i="5"/>
  <c r="M61" i="5"/>
  <c r="L61" i="5"/>
  <c r="J61" i="5"/>
  <c r="E61" i="5"/>
  <c r="D61" i="5"/>
  <c r="R60" i="5"/>
  <c r="AL60" i="5" s="1"/>
  <c r="M60" i="5"/>
  <c r="L60" i="5"/>
  <c r="J60" i="5"/>
  <c r="AD60" i="5" s="1"/>
  <c r="E60" i="5"/>
  <c r="D60" i="5"/>
  <c r="R59" i="5"/>
  <c r="O59" i="5"/>
  <c r="M59" i="5"/>
  <c r="L59" i="5"/>
  <c r="J59" i="5"/>
  <c r="G59" i="5"/>
  <c r="E59" i="5"/>
  <c r="D59" i="5"/>
  <c r="R58" i="5"/>
  <c r="O58" i="5"/>
  <c r="M58" i="5"/>
  <c r="L58" i="5"/>
  <c r="J58" i="5"/>
  <c r="G58" i="5"/>
  <c r="E58" i="5"/>
  <c r="Y58" i="5" s="1"/>
  <c r="D58" i="5"/>
  <c r="R57" i="5"/>
  <c r="O57" i="5"/>
  <c r="AI57" i="5" s="1"/>
  <c r="M57" i="5"/>
  <c r="L57" i="5"/>
  <c r="AF57" i="5" s="1"/>
  <c r="J57" i="5"/>
  <c r="G57" i="5"/>
  <c r="AA57" i="5" s="1"/>
  <c r="E57" i="5"/>
  <c r="D57" i="5"/>
  <c r="X57" i="5" s="1"/>
  <c r="R56" i="5"/>
  <c r="P56" i="5"/>
  <c r="O56" i="5"/>
  <c r="L56" i="5"/>
  <c r="J56" i="5"/>
  <c r="H56" i="5"/>
  <c r="G56" i="5"/>
  <c r="D56" i="5"/>
  <c r="R55" i="5"/>
  <c r="AL55" i="5" s="1"/>
  <c r="Q55" i="5"/>
  <c r="O55" i="5"/>
  <c r="L55" i="5"/>
  <c r="J55" i="5"/>
  <c r="AD55" i="5" s="1"/>
  <c r="I55" i="5"/>
  <c r="G55" i="5"/>
  <c r="Y55" i="5"/>
  <c r="D55" i="5"/>
  <c r="Q54" i="5"/>
  <c r="AK54" i="5" s="1"/>
  <c r="O54" i="5"/>
  <c r="N54" i="5"/>
  <c r="L54" i="5"/>
  <c r="AF54" i="5" s="1"/>
  <c r="I54" i="5"/>
  <c r="AC54" i="5" s="1"/>
  <c r="G54" i="5"/>
  <c r="F54" i="5"/>
  <c r="D54" i="5"/>
  <c r="X54" i="5" s="1"/>
  <c r="Q53" i="5"/>
  <c r="AJ53" i="5"/>
  <c r="P69" i="5" s="1"/>
  <c r="AJ69" i="5" s="1"/>
  <c r="N53" i="5"/>
  <c r="L53" i="5"/>
  <c r="I53" i="5"/>
  <c r="AB53" i="5"/>
  <c r="H69" i="5" s="1"/>
  <c r="AB69" i="5" s="1"/>
  <c r="F53" i="5"/>
  <c r="D53" i="5"/>
  <c r="AL52" i="5"/>
  <c r="R68" i="5" s="1"/>
  <c r="AL68" i="5" s="1"/>
  <c r="Q52" i="5"/>
  <c r="N52" i="5"/>
  <c r="L52" i="5"/>
  <c r="AD52" i="5"/>
  <c r="J68" i="5" s="1"/>
  <c r="AD68" i="5" s="1"/>
  <c r="I52" i="5"/>
  <c r="F52" i="5"/>
  <c r="D52" i="5"/>
  <c r="Q51" i="5"/>
  <c r="AK51" i="5" s="1"/>
  <c r="P51" i="5"/>
  <c r="O51" i="5"/>
  <c r="N51" i="5"/>
  <c r="AH51" i="5" s="1"/>
  <c r="I51" i="5"/>
  <c r="AC51" i="5" s="1"/>
  <c r="H51" i="5"/>
  <c r="G51" i="5"/>
  <c r="F51" i="5"/>
  <c r="Z51" i="5" s="1"/>
  <c r="D36" i="5"/>
  <c r="E36" i="5"/>
  <c r="F36" i="5"/>
  <c r="Z36" i="5" s="1"/>
  <c r="G36" i="5"/>
  <c r="H36" i="5"/>
  <c r="I36" i="5"/>
  <c r="J36" i="5"/>
  <c r="K36" i="5"/>
  <c r="AE36" i="5" s="1"/>
  <c r="L36" i="5"/>
  <c r="N36" i="5"/>
  <c r="AH36" i="5" s="1"/>
  <c r="O36" i="5"/>
  <c r="P36" i="5"/>
  <c r="Q36" i="5"/>
  <c r="R36" i="5"/>
  <c r="D37" i="5"/>
  <c r="X37" i="5" s="1"/>
  <c r="E37" i="5"/>
  <c r="F37" i="5"/>
  <c r="G37" i="5"/>
  <c r="AA37" i="5" s="1"/>
  <c r="H37" i="5"/>
  <c r="I37" i="5"/>
  <c r="J37" i="5"/>
  <c r="K37" i="5"/>
  <c r="L37" i="5"/>
  <c r="AF37" i="5" s="1"/>
  <c r="N37" i="5"/>
  <c r="O37" i="5"/>
  <c r="AI37" i="5" s="1"/>
  <c r="P37" i="5"/>
  <c r="Q37" i="5"/>
  <c r="R37" i="5"/>
  <c r="D38" i="5"/>
  <c r="E38" i="5"/>
  <c r="Y38" i="5" s="1"/>
  <c r="F38" i="5"/>
  <c r="G38" i="5"/>
  <c r="H38" i="5"/>
  <c r="AB38" i="5" s="1"/>
  <c r="I38" i="5"/>
  <c r="J38" i="5"/>
  <c r="K38" i="5"/>
  <c r="L38" i="5"/>
  <c r="AG38" i="5"/>
  <c r="M70" i="5" s="1"/>
  <c r="N38" i="5"/>
  <c r="O38" i="5"/>
  <c r="P38" i="5"/>
  <c r="AJ38" i="5" s="1"/>
  <c r="Q38" i="5"/>
  <c r="R38" i="5"/>
  <c r="D39" i="5"/>
  <c r="E39" i="5"/>
  <c r="F39" i="5"/>
  <c r="Z39" i="5" s="1"/>
  <c r="G39" i="5"/>
  <c r="H39" i="5"/>
  <c r="I39" i="5"/>
  <c r="AC39" i="5" s="1"/>
  <c r="J39" i="5"/>
  <c r="K39" i="5"/>
  <c r="L39" i="5"/>
  <c r="N39" i="5"/>
  <c r="AH39" i="5" s="1"/>
  <c r="O39" i="5"/>
  <c r="P39" i="5"/>
  <c r="Q39" i="5"/>
  <c r="AK39" i="5" s="1"/>
  <c r="R39" i="5"/>
  <c r="D40" i="5"/>
  <c r="G40" i="5"/>
  <c r="AA40" i="5" s="1"/>
  <c r="H40" i="5"/>
  <c r="J40" i="5"/>
  <c r="AD40" i="5" s="1"/>
  <c r="L40" i="5"/>
  <c r="O40" i="5"/>
  <c r="AI40" i="5" s="1"/>
  <c r="P40" i="5"/>
  <c r="R40" i="5"/>
  <c r="AL40" i="5" s="1"/>
  <c r="D41" i="5"/>
  <c r="E41" i="5"/>
  <c r="G41" i="5"/>
  <c r="J41" i="5"/>
  <c r="L41" i="5"/>
  <c r="M41" i="5"/>
  <c r="O41" i="5"/>
  <c r="R41" i="5"/>
  <c r="D42" i="5"/>
  <c r="X42" i="5" s="1"/>
  <c r="E42" i="5"/>
  <c r="G42" i="5"/>
  <c r="J42" i="5"/>
  <c r="L42" i="5"/>
  <c r="AF42" i="5" s="1"/>
  <c r="M42" i="5"/>
  <c r="O42" i="5"/>
  <c r="P42" i="5"/>
  <c r="R42" i="5"/>
  <c r="D43" i="5"/>
  <c r="E43" i="5"/>
  <c r="Y43" i="5" s="1"/>
  <c r="G43" i="5"/>
  <c r="J43" i="5"/>
  <c r="AD43" i="5" s="1"/>
  <c r="K43" i="5"/>
  <c r="L43" i="5"/>
  <c r="M43" i="5"/>
  <c r="AG43" i="5" s="1"/>
  <c r="O43" i="5"/>
  <c r="R43" i="5"/>
  <c r="AL43" i="5" s="1"/>
  <c r="D44" i="5"/>
  <c r="E44" i="5"/>
  <c r="F44" i="5"/>
  <c r="F60" i="5" s="1"/>
  <c r="Z60" i="5" s="1"/>
  <c r="F76" i="5" s="1"/>
  <c r="Z76" i="5" s="1"/>
  <c r="J44" i="5"/>
  <c r="L44" i="5"/>
  <c r="M44" i="5"/>
  <c r="N44" i="5"/>
  <c r="N60" i="5" s="1"/>
  <c r="AH60" i="5" s="1"/>
  <c r="N76" i="5" s="1"/>
  <c r="AH76" i="5" s="1"/>
  <c r="R44" i="5"/>
  <c r="D45" i="5"/>
  <c r="X45" i="5" s="1"/>
  <c r="E45" i="5"/>
  <c r="J45" i="5"/>
  <c r="L45" i="5"/>
  <c r="AF45" i="5" s="1"/>
  <c r="M45" i="5"/>
  <c r="N45" i="5"/>
  <c r="N61" i="5" s="1"/>
  <c r="AH61" i="5" s="1"/>
  <c r="N77" i="5" s="1"/>
  <c r="AH77" i="5" s="1"/>
  <c r="O45" i="5"/>
  <c r="AI45" i="5" s="1"/>
  <c r="O61" i="5" s="1"/>
  <c r="O77" i="5" s="1"/>
  <c r="AI77" i="5" s="1"/>
  <c r="R45" i="5"/>
  <c r="D46" i="5"/>
  <c r="E46" i="5"/>
  <c r="Y46" i="5" s="1"/>
  <c r="F46" i="5"/>
  <c r="G46" i="5"/>
  <c r="H46" i="5"/>
  <c r="AB46" i="5" s="1"/>
  <c r="I46" i="5"/>
  <c r="J46" i="5"/>
  <c r="K46" i="5"/>
  <c r="L46" i="5"/>
  <c r="M46" i="5"/>
  <c r="AG46" i="5" s="1"/>
  <c r="N46" i="5"/>
  <c r="O46" i="5"/>
  <c r="P46" i="5"/>
  <c r="AJ46" i="5" s="1"/>
  <c r="Q46" i="5"/>
  <c r="R46" i="5"/>
  <c r="D47" i="5"/>
  <c r="E47" i="5"/>
  <c r="F47" i="5"/>
  <c r="Z47" i="5" s="1"/>
  <c r="G47" i="5"/>
  <c r="H47" i="5"/>
  <c r="I47" i="5"/>
  <c r="AC47" i="5" s="1"/>
  <c r="J47" i="5"/>
  <c r="K47" i="5"/>
  <c r="L47" i="5"/>
  <c r="M47" i="5"/>
  <c r="N47" i="5"/>
  <c r="AH47" i="5" s="1"/>
  <c r="O47" i="5"/>
  <c r="P47" i="5"/>
  <c r="Q47" i="5"/>
  <c r="AK47" i="5" s="1"/>
  <c r="R47" i="5"/>
  <c r="D48" i="5"/>
  <c r="E48" i="5"/>
  <c r="F48" i="5"/>
  <c r="G48" i="5"/>
  <c r="AA48" i="5" s="1"/>
  <c r="H48" i="5"/>
  <c r="I48" i="5"/>
  <c r="J48" i="5"/>
  <c r="AD48" i="5" s="1"/>
  <c r="K48" i="5"/>
  <c r="L48" i="5"/>
  <c r="M48" i="5"/>
  <c r="N48" i="5"/>
  <c r="O48" i="5"/>
  <c r="AI48" i="5" s="1"/>
  <c r="P48" i="5"/>
  <c r="Q48" i="5"/>
  <c r="R48" i="5"/>
  <c r="AL48" i="5" s="1"/>
  <c r="AG35" i="5"/>
  <c r="N35" i="5"/>
  <c r="O35" i="5"/>
  <c r="AI35" i="5" s="1"/>
  <c r="P35" i="5"/>
  <c r="Q35" i="5"/>
  <c r="AF35" i="5"/>
  <c r="AF51" i="5" s="1"/>
  <c r="AF67" i="5" s="1"/>
  <c r="K35" i="5"/>
  <c r="AE35" i="5" s="1"/>
  <c r="Y35" i="5"/>
  <c r="F35" i="5"/>
  <c r="G35" i="5"/>
  <c r="H35" i="5"/>
  <c r="I35" i="5"/>
  <c r="AL80" i="5"/>
  <c r="AK80" i="5"/>
  <c r="AJ80" i="5"/>
  <c r="AI80" i="5"/>
  <c r="AH80" i="5"/>
  <c r="AG80" i="5"/>
  <c r="AF80" i="5"/>
  <c r="AD80" i="5"/>
  <c r="AC80" i="5"/>
  <c r="AB80" i="5"/>
  <c r="AA80" i="5"/>
  <c r="Z80" i="5"/>
  <c r="Y80" i="5"/>
  <c r="X80" i="5"/>
  <c r="AK79" i="5"/>
  <c r="AJ79" i="5"/>
  <c r="AI79" i="5"/>
  <c r="AH79" i="5"/>
  <c r="AG79" i="5"/>
  <c r="AF79" i="5"/>
  <c r="AE79" i="5"/>
  <c r="AC79" i="5"/>
  <c r="AB79" i="5"/>
  <c r="AA79" i="5"/>
  <c r="Z79" i="5"/>
  <c r="Y79" i="5"/>
  <c r="X79" i="5"/>
  <c r="AL78" i="5"/>
  <c r="AJ78" i="5"/>
  <c r="AI78" i="5"/>
  <c r="AH78" i="5"/>
  <c r="AG78" i="5"/>
  <c r="AF78" i="5"/>
  <c r="AE78" i="5"/>
  <c r="AD78" i="5"/>
  <c r="AB78" i="5"/>
  <c r="AA78" i="5"/>
  <c r="Z78" i="5"/>
  <c r="Y78" i="5"/>
  <c r="X78" i="5"/>
  <c r="AL77" i="5"/>
  <c r="AF77" i="5"/>
  <c r="AD77" i="5"/>
  <c r="X77" i="5"/>
  <c r="AL76" i="5"/>
  <c r="AF76" i="5"/>
  <c r="AD76" i="5"/>
  <c r="X76" i="5"/>
  <c r="AL75" i="5"/>
  <c r="AI75" i="5"/>
  <c r="AF75" i="5"/>
  <c r="AD75" i="5"/>
  <c r="AA75" i="5"/>
  <c r="X75" i="5"/>
  <c r="AL74" i="5"/>
  <c r="AI74" i="5"/>
  <c r="AF74" i="5"/>
  <c r="AD74" i="5"/>
  <c r="X74" i="5"/>
  <c r="AL73" i="5"/>
  <c r="AI73" i="5"/>
  <c r="AD73" i="5"/>
  <c r="AA73" i="5"/>
  <c r="AL72" i="5"/>
  <c r="AJ72" i="5"/>
  <c r="AF72" i="5"/>
  <c r="AD72" i="5"/>
  <c r="AB72" i="5"/>
  <c r="X72" i="5"/>
  <c r="AK71" i="5"/>
  <c r="AI71" i="5"/>
  <c r="AF71" i="5"/>
  <c r="AC71" i="5"/>
  <c r="AA71" i="5"/>
  <c r="X71" i="5"/>
  <c r="AH70" i="5"/>
  <c r="AF70" i="5"/>
  <c r="Z70" i="5"/>
  <c r="X70" i="5"/>
  <c r="AK69" i="5"/>
  <c r="AH69" i="5"/>
  <c r="AF69" i="5"/>
  <c r="AC69" i="5"/>
  <c r="Z69" i="5"/>
  <c r="X69" i="5"/>
  <c r="AK68" i="5"/>
  <c r="AH68" i="5"/>
  <c r="AF68" i="5"/>
  <c r="AC68" i="5"/>
  <c r="Z68" i="5"/>
  <c r="X68" i="5"/>
  <c r="AK67" i="5"/>
  <c r="AJ67" i="5"/>
  <c r="AI67" i="5"/>
  <c r="AC67" i="5"/>
  <c r="AB67" i="5"/>
  <c r="AA67" i="5"/>
  <c r="AL64" i="5"/>
  <c r="AK64" i="5"/>
  <c r="AJ64" i="5"/>
  <c r="AI64" i="5"/>
  <c r="AF64" i="5"/>
  <c r="AD64" i="5"/>
  <c r="AC64" i="5"/>
  <c r="AB64" i="5"/>
  <c r="AA64" i="5"/>
  <c r="Y64" i="5"/>
  <c r="X64" i="5"/>
  <c r="AK63" i="5"/>
  <c r="AJ63" i="5"/>
  <c r="AI63" i="5"/>
  <c r="AH63" i="5"/>
  <c r="AF63" i="5"/>
  <c r="AE63" i="5"/>
  <c r="AC63" i="5"/>
  <c r="AB63" i="5"/>
  <c r="AA63" i="5"/>
  <c r="Z63" i="5"/>
  <c r="X63" i="5"/>
  <c r="AL62" i="5"/>
  <c r="AJ62" i="5"/>
  <c r="AI62" i="5"/>
  <c r="AH62" i="5"/>
  <c r="AE62" i="5"/>
  <c r="AD62" i="5"/>
  <c r="AB62" i="5"/>
  <c r="AA62" i="5"/>
  <c r="Z62" i="5"/>
  <c r="Y62" i="5"/>
  <c r="AL61" i="5"/>
  <c r="AF61" i="5"/>
  <c r="AD61" i="5"/>
  <c r="Y61" i="5"/>
  <c r="X61" i="5"/>
  <c r="AF60" i="5"/>
  <c r="Y60" i="5"/>
  <c r="X60" i="5"/>
  <c r="AL59" i="5"/>
  <c r="AF59" i="5"/>
  <c r="AD59" i="5"/>
  <c r="Y59" i="5"/>
  <c r="X59" i="5"/>
  <c r="AL58" i="5"/>
  <c r="AF58" i="5"/>
  <c r="AD58" i="5"/>
  <c r="X58" i="5"/>
  <c r="AL57" i="5"/>
  <c r="AD57" i="5"/>
  <c r="Y57" i="5"/>
  <c r="AL56" i="5"/>
  <c r="AJ56" i="5"/>
  <c r="AF56" i="5"/>
  <c r="AD56" i="5"/>
  <c r="AB56" i="5"/>
  <c r="X56" i="5"/>
  <c r="AK55" i="5"/>
  <c r="AJ55" i="5"/>
  <c r="AJ71" i="5" s="1"/>
  <c r="AI55" i="5"/>
  <c r="AH55" i="5"/>
  <c r="AH71" i="5" s="1"/>
  <c r="AF55" i="5"/>
  <c r="AE55" i="5"/>
  <c r="AC55" i="5"/>
  <c r="AB55" i="5"/>
  <c r="AB71" i="5" s="1"/>
  <c r="AA55" i="5"/>
  <c r="Z55" i="5"/>
  <c r="Z71" i="5" s="1"/>
  <c r="X55" i="5"/>
  <c r="AL54" i="5"/>
  <c r="R70" i="5" s="1"/>
  <c r="AL70" i="5" s="1"/>
  <c r="AJ54" i="5"/>
  <c r="P70" i="5" s="1"/>
  <c r="AJ70" i="5" s="1"/>
  <c r="AH54" i="5"/>
  <c r="K70" i="5"/>
  <c r="AD54" i="5"/>
  <c r="AB54" i="5"/>
  <c r="H70" i="5" s="1"/>
  <c r="AB70" i="5" s="1"/>
  <c r="Z54" i="5"/>
  <c r="Y54" i="5"/>
  <c r="E70" i="5" s="1"/>
  <c r="AL53" i="5"/>
  <c r="AK53" i="5"/>
  <c r="O69" i="5"/>
  <c r="AI69" i="5" s="1"/>
  <c r="AH53" i="5"/>
  <c r="M69" i="5"/>
  <c r="AF53" i="5"/>
  <c r="AD53" i="5"/>
  <c r="J69" i="5" s="1"/>
  <c r="AD69" i="5" s="1"/>
  <c r="AC53" i="5"/>
  <c r="G69" i="5"/>
  <c r="AA69" i="5" s="1"/>
  <c r="Z53" i="5"/>
  <c r="X53" i="5"/>
  <c r="AK52" i="5"/>
  <c r="AJ52" i="5"/>
  <c r="P68" i="5" s="1"/>
  <c r="AJ68" i="5" s="1"/>
  <c r="AH52" i="5"/>
  <c r="AF52" i="5"/>
  <c r="AC52" i="5"/>
  <c r="AB52" i="5"/>
  <c r="H68" i="5" s="1"/>
  <c r="AB68" i="5" s="1"/>
  <c r="Z52" i="5"/>
  <c r="X52" i="5"/>
  <c r="AJ51" i="5"/>
  <c r="AI51" i="5"/>
  <c r="AE51" i="5"/>
  <c r="AB51" i="5"/>
  <c r="AA51" i="5"/>
  <c r="AK48" i="5"/>
  <c r="AJ48" i="5"/>
  <c r="AH48" i="5"/>
  <c r="AG48" i="5"/>
  <c r="AF48" i="5"/>
  <c r="AE48" i="5"/>
  <c r="AC48" i="5"/>
  <c r="AB48" i="5"/>
  <c r="Z48" i="5"/>
  <c r="Y48" i="5"/>
  <c r="X48" i="5"/>
  <c r="AL47" i="5"/>
  <c r="AJ47" i="5"/>
  <c r="AI47" i="5"/>
  <c r="AG47" i="5"/>
  <c r="AF47" i="5"/>
  <c r="AE47" i="5"/>
  <c r="AD47" i="5"/>
  <c r="AB47" i="5"/>
  <c r="AA47" i="5"/>
  <c r="Y47" i="5"/>
  <c r="X47" i="5"/>
  <c r="AL46" i="5"/>
  <c r="AK46" i="5"/>
  <c r="AI46" i="5"/>
  <c r="AH46" i="5"/>
  <c r="AF46" i="5"/>
  <c r="AE46" i="5"/>
  <c r="AD46" i="5"/>
  <c r="AC46" i="5"/>
  <c r="AA46" i="5"/>
  <c r="Z46" i="5"/>
  <c r="X46" i="5"/>
  <c r="AL45" i="5"/>
  <c r="AG45" i="5"/>
  <c r="AD45" i="5"/>
  <c r="Y45" i="5"/>
  <c r="AL44" i="5"/>
  <c r="AG44" i="5"/>
  <c r="AF44" i="5"/>
  <c r="AD44" i="5"/>
  <c r="Y44" i="5"/>
  <c r="X44" i="5"/>
  <c r="AI43" i="5"/>
  <c r="AF43" i="5"/>
  <c r="K59" i="5"/>
  <c r="K75" i="5" s="1"/>
  <c r="AA43" i="5"/>
  <c r="X43" i="5"/>
  <c r="AL42" i="5"/>
  <c r="AJ42" i="5"/>
  <c r="P58" i="5" s="1"/>
  <c r="AJ58" i="5" s="1"/>
  <c r="P74" i="5" s="1"/>
  <c r="AJ74" i="5" s="1"/>
  <c r="AI42" i="5"/>
  <c r="AG42" i="5"/>
  <c r="AD42" i="5"/>
  <c r="AA42" i="5"/>
  <c r="Y42" i="5"/>
  <c r="AL41" i="5"/>
  <c r="AI41" i="5"/>
  <c r="AG41" i="5"/>
  <c r="AF41" i="5"/>
  <c r="AD41" i="5"/>
  <c r="AA41" i="5"/>
  <c r="Y41" i="5"/>
  <c r="X41" i="5"/>
  <c r="AJ40" i="5"/>
  <c r="AF40" i="5"/>
  <c r="AB40" i="5"/>
  <c r="X40" i="5"/>
  <c r="AL39" i="5"/>
  <c r="AJ39" i="5"/>
  <c r="AI39" i="5"/>
  <c r="AG39" i="5"/>
  <c r="AF39" i="5"/>
  <c r="AE39" i="5"/>
  <c r="AD39" i="5"/>
  <c r="AB39" i="5"/>
  <c r="AA39" i="5"/>
  <c r="Y39" i="5"/>
  <c r="X39" i="5"/>
  <c r="AL38" i="5"/>
  <c r="AK38" i="5"/>
  <c r="AI38" i="5"/>
  <c r="AH38" i="5"/>
  <c r="AF38" i="5"/>
  <c r="AE38" i="5"/>
  <c r="AD38" i="5"/>
  <c r="AC38" i="5"/>
  <c r="AA38" i="5"/>
  <c r="Z38" i="5"/>
  <c r="X38" i="5"/>
  <c r="AL37" i="5"/>
  <c r="AK37" i="5"/>
  <c r="AJ37" i="5"/>
  <c r="AH37" i="5"/>
  <c r="AG37" i="5"/>
  <c r="AE37" i="5"/>
  <c r="AD37" i="5"/>
  <c r="AC37" i="5"/>
  <c r="AB37" i="5"/>
  <c r="Z37" i="5"/>
  <c r="Y37" i="5"/>
  <c r="AL36" i="5"/>
  <c r="AK36" i="5"/>
  <c r="AJ36" i="5"/>
  <c r="AI36" i="5"/>
  <c r="AG36" i="5"/>
  <c r="M68" i="5" s="1"/>
  <c r="AF36" i="5"/>
  <c r="AD36" i="5"/>
  <c r="AC36" i="5"/>
  <c r="AB36" i="5"/>
  <c r="AA36" i="5"/>
  <c r="Y36" i="5"/>
  <c r="X36" i="5"/>
  <c r="AL35" i="5"/>
  <c r="AL51" i="5" s="1"/>
  <c r="AL67" i="5" s="1"/>
  <c r="AK35" i="5"/>
  <c r="AJ35" i="5"/>
  <c r="AH35" i="5"/>
  <c r="AD35" i="5"/>
  <c r="AD51" i="5" s="1"/>
  <c r="AD67" i="5" s="1"/>
  <c r="AC35" i="5"/>
  <c r="AB35" i="5"/>
  <c r="AA35" i="5"/>
  <c r="Z35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X24" i="5"/>
  <c r="Y24" i="5"/>
  <c r="E40" i="5" s="1"/>
  <c r="Y40" i="5" s="1"/>
  <c r="E56" i="5" s="1"/>
  <c r="Y56" i="5" s="1"/>
  <c r="E72" i="5" s="1"/>
  <c r="Z24" i="5"/>
  <c r="F40" i="5" s="1"/>
  <c r="AA24" i="5"/>
  <c r="AB24" i="5"/>
  <c r="I40" i="5"/>
  <c r="AC40" i="5" s="1"/>
  <c r="I56" i="5" s="1"/>
  <c r="AC56" i="5" s="1"/>
  <c r="I72" i="5" s="1"/>
  <c r="AC72" i="5" s="1"/>
  <c r="AD24" i="5"/>
  <c r="K40" i="5"/>
  <c r="K56" i="5" s="1"/>
  <c r="K72" i="5" s="1"/>
  <c r="AF24" i="5"/>
  <c r="AG24" i="5"/>
  <c r="M40" i="5" s="1"/>
  <c r="AG40" i="5" s="1"/>
  <c r="M56" i="5" s="1"/>
  <c r="M72" i="5" s="1"/>
  <c r="AH24" i="5"/>
  <c r="N40" i="5" s="1"/>
  <c r="N56" i="5" s="1"/>
  <c r="AH56" i="5" s="1"/>
  <c r="N72" i="5" s="1"/>
  <c r="AH72" i="5" s="1"/>
  <c r="AI24" i="5"/>
  <c r="AJ24" i="5"/>
  <c r="Q40" i="5"/>
  <c r="AK40" i="5" s="1"/>
  <c r="Q56" i="5" s="1"/>
  <c r="AK56" i="5" s="1"/>
  <c r="Q72" i="5" s="1"/>
  <c r="AK72" i="5" s="1"/>
  <c r="AL24" i="5"/>
  <c r="X25" i="5"/>
  <c r="Y25" i="5"/>
  <c r="Z25" i="5"/>
  <c r="F41" i="5" s="1"/>
  <c r="F57" i="5" s="1"/>
  <c r="Z57" i="5" s="1"/>
  <c r="F73" i="5" s="1"/>
  <c r="Z73" i="5" s="1"/>
  <c r="AA25" i="5"/>
  <c r="AB25" i="5"/>
  <c r="H41" i="5" s="1"/>
  <c r="AB41" i="5" s="1"/>
  <c r="H57" i="5" s="1"/>
  <c r="AB57" i="5" s="1"/>
  <c r="H73" i="5" s="1"/>
  <c r="AB73" i="5" s="1"/>
  <c r="I41" i="5"/>
  <c r="AC41" i="5" s="1"/>
  <c r="I57" i="5" s="1"/>
  <c r="AC57" i="5" s="1"/>
  <c r="I73" i="5" s="1"/>
  <c r="AC73" i="5" s="1"/>
  <c r="AD25" i="5"/>
  <c r="K41" i="5"/>
  <c r="K57" i="5" s="1"/>
  <c r="K73" i="5" s="1"/>
  <c r="AF25" i="5"/>
  <c r="AG25" i="5"/>
  <c r="AH25" i="5"/>
  <c r="N41" i="5" s="1"/>
  <c r="N57" i="5" s="1"/>
  <c r="AH57" i="5" s="1"/>
  <c r="N73" i="5" s="1"/>
  <c r="AH73" i="5" s="1"/>
  <c r="AI25" i="5"/>
  <c r="AJ25" i="5"/>
  <c r="P41" i="5" s="1"/>
  <c r="AJ41" i="5" s="1"/>
  <c r="P57" i="5" s="1"/>
  <c r="AJ57" i="5" s="1"/>
  <c r="P73" i="5" s="1"/>
  <c r="AJ73" i="5" s="1"/>
  <c r="Q41" i="5"/>
  <c r="AK41" i="5" s="1"/>
  <c r="Q57" i="5" s="1"/>
  <c r="AK57" i="5" s="1"/>
  <c r="Q73" i="5" s="1"/>
  <c r="AK73" i="5" s="1"/>
  <c r="AL25" i="5"/>
  <c r="X26" i="5"/>
  <c r="Y26" i="5"/>
  <c r="Z26" i="5"/>
  <c r="F42" i="5" s="1"/>
  <c r="F58" i="5" s="1"/>
  <c r="Z58" i="5" s="1"/>
  <c r="F74" i="5" s="1"/>
  <c r="Z74" i="5" s="1"/>
  <c r="AA26" i="5"/>
  <c r="AB26" i="5"/>
  <c r="H42" i="5" s="1"/>
  <c r="AB42" i="5" s="1"/>
  <c r="H58" i="5" s="1"/>
  <c r="AB58" i="5" s="1"/>
  <c r="H74" i="5" s="1"/>
  <c r="AB74" i="5" s="1"/>
  <c r="I42" i="5"/>
  <c r="AC42" i="5" s="1"/>
  <c r="I58" i="5" s="1"/>
  <c r="AC58" i="5" s="1"/>
  <c r="I74" i="5" s="1"/>
  <c r="AC74" i="5" s="1"/>
  <c r="AD26" i="5"/>
  <c r="AF26" i="5"/>
  <c r="AG26" i="5"/>
  <c r="AH26" i="5"/>
  <c r="N42" i="5" s="1"/>
  <c r="N58" i="5" s="1"/>
  <c r="AH58" i="5" s="1"/>
  <c r="N74" i="5" s="1"/>
  <c r="AH74" i="5" s="1"/>
  <c r="AI26" i="5"/>
  <c r="AJ26" i="5"/>
  <c r="Q42" i="5"/>
  <c r="AK42" i="5" s="1"/>
  <c r="Q58" i="5" s="1"/>
  <c r="AK58" i="5" s="1"/>
  <c r="Q74" i="5" s="1"/>
  <c r="AK74" i="5" s="1"/>
  <c r="AL26" i="5"/>
  <c r="X27" i="5"/>
  <c r="Y27" i="5"/>
  <c r="Z27" i="5"/>
  <c r="F43" i="5" s="1"/>
  <c r="F59" i="5" s="1"/>
  <c r="Z59" i="5" s="1"/>
  <c r="F75" i="5" s="1"/>
  <c r="Z75" i="5" s="1"/>
  <c r="AA27" i="5"/>
  <c r="AB27" i="5"/>
  <c r="H43" i="5" s="1"/>
  <c r="AB43" i="5" s="1"/>
  <c r="H59" i="5" s="1"/>
  <c r="AB59" i="5" s="1"/>
  <c r="H75" i="5" s="1"/>
  <c r="AB75" i="5" s="1"/>
  <c r="I43" i="5"/>
  <c r="AC43" i="5" s="1"/>
  <c r="I59" i="5" s="1"/>
  <c r="AC59" i="5" s="1"/>
  <c r="I75" i="5" s="1"/>
  <c r="AC75" i="5" s="1"/>
  <c r="AD27" i="5"/>
  <c r="AF27" i="5"/>
  <c r="AG27" i="5"/>
  <c r="AH27" i="5"/>
  <c r="N43" i="5" s="1"/>
  <c r="N59" i="5" s="1"/>
  <c r="AH59" i="5" s="1"/>
  <c r="N75" i="5" s="1"/>
  <c r="AH75" i="5" s="1"/>
  <c r="AI27" i="5"/>
  <c r="AJ27" i="5"/>
  <c r="P43" i="5" s="1"/>
  <c r="AJ43" i="5" s="1"/>
  <c r="P59" i="5" s="1"/>
  <c r="AJ59" i="5" s="1"/>
  <c r="P75" i="5" s="1"/>
  <c r="AJ75" i="5" s="1"/>
  <c r="Q43" i="5"/>
  <c r="AK43" i="5" s="1"/>
  <c r="Q59" i="5" s="1"/>
  <c r="AK59" i="5" s="1"/>
  <c r="Q75" i="5" s="1"/>
  <c r="AK75" i="5" s="1"/>
  <c r="AL27" i="5"/>
  <c r="X28" i="5"/>
  <c r="Y28" i="5"/>
  <c r="Z28" i="5"/>
  <c r="AA28" i="5"/>
  <c r="G44" i="5" s="1"/>
  <c r="AA44" i="5" s="1"/>
  <c r="G60" i="5" s="1"/>
  <c r="G76" i="5" s="1"/>
  <c r="AA76" i="5" s="1"/>
  <c r="AB28" i="5"/>
  <c r="H44" i="5" s="1"/>
  <c r="AB44" i="5" s="1"/>
  <c r="H60" i="5" s="1"/>
  <c r="AB60" i="5" s="1"/>
  <c r="H76" i="5" s="1"/>
  <c r="AB76" i="5" s="1"/>
  <c r="I44" i="5"/>
  <c r="AC44" i="5" s="1"/>
  <c r="I60" i="5" s="1"/>
  <c r="AC60" i="5" s="1"/>
  <c r="I76" i="5" s="1"/>
  <c r="AC76" i="5" s="1"/>
  <c r="AD28" i="5"/>
  <c r="K44" i="5"/>
  <c r="K60" i="5" s="1"/>
  <c r="K76" i="5" s="1"/>
  <c r="AF28" i="5"/>
  <c r="AG28" i="5"/>
  <c r="AH28" i="5"/>
  <c r="AI28" i="5"/>
  <c r="O44" i="5" s="1"/>
  <c r="AI44" i="5" s="1"/>
  <c r="O60" i="5" s="1"/>
  <c r="O76" i="5" s="1"/>
  <c r="AI76" i="5" s="1"/>
  <c r="AJ28" i="5"/>
  <c r="P44" i="5" s="1"/>
  <c r="AJ44" i="5" s="1"/>
  <c r="P60" i="5" s="1"/>
  <c r="AJ60" i="5" s="1"/>
  <c r="P76" i="5" s="1"/>
  <c r="AJ76" i="5" s="1"/>
  <c r="Q44" i="5"/>
  <c r="AK44" i="5" s="1"/>
  <c r="Q60" i="5" s="1"/>
  <c r="AK60" i="5" s="1"/>
  <c r="Q76" i="5" s="1"/>
  <c r="AK76" i="5" s="1"/>
  <c r="AL28" i="5"/>
  <c r="X29" i="5"/>
  <c r="Y29" i="5"/>
  <c r="Z29" i="5"/>
  <c r="F45" i="5" s="1"/>
  <c r="F61" i="5" s="1"/>
  <c r="Z61" i="5" s="1"/>
  <c r="F77" i="5" s="1"/>
  <c r="Z77" i="5" s="1"/>
  <c r="AA29" i="5"/>
  <c r="G45" i="5" s="1"/>
  <c r="AA45" i="5" s="1"/>
  <c r="G61" i="5" s="1"/>
  <c r="G77" i="5" s="1"/>
  <c r="AA77" i="5" s="1"/>
  <c r="AB29" i="5"/>
  <c r="H45" i="5" s="1"/>
  <c r="AB45" i="5" s="1"/>
  <c r="H61" i="5" s="1"/>
  <c r="AB61" i="5" s="1"/>
  <c r="H77" i="5" s="1"/>
  <c r="AB77" i="5" s="1"/>
  <c r="I45" i="5"/>
  <c r="AC45" i="5" s="1"/>
  <c r="I61" i="5" s="1"/>
  <c r="AC61" i="5" s="1"/>
  <c r="I77" i="5" s="1"/>
  <c r="AC77" i="5" s="1"/>
  <c r="AD29" i="5"/>
  <c r="AF29" i="5"/>
  <c r="AG29" i="5"/>
  <c r="AH29" i="5"/>
  <c r="AI29" i="5"/>
  <c r="AJ29" i="5"/>
  <c r="P45" i="5" s="1"/>
  <c r="AJ45" i="5" s="1"/>
  <c r="P61" i="5" s="1"/>
  <c r="AJ61" i="5" s="1"/>
  <c r="P77" i="5" s="1"/>
  <c r="AJ77" i="5" s="1"/>
  <c r="Q45" i="5"/>
  <c r="AK45" i="5" s="1"/>
  <c r="Q61" i="5" s="1"/>
  <c r="AK61" i="5" s="1"/>
  <c r="Q77" i="5" s="1"/>
  <c r="AK77" i="5" s="1"/>
  <c r="AL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G19" i="5"/>
  <c r="AH19" i="5"/>
  <c r="AI19" i="5"/>
  <c r="AJ19" i="5"/>
  <c r="AK19" i="5"/>
  <c r="AL19" i="5"/>
  <c r="AF19" i="5"/>
  <c r="AE19" i="5"/>
  <c r="Y19" i="5"/>
  <c r="Z19" i="5"/>
  <c r="AA19" i="5"/>
  <c r="AB19" i="5"/>
  <c r="AC19" i="5"/>
  <c r="AD19" i="5"/>
  <c r="X19" i="5"/>
  <c r="F56" i="5" l="1"/>
  <c r="Z56" i="5" s="1"/>
  <c r="F72" i="5" s="1"/>
  <c r="Z72" i="5" s="1"/>
  <c r="AF36" i="7"/>
  <c r="S36" i="7"/>
  <c r="AF37" i="7"/>
  <c r="S37" i="7"/>
  <c r="AF38" i="7"/>
  <c r="S38" i="7"/>
  <c r="AM23" i="7"/>
  <c r="L39" i="7"/>
  <c r="AF40" i="7"/>
  <c r="S40" i="7"/>
  <c r="S43" i="7"/>
  <c r="AF43" i="7"/>
  <c r="L62" i="7"/>
  <c r="AM46" i="7"/>
  <c r="S64" i="7"/>
  <c r="M38" i="7"/>
  <c r="AG38" i="7" s="1"/>
  <c r="M54" i="7" s="1"/>
  <c r="AG54" i="7" s="1"/>
  <c r="M70" i="7" s="1"/>
  <c r="AG70" i="7" s="1"/>
  <c r="AM22" i="7"/>
  <c r="P41" i="7"/>
  <c r="AJ41" i="7" s="1"/>
  <c r="P57" i="7" s="1"/>
  <c r="AJ57" i="7" s="1"/>
  <c r="P73" i="7" s="1"/>
  <c r="AJ73" i="7" s="1"/>
  <c r="K51" i="7"/>
  <c r="AE33" i="7"/>
  <c r="S44" i="7"/>
  <c r="AF44" i="7"/>
  <c r="AF41" i="7"/>
  <c r="S41" i="7"/>
  <c r="AM30" i="7"/>
  <c r="AF42" i="7"/>
  <c r="S42" i="7"/>
  <c r="AM27" i="7"/>
  <c r="AM29" i="7"/>
  <c r="AM32" i="7"/>
  <c r="L45" i="7"/>
  <c r="S46" i="7"/>
  <c r="S48" i="7"/>
  <c r="AF35" i="7"/>
  <c r="S35" i="7"/>
  <c r="AE17" i="7"/>
  <c r="AM26" i="7"/>
  <c r="AM28" i="7"/>
  <c r="L47" i="7"/>
  <c r="AM31" i="7"/>
  <c r="AM64" i="7"/>
  <c r="L80" i="7"/>
  <c r="K33" i="7"/>
  <c r="AM20" i="7"/>
  <c r="AM21" i="7"/>
  <c r="AF39" i="7" l="1"/>
  <c r="S39" i="7"/>
  <c r="AF47" i="7"/>
  <c r="S47" i="7"/>
  <c r="S45" i="7"/>
  <c r="AF45" i="7"/>
  <c r="L57" i="7"/>
  <c r="AM41" i="7"/>
  <c r="AF62" i="7"/>
  <c r="S62" i="7"/>
  <c r="L54" i="7"/>
  <c r="AM38" i="7"/>
  <c r="L59" i="7"/>
  <c r="AM43" i="7"/>
  <c r="AE51" i="7"/>
  <c r="K49" i="7"/>
  <c r="L53" i="7"/>
  <c r="AM37" i="7"/>
  <c r="S80" i="7"/>
  <c r="AF80" i="7"/>
  <c r="AM80" i="7" s="1"/>
  <c r="L51" i="7"/>
  <c r="AM35" i="7"/>
  <c r="L58" i="7"/>
  <c r="AM42" i="7"/>
  <c r="L60" i="7"/>
  <c r="AM44" i="7"/>
  <c r="L56" i="7"/>
  <c r="AM40" i="7"/>
  <c r="L52" i="7"/>
  <c r="AM36" i="7"/>
  <c r="L55" i="7" l="1"/>
  <c r="AM39" i="7"/>
  <c r="AF59" i="7"/>
  <c r="S59" i="7"/>
  <c r="AF60" i="7"/>
  <c r="S60" i="7"/>
  <c r="AF53" i="7"/>
  <c r="S53" i="7"/>
  <c r="AM62" i="7"/>
  <c r="L78" i="7"/>
  <c r="AF58" i="7"/>
  <c r="S58" i="7"/>
  <c r="K67" i="7"/>
  <c r="AE49" i="7"/>
  <c r="AF57" i="7"/>
  <c r="S57" i="7"/>
  <c r="L61" i="7"/>
  <c r="AM45" i="7"/>
  <c r="AF51" i="7"/>
  <c r="S51" i="7"/>
  <c r="AF56" i="7"/>
  <c r="S56" i="7"/>
  <c r="AF54" i="7"/>
  <c r="S54" i="7"/>
  <c r="L63" i="7"/>
  <c r="AM47" i="7"/>
  <c r="AF52" i="7"/>
  <c r="S52" i="7"/>
  <c r="AF55" i="7" l="1"/>
  <c r="S55" i="7"/>
  <c r="L70" i="7"/>
  <c r="AM54" i="7"/>
  <c r="L73" i="7"/>
  <c r="AM57" i="7"/>
  <c r="L69" i="7"/>
  <c r="AM53" i="7"/>
  <c r="AF61" i="7"/>
  <c r="S61" i="7"/>
  <c r="AE67" i="7"/>
  <c r="AE65" i="7" s="1"/>
  <c r="K65" i="7"/>
  <c r="L68" i="7"/>
  <c r="AM52" i="7"/>
  <c r="L67" i="7"/>
  <c r="AM51" i="7"/>
  <c r="AM58" i="7"/>
  <c r="L74" i="7"/>
  <c r="L75" i="7"/>
  <c r="AM59" i="7"/>
  <c r="AF63" i="7"/>
  <c r="S63" i="7"/>
  <c r="L72" i="7"/>
  <c r="AM56" i="7"/>
  <c r="AM60" i="7"/>
  <c r="L76" i="7"/>
  <c r="S78" i="7"/>
  <c r="AF78" i="7"/>
  <c r="AM78" i="7" s="1"/>
  <c r="L77" i="7" l="1"/>
  <c r="AM61" i="7"/>
  <c r="AF72" i="7"/>
  <c r="AM72" i="7" s="1"/>
  <c r="S72" i="7"/>
  <c r="AF67" i="7"/>
  <c r="AM67" i="7" s="1"/>
  <c r="S67" i="7"/>
  <c r="AF69" i="7"/>
  <c r="AM69" i="7" s="1"/>
  <c r="S69" i="7"/>
  <c r="L71" i="7"/>
  <c r="AM55" i="7"/>
  <c r="S73" i="7"/>
  <c r="AF73" i="7"/>
  <c r="AM73" i="7" s="1"/>
  <c r="AF70" i="7"/>
  <c r="AM70" i="7" s="1"/>
  <c r="S70" i="7"/>
  <c r="L79" i="7"/>
  <c r="AM63" i="7"/>
  <c r="AF68" i="7"/>
  <c r="AM68" i="7" s="1"/>
  <c r="S68" i="7"/>
  <c r="S75" i="7"/>
  <c r="AF75" i="7"/>
  <c r="AM75" i="7" s="1"/>
  <c r="S76" i="7"/>
  <c r="AF76" i="7"/>
  <c r="AM76" i="7" s="1"/>
  <c r="S74" i="7"/>
  <c r="AF74" i="7"/>
  <c r="AM74" i="7" s="1"/>
  <c r="K16" i="5"/>
  <c r="K3" i="5"/>
  <c r="K14" i="5"/>
  <c r="K15" i="5" s="1"/>
  <c r="K12" i="5"/>
  <c r="K13" i="5" s="1"/>
  <c r="K9" i="5"/>
  <c r="K10" i="5" s="1"/>
  <c r="K11" i="5" s="1"/>
  <c r="K7" i="5"/>
  <c r="K8" i="5" s="1"/>
  <c r="O6" i="5"/>
  <c r="K6" i="5"/>
  <c r="K4" i="5"/>
  <c r="K5" i="5" s="1"/>
  <c r="M6" i="5"/>
  <c r="S8" i="5"/>
  <c r="S77" i="7" l="1"/>
  <c r="AF77" i="7"/>
  <c r="AM77" i="7" s="1"/>
  <c r="S79" i="7"/>
  <c r="AF79" i="7"/>
  <c r="AM79" i="7" s="1"/>
  <c r="AF71" i="7"/>
  <c r="AM71" i="7" s="1"/>
  <c r="S71" i="7"/>
  <c r="K1" i="6"/>
  <c r="M2" i="6"/>
  <c r="N2" i="6"/>
  <c r="O2" i="6"/>
  <c r="P2" i="6"/>
  <c r="Q2" i="6"/>
  <c r="R2" i="6"/>
  <c r="S2" i="6"/>
  <c r="T2" i="6"/>
  <c r="L2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" i="6" l="1"/>
  <c r="S11" i="5" l="1"/>
  <c r="S10" i="5"/>
  <c r="S9" i="5"/>
  <c r="AP72" i="5" l="1"/>
  <c r="AM80" i="5"/>
  <c r="AM79" i="5"/>
  <c r="AM78" i="5"/>
  <c r="AM77" i="5"/>
  <c r="AM76" i="5"/>
  <c r="AM75" i="5"/>
  <c r="AM74" i="5"/>
  <c r="AM73" i="5"/>
  <c r="AM72" i="5"/>
  <c r="AM71" i="5"/>
  <c r="AM70" i="5"/>
  <c r="AM69" i="5"/>
  <c r="AM68" i="5"/>
  <c r="AM67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AM64" i="5"/>
  <c r="AM63" i="5"/>
  <c r="AM62" i="5"/>
  <c r="AM61" i="5"/>
  <c r="AM60" i="5"/>
  <c r="AM59" i="5"/>
  <c r="AM58" i="5"/>
  <c r="AM57" i="5"/>
  <c r="AM56" i="5"/>
  <c r="AM55" i="5"/>
  <c r="AM54" i="5"/>
  <c r="AM53" i="5"/>
  <c r="AM52" i="5"/>
  <c r="AM51" i="5"/>
  <c r="AP56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AP3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AP24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6" i="5"/>
  <c r="S15" i="5"/>
  <c r="S13" i="5"/>
  <c r="S12" i="5"/>
  <c r="S14" i="5"/>
  <c r="S7" i="5"/>
  <c r="S6" i="5"/>
  <c r="S5" i="5"/>
  <c r="S4" i="5"/>
  <c r="S3" i="5"/>
  <c r="AP14" i="5" l="1"/>
  <c r="AO14" i="5"/>
  <c r="K1" i="5"/>
  <c r="K45" i="5" l="1"/>
  <c r="K17" i="5"/>
  <c r="K61" i="5" l="1"/>
  <c r="K77" i="5" l="1"/>
  <c r="K42" i="5" l="1"/>
  <c r="K33" i="5"/>
  <c r="AE17" i="5"/>
  <c r="AE33" i="5" l="1"/>
  <c r="K58" i="5"/>
  <c r="K49" i="5" l="1"/>
  <c r="K74" i="5" l="1"/>
  <c r="AE49" i="5"/>
  <c r="K65" i="5" l="1"/>
  <c r="AE65" i="5"/>
</calcChain>
</file>

<file path=xl/sharedStrings.xml><?xml version="1.0" encoding="utf-8"?>
<sst xmlns="http://schemas.openxmlformats.org/spreadsheetml/2006/main" count="1424" uniqueCount="105">
  <si>
    <t>DEF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</si>
  <si>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</si>
  <si>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</si>
  <si>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</si>
  <si>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</si>
  <si>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</si>
  <si>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</si>
  <si>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</si>
  <si>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</si>
  <si>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</si>
  <si>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</si>
  <si>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</si>
  <si>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</si>
  <si>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</si>
  <si>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</si>
  <si>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</si>
  <si>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</si>
  <si>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</si>
  <si>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</si>
  <si>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</si>
  <si>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</si>
  <si>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</si>
  <si>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</si>
  <si>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</si>
  <si>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</si>
  <si>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</si>
  <si>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</si>
  <si>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</si>
  <si>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</si>
  <si>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</si>
  <si>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</si>
  <si>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</si>
  <si>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</si>
  <si>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</si>
  <si>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</si>
  <si>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</si>
  <si>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</si>
  <si>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</si>
  <si>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#16</t>
  </si>
  <si>
    <t>RAP</t>
  </si>
  <si>
    <t>Ent</t>
  </si>
  <si>
    <t>Tem</t>
  </si>
  <si>
    <t>IMP</t>
  </si>
  <si>
    <t>POT</t>
  </si>
  <si>
    <t>BP</t>
  </si>
  <si>
    <t>CEN/INN</t>
  </si>
  <si>
    <t>LAT_OF</t>
  </si>
  <si>
    <t>INN/DAV</t>
  </si>
  <si>
    <t>€_22</t>
  </si>
  <si>
    <t>€_23</t>
  </si>
  <si>
    <t>€_24</t>
  </si>
  <si>
    <t>€_25</t>
  </si>
  <si>
    <t>€_26</t>
  </si>
  <si>
    <t>€_27</t>
  </si>
  <si>
    <t>€_28</t>
  </si>
  <si>
    <t>€_29</t>
  </si>
  <si>
    <t>€_30</t>
  </si>
  <si>
    <t>Nota: Precios sin BP</t>
  </si>
  <si>
    <t>Precios: S14 06/08/2021</t>
  </si>
  <si>
    <t>#10</t>
  </si>
  <si>
    <t>Entrenamiento</t>
  </si>
  <si>
    <t>Anotacion hasta 7</t>
  </si>
  <si>
    <t>INNs</t>
  </si>
  <si>
    <t>EXTs</t>
  </si>
  <si>
    <t>Jugadas</t>
  </si>
  <si>
    <t>Lateral</t>
  </si>
  <si>
    <t>EXT y LAT</t>
  </si>
  <si>
    <t>Comprar 6 (5)</t>
  </si>
  <si>
    <t>Comprar 3 LAT</t>
  </si>
  <si>
    <t>Defensa</t>
  </si>
  <si>
    <t>POR/CEN/LAT/INN</t>
  </si>
  <si>
    <t>Comprar Portero</t>
  </si>
  <si>
    <t>Delanteros</t>
  </si>
  <si>
    <t>Comprar sin entrenar</t>
  </si>
  <si>
    <t>Pases/BP</t>
  </si>
  <si>
    <t>352 con at. Central y una banda</t>
  </si>
  <si>
    <t>CEN</t>
  </si>
  <si>
    <t>INN</t>
  </si>
  <si>
    <t>Sem</t>
  </si>
  <si>
    <t>ANO</t>
  </si>
  <si>
    <t>Edad Inicial</t>
  </si>
  <si>
    <t>Edad Final</t>
  </si>
  <si>
    <t>17.58</t>
  </si>
  <si>
    <t>18.0</t>
  </si>
  <si>
    <t>22.0</t>
  </si>
  <si>
    <t>24.8</t>
  </si>
  <si>
    <t>Temporada</t>
  </si>
  <si>
    <t>Semana</t>
  </si>
  <si>
    <t>Objetivo</t>
  </si>
  <si>
    <t>ANOTACION</t>
  </si>
  <si>
    <t>Llegar a Excelente con el CEN, 3 INNs, 2 EXTs</t>
  </si>
  <si>
    <t>JUGADAS</t>
  </si>
  <si>
    <t>Llegar a Extraterrestre 3 INN</t>
  </si>
  <si>
    <t>LATERAL</t>
  </si>
  <si>
    <t>Llevar a Extraterreste los EXT/LAT</t>
  </si>
  <si>
    <t>DEFENSA</t>
  </si>
  <si>
    <t>Llevar a Extraterreste los Defensas</t>
  </si>
  <si>
    <t>EDAD</t>
  </si>
  <si>
    <t>JUG</t>
  </si>
  <si>
    <t>PAS</t>
  </si>
  <si>
    <t>17.50</t>
  </si>
  <si>
    <t>PrecioEstimado</t>
  </si>
  <si>
    <t>2 Millones</t>
  </si>
  <si>
    <t>10 Millones</t>
  </si>
  <si>
    <t>3-4 Millones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</si>
</sst>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name val="Calibri"/>
      <family val="2"/>
      <scheme val="minor"/>
    </font>
    <font>
      <b/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3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9A90-13CA-46E8-AB2D-58DA4296C36E}">
  <sheetPr>
    <tabColor theme="7" tint="0.79998168889431442"/>
  </sheetPr>
  <dimension ref="A1:AP80"/>
  <sheetViews>
    <sheetView zoomScaleNormal="100" workbookViewId="0">
      <selection activeCell="V13" sqref="V13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3" customWidth="1"/>
    <col min="21" max="21" width="5.140625" bestFit="1" customWidth="1"/>
    <col min="22" max="22" width="7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4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SUM(K3:K16)</f>
        <v>463772.50000000012</v>
      </c>
      <c r="L1" s="1"/>
      <c r="M1" s="1"/>
      <c r="N1" s="1"/>
      <c r="O1" s="1"/>
      <c r="P1" s="1"/>
      <c r="Q1" s="1"/>
      <c r="R1" s="1"/>
      <c r="S1" s="1"/>
      <c r="V1" s="25" t="s">
        <v>75</v>
      </c>
      <c r="W1" s="25"/>
      <c r="X1" s="25"/>
      <c r="Y1" s="25"/>
      <c r="Z1" s="25"/>
      <c r="AA1" s="25"/>
      <c r="AB1" s="25"/>
      <c r="AC1" s="25"/>
      <c r="AD1" s="25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</row>
    <row r="3" spans="1:42" x14ac:dyDescent="0.25">
      <c r="A3" t="s">
        <v>12</v>
      </c>
      <c r="B3" s="17" t="s">
        <v>13</v>
      </c>
      <c r="C3" s="4"/>
      <c r="D3" s="10">
        <v>16</v>
      </c>
      <c r="E3" s="5">
        <v>12</v>
      </c>
      <c r="F3" s="10">
        <v>0</v>
      </c>
      <c r="G3" s="5">
        <v>0</v>
      </c>
      <c r="H3" s="10">
        <v>0</v>
      </c>
      <c r="I3" s="5">
        <v>0</v>
      </c>
      <c r="J3" s="10">
        <v>19</v>
      </c>
      <c r="K3" s="6">
        <f>(31720+3505)*1.06</f>
        <v>37338.5</v>
      </c>
      <c r="L3" s="1">
        <v>62</v>
      </c>
      <c r="M3" s="1">
        <v>56</v>
      </c>
      <c r="N3" s="1">
        <v>0</v>
      </c>
      <c r="O3" s="11">
        <v>0</v>
      </c>
      <c r="P3" s="11">
        <v>0</v>
      </c>
      <c r="Q3" s="11">
        <v>0</v>
      </c>
      <c r="R3" s="11">
        <v>33</v>
      </c>
      <c r="S3" s="21">
        <f>SUM(L3:R3)</f>
        <v>151</v>
      </c>
    </row>
    <row r="4" spans="1:42" x14ac:dyDescent="0.25">
      <c r="A4" t="s">
        <v>14</v>
      </c>
      <c r="B4" s="17" t="s">
        <v>46</v>
      </c>
      <c r="C4" s="22" t="s">
        <v>42</v>
      </c>
      <c r="D4" s="9">
        <v>0</v>
      </c>
      <c r="E4" s="8">
        <v>15</v>
      </c>
      <c r="F4" s="9">
        <v>2</v>
      </c>
      <c r="G4" s="8">
        <v>15</v>
      </c>
      <c r="H4" s="9">
        <v>7</v>
      </c>
      <c r="I4" s="8">
        <v>2</v>
      </c>
      <c r="J4" s="9">
        <v>19</v>
      </c>
      <c r="K4" s="6">
        <f>(18090+13480+145)*1.06</f>
        <v>33617.9</v>
      </c>
      <c r="L4" s="1">
        <v>0</v>
      </c>
      <c r="M4" s="1">
        <v>95</v>
      </c>
      <c r="N4" s="1">
        <v>0</v>
      </c>
      <c r="O4" s="1">
        <v>55.5</v>
      </c>
      <c r="P4" s="1">
        <v>14</v>
      </c>
      <c r="Q4" s="1">
        <v>0</v>
      </c>
      <c r="R4" s="1">
        <v>33</v>
      </c>
      <c r="S4" s="21">
        <f t="shared" ref="S4:S13" si="0">SUM(L4:R4)</f>
        <v>197.5</v>
      </c>
      <c r="W4" s="20" t="s">
        <v>60</v>
      </c>
    </row>
    <row r="5" spans="1:42" x14ac:dyDescent="0.25">
      <c r="A5" t="s">
        <v>15</v>
      </c>
      <c r="B5" s="17" t="s">
        <v>46</v>
      </c>
      <c r="C5" s="22" t="s">
        <v>42</v>
      </c>
      <c r="D5" s="9">
        <v>0</v>
      </c>
      <c r="E5" s="8">
        <v>15</v>
      </c>
      <c r="F5" s="9">
        <v>2</v>
      </c>
      <c r="G5" s="8">
        <v>15</v>
      </c>
      <c r="H5" s="9">
        <v>7</v>
      </c>
      <c r="I5" s="8">
        <v>2</v>
      </c>
      <c r="J5" s="9">
        <v>19</v>
      </c>
      <c r="K5" s="6">
        <f>K4</f>
        <v>33617.9</v>
      </c>
      <c r="L5" s="1">
        <v>0</v>
      </c>
      <c r="M5" s="1">
        <v>95</v>
      </c>
      <c r="N5" s="1">
        <v>0</v>
      </c>
      <c r="O5" s="1">
        <v>55.5</v>
      </c>
      <c r="P5" s="1">
        <v>14</v>
      </c>
      <c r="Q5" s="1">
        <v>0</v>
      </c>
      <c r="R5" s="1">
        <v>33</v>
      </c>
      <c r="S5" s="21">
        <f t="shared" si="0"/>
        <v>197.5</v>
      </c>
      <c r="W5" t="s">
        <v>61</v>
      </c>
      <c r="AA5" t="s">
        <v>62</v>
      </c>
      <c r="AB5" t="s">
        <v>63</v>
      </c>
      <c r="AF5" t="s">
        <v>67</v>
      </c>
    </row>
    <row r="6" spans="1:42" x14ac:dyDescent="0.25">
      <c r="A6" t="s">
        <v>16</v>
      </c>
      <c r="B6" s="17" t="s">
        <v>37</v>
      </c>
      <c r="C6" s="22" t="s">
        <v>42</v>
      </c>
      <c r="D6" s="9">
        <v>0</v>
      </c>
      <c r="E6" s="8">
        <v>15.5</v>
      </c>
      <c r="F6" s="9">
        <v>2</v>
      </c>
      <c r="G6" s="8">
        <v>11</v>
      </c>
      <c r="H6" s="9">
        <v>7</v>
      </c>
      <c r="I6" s="8">
        <v>2</v>
      </c>
      <c r="J6" s="9">
        <v>19</v>
      </c>
      <c r="K6" s="6">
        <f>(32710+1355+145)*1.06</f>
        <v>36262.6</v>
      </c>
      <c r="L6" s="1">
        <v>0</v>
      </c>
      <c r="M6" s="1">
        <f>95+9</f>
        <v>104</v>
      </c>
      <c r="N6" s="1">
        <v>0</v>
      </c>
      <c r="O6" s="1">
        <f>27.5</f>
        <v>27.5</v>
      </c>
      <c r="P6" s="1">
        <v>14</v>
      </c>
      <c r="Q6" s="1">
        <v>0</v>
      </c>
      <c r="R6" s="1">
        <v>33</v>
      </c>
      <c r="S6" s="21">
        <f t="shared" si="0"/>
        <v>178.5</v>
      </c>
      <c r="W6" t="s">
        <v>64</v>
      </c>
      <c r="AA6" t="s">
        <v>62</v>
      </c>
    </row>
    <row r="7" spans="1:42" x14ac:dyDescent="0.25">
      <c r="A7" t="s">
        <v>17</v>
      </c>
      <c r="B7" s="17" t="s">
        <v>45</v>
      </c>
      <c r="C7" s="22" t="s">
        <v>42</v>
      </c>
      <c r="D7" s="9">
        <v>0</v>
      </c>
      <c r="E7" s="8">
        <v>14</v>
      </c>
      <c r="F7" s="9">
        <v>14</v>
      </c>
      <c r="G7" s="8">
        <v>2</v>
      </c>
      <c r="H7" s="9">
        <v>7</v>
      </c>
      <c r="I7" s="8">
        <v>2</v>
      </c>
      <c r="J7" s="9">
        <v>14</v>
      </c>
      <c r="K7" s="6">
        <f>(18370+11230+145)*1.04</f>
        <v>30934.799999999999</v>
      </c>
      <c r="L7" s="1">
        <v>0</v>
      </c>
      <c r="M7" s="1">
        <v>79</v>
      </c>
      <c r="N7" s="1">
        <v>68</v>
      </c>
      <c r="O7" s="1">
        <v>0</v>
      </c>
      <c r="P7" s="1">
        <v>14</v>
      </c>
      <c r="Q7" s="1">
        <v>0</v>
      </c>
      <c r="R7" s="1">
        <v>16</v>
      </c>
      <c r="S7" s="21">
        <f t="shared" si="0"/>
        <v>177</v>
      </c>
      <c r="W7" t="s">
        <v>65</v>
      </c>
      <c r="AA7" t="s">
        <v>66</v>
      </c>
      <c r="AF7" t="s">
        <v>68</v>
      </c>
    </row>
    <row r="8" spans="1:42" x14ac:dyDescent="0.25">
      <c r="A8" t="s">
        <v>18</v>
      </c>
      <c r="B8" s="17" t="s">
        <v>45</v>
      </c>
      <c r="C8" s="24" t="s">
        <v>43</v>
      </c>
      <c r="D8" s="9">
        <v>0</v>
      </c>
      <c r="E8" s="8">
        <v>14</v>
      </c>
      <c r="F8" s="9">
        <v>14</v>
      </c>
      <c r="G8" s="8">
        <v>2</v>
      </c>
      <c r="H8" s="9">
        <v>7</v>
      </c>
      <c r="I8" s="8">
        <v>2</v>
      </c>
      <c r="J8" s="9">
        <v>14</v>
      </c>
      <c r="K8" s="6">
        <f>K7</f>
        <v>30934.799999999999</v>
      </c>
      <c r="L8" s="1">
        <v>0</v>
      </c>
      <c r="M8" s="1">
        <v>79</v>
      </c>
      <c r="N8" s="1">
        <v>68</v>
      </c>
      <c r="O8" s="1">
        <v>0</v>
      </c>
      <c r="P8" s="1">
        <v>14</v>
      </c>
      <c r="Q8" s="1">
        <v>0</v>
      </c>
      <c r="R8" s="1">
        <v>16</v>
      </c>
      <c r="S8" s="21">
        <f t="shared" ref="S8" si="1">SUM(L8:R8)</f>
        <v>177</v>
      </c>
      <c r="W8" t="s">
        <v>69</v>
      </c>
      <c r="AA8" t="s">
        <v>70</v>
      </c>
      <c r="AF8" t="s">
        <v>71</v>
      </c>
    </row>
    <row r="9" spans="1:42" x14ac:dyDescent="0.25">
      <c r="A9" t="s">
        <v>19</v>
      </c>
      <c r="B9" s="17" t="s">
        <v>47</v>
      </c>
      <c r="C9" s="23" t="s">
        <v>39</v>
      </c>
      <c r="D9" s="9">
        <v>0</v>
      </c>
      <c r="E9" s="8">
        <v>11</v>
      </c>
      <c r="F9" s="9">
        <v>15</v>
      </c>
      <c r="G9" s="8">
        <v>2</v>
      </c>
      <c r="H9" s="9">
        <v>11</v>
      </c>
      <c r="I9" s="8">
        <v>7</v>
      </c>
      <c r="J9" s="9">
        <v>14</v>
      </c>
      <c r="K9" s="6">
        <f>(32580+2045+305+145)*1.04</f>
        <v>36478</v>
      </c>
      <c r="L9" s="1">
        <v>0</v>
      </c>
      <c r="M9" s="1">
        <v>46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21">
        <f t="shared" ref="S9:S11" si="2">SUM(L9:R9)</f>
        <v>195</v>
      </c>
      <c r="W9" t="s">
        <v>72</v>
      </c>
      <c r="AF9" t="s">
        <v>73</v>
      </c>
    </row>
    <row r="10" spans="1:42" x14ac:dyDescent="0.25">
      <c r="A10" t="s">
        <v>20</v>
      </c>
      <c r="B10" s="17" t="s">
        <v>47</v>
      </c>
      <c r="C10" s="23" t="s">
        <v>39</v>
      </c>
      <c r="D10" s="9">
        <v>0</v>
      </c>
      <c r="E10" s="8">
        <v>11</v>
      </c>
      <c r="F10" s="9">
        <v>15</v>
      </c>
      <c r="G10" s="8">
        <v>2</v>
      </c>
      <c r="H10" s="9">
        <v>11</v>
      </c>
      <c r="I10" s="8">
        <v>7</v>
      </c>
      <c r="J10" s="9">
        <v>14</v>
      </c>
      <c r="K10" s="6">
        <f>K9</f>
        <v>36478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1">
        <f t="shared" si="2"/>
        <v>195</v>
      </c>
      <c r="W10" t="s">
        <v>74</v>
      </c>
    </row>
    <row r="11" spans="1:42" x14ac:dyDescent="0.25">
      <c r="A11" t="s">
        <v>21</v>
      </c>
      <c r="B11" s="17" t="s">
        <v>47</v>
      </c>
      <c r="C11" s="23" t="s">
        <v>39</v>
      </c>
      <c r="D11" s="9">
        <v>0</v>
      </c>
      <c r="E11" s="8">
        <v>11</v>
      </c>
      <c r="F11" s="9">
        <v>15</v>
      </c>
      <c r="G11" s="8">
        <v>2</v>
      </c>
      <c r="H11" s="9">
        <v>11</v>
      </c>
      <c r="I11" s="8">
        <v>7</v>
      </c>
      <c r="J11" s="9">
        <v>14</v>
      </c>
      <c r="K11" s="6">
        <f>K10</f>
        <v>36478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1">
        <f t="shared" si="2"/>
        <v>195</v>
      </c>
    </row>
    <row r="12" spans="1:42" x14ac:dyDescent="0.25">
      <c r="A12" t="s">
        <v>59</v>
      </c>
      <c r="B12" s="17" t="s">
        <v>22</v>
      </c>
      <c r="C12" s="23" t="s">
        <v>39</v>
      </c>
      <c r="D12" s="10">
        <v>0</v>
      </c>
      <c r="E12" s="5">
        <v>7</v>
      </c>
      <c r="F12" s="10">
        <v>14</v>
      </c>
      <c r="G12" s="5">
        <v>15</v>
      </c>
      <c r="H12" s="10">
        <v>10</v>
      </c>
      <c r="I12" s="5">
        <v>7</v>
      </c>
      <c r="J12" s="10">
        <v>14</v>
      </c>
      <c r="K12" s="6">
        <f>(18090+225+11230+195+145)*1.04</f>
        <v>31080.400000000001</v>
      </c>
      <c r="L12" s="1">
        <v>0</v>
      </c>
      <c r="M12" s="1">
        <v>18</v>
      </c>
      <c r="N12" s="1">
        <v>68</v>
      </c>
      <c r="O12" s="1">
        <v>55.5</v>
      </c>
      <c r="P12" s="1">
        <v>29</v>
      </c>
      <c r="Q12" s="1">
        <v>16</v>
      </c>
      <c r="R12" s="1">
        <v>16</v>
      </c>
      <c r="S12" s="21">
        <f t="shared" ref="S12" si="3">SUM(L12:R12)</f>
        <v>202.5</v>
      </c>
    </row>
    <row r="13" spans="1:42" x14ac:dyDescent="0.25">
      <c r="A13" t="s">
        <v>23</v>
      </c>
      <c r="B13" s="17" t="s">
        <v>22</v>
      </c>
      <c r="C13" s="23" t="s">
        <v>39</v>
      </c>
      <c r="D13" s="10">
        <v>0</v>
      </c>
      <c r="E13" s="5">
        <v>7</v>
      </c>
      <c r="F13" s="10">
        <v>14</v>
      </c>
      <c r="G13" s="5">
        <v>15</v>
      </c>
      <c r="H13" s="10">
        <v>10</v>
      </c>
      <c r="I13" s="5">
        <v>7</v>
      </c>
      <c r="J13" s="10">
        <v>14</v>
      </c>
      <c r="K13" s="6">
        <f>K12</f>
        <v>31080.400000000001</v>
      </c>
      <c r="L13" s="1">
        <v>0</v>
      </c>
      <c r="M13" s="1">
        <v>18</v>
      </c>
      <c r="N13" s="1">
        <v>68</v>
      </c>
      <c r="O13" s="1">
        <v>55.5</v>
      </c>
      <c r="P13" s="1">
        <v>29</v>
      </c>
      <c r="Q13" s="1">
        <v>16</v>
      </c>
      <c r="R13" s="1">
        <v>16</v>
      </c>
      <c r="S13" s="21">
        <f t="shared" si="0"/>
        <v>202.5</v>
      </c>
    </row>
    <row r="14" spans="1:42" x14ac:dyDescent="0.25">
      <c r="A14" t="s">
        <v>24</v>
      </c>
      <c r="B14" s="17" t="s">
        <v>25</v>
      </c>
      <c r="C14" s="23" t="s">
        <v>39</v>
      </c>
      <c r="D14" s="9">
        <v>0</v>
      </c>
      <c r="E14" s="8">
        <v>2</v>
      </c>
      <c r="F14" s="9">
        <v>13</v>
      </c>
      <c r="G14" s="8">
        <v>7</v>
      </c>
      <c r="H14" s="9">
        <v>14</v>
      </c>
      <c r="I14" s="8">
        <v>13</v>
      </c>
      <c r="J14" s="9">
        <v>14</v>
      </c>
      <c r="K14" s="6">
        <f>(14290+7245+6465+185)*1.04</f>
        <v>29312.400000000001</v>
      </c>
      <c r="L14" s="1">
        <v>0</v>
      </c>
      <c r="M14" s="1">
        <v>0</v>
      </c>
      <c r="N14" s="1">
        <v>58</v>
      </c>
      <c r="O14" s="1">
        <v>10.5</v>
      </c>
      <c r="P14" s="1">
        <v>62</v>
      </c>
      <c r="Q14" s="1">
        <v>59</v>
      </c>
      <c r="R14" s="1">
        <v>16</v>
      </c>
      <c r="S14" s="21">
        <f>SUM(L14:R14)</f>
        <v>205.5</v>
      </c>
      <c r="AO14" s="16">
        <f>AO24+AO39+AO56+AO72</f>
        <v>86.5</v>
      </c>
      <c r="AP14" s="16">
        <f>AP24+AP39+AP56+AP72</f>
        <v>5.40625</v>
      </c>
    </row>
    <row r="15" spans="1:42" x14ac:dyDescent="0.25">
      <c r="A15" t="s">
        <v>26</v>
      </c>
      <c r="B15" s="17" t="s">
        <v>25</v>
      </c>
      <c r="C15" s="23" t="s">
        <v>39</v>
      </c>
      <c r="D15" s="9">
        <v>0</v>
      </c>
      <c r="E15" s="8">
        <v>2</v>
      </c>
      <c r="F15" s="9">
        <v>13</v>
      </c>
      <c r="G15" s="8">
        <v>7</v>
      </c>
      <c r="H15" s="9">
        <v>14</v>
      </c>
      <c r="I15" s="8">
        <v>13</v>
      </c>
      <c r="J15" s="9">
        <v>14</v>
      </c>
      <c r="K15" s="6">
        <f>K14</f>
        <v>29312.400000000001</v>
      </c>
      <c r="L15" s="1">
        <v>0</v>
      </c>
      <c r="M15" s="1">
        <v>0</v>
      </c>
      <c r="N15" s="1">
        <v>58</v>
      </c>
      <c r="O15" s="1">
        <v>10.5</v>
      </c>
      <c r="P15" s="1">
        <v>62</v>
      </c>
      <c r="Q15" s="1">
        <v>59</v>
      </c>
      <c r="R15" s="1">
        <v>16</v>
      </c>
      <c r="S15" s="21">
        <f t="shared" ref="S15:S16" si="4">SUM(L15:R15)</f>
        <v>205.5</v>
      </c>
    </row>
    <row r="16" spans="1:42" x14ac:dyDescent="0.25">
      <c r="A16" t="s">
        <v>27</v>
      </c>
      <c r="B16" s="17" t="s">
        <v>25</v>
      </c>
      <c r="C16" s="24" t="s">
        <v>43</v>
      </c>
      <c r="D16" s="9">
        <v>0</v>
      </c>
      <c r="E16" s="8">
        <v>2</v>
      </c>
      <c r="F16" s="9">
        <v>14</v>
      </c>
      <c r="G16" s="8">
        <v>7</v>
      </c>
      <c r="H16" s="9">
        <v>14</v>
      </c>
      <c r="I16" s="8">
        <v>12</v>
      </c>
      <c r="J16" s="9">
        <v>14</v>
      </c>
      <c r="K16" s="6">
        <f>(14290+11230+3955+185)*1.04</f>
        <v>30846.400000000001</v>
      </c>
      <c r="L16" s="1">
        <v>0</v>
      </c>
      <c r="M16" s="1">
        <v>0</v>
      </c>
      <c r="N16" s="1">
        <v>58</v>
      </c>
      <c r="O16" s="1">
        <v>10.5</v>
      </c>
      <c r="P16" s="1">
        <v>62</v>
      </c>
      <c r="Q16" s="1">
        <v>59</v>
      </c>
      <c r="R16" s="1">
        <v>16</v>
      </c>
      <c r="S16" s="21">
        <f t="shared" si="4"/>
        <v>205.5</v>
      </c>
    </row>
    <row r="17" spans="1:42" x14ac:dyDescent="0.25">
      <c r="K17" s="13">
        <f>SUM(K19:K32)</f>
        <v>0</v>
      </c>
      <c r="AE17" s="13">
        <f>SUM(AE19:AE32)</f>
        <v>0</v>
      </c>
    </row>
    <row r="18" spans="1:42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29</v>
      </c>
      <c r="M18" s="3" t="s">
        <v>30</v>
      </c>
      <c r="N18" s="3" t="s">
        <v>31</v>
      </c>
      <c r="O18" s="3" t="s">
        <v>32</v>
      </c>
      <c r="P18" s="3" t="s">
        <v>33</v>
      </c>
      <c r="Q18" s="3" t="s">
        <v>34</v>
      </c>
      <c r="R18" s="3" t="s">
        <v>35</v>
      </c>
      <c r="S18" s="3" t="s">
        <v>36</v>
      </c>
      <c r="U18" s="3" t="s">
        <v>1</v>
      </c>
      <c r="V18" s="3" t="s">
        <v>2</v>
      </c>
      <c r="W18" s="3" t="s">
        <v>3</v>
      </c>
      <c r="X18" s="3" t="s">
        <v>4</v>
      </c>
      <c r="Y18" s="3" t="s">
        <v>5</v>
      </c>
      <c r="Z18" s="3" t="s">
        <v>6</v>
      </c>
      <c r="AA18" s="3" t="s">
        <v>7</v>
      </c>
      <c r="AB18" s="3" t="s">
        <v>8</v>
      </c>
      <c r="AC18" s="3" t="s">
        <v>9</v>
      </c>
      <c r="AD18" s="3" t="s">
        <v>10</v>
      </c>
      <c r="AE18" s="3" t="s">
        <v>11</v>
      </c>
      <c r="AF18" s="3" t="s">
        <v>29</v>
      </c>
      <c r="AG18" s="3" t="s">
        <v>30</v>
      </c>
      <c r="AH18" s="3" t="s">
        <v>31</v>
      </c>
      <c r="AI18" s="3" t="s">
        <v>32</v>
      </c>
      <c r="AJ18" s="3" t="s">
        <v>33</v>
      </c>
      <c r="AK18" s="3" t="s">
        <v>34</v>
      </c>
      <c r="AL18" s="3" t="s">
        <v>35</v>
      </c>
      <c r="AM18" s="3" t="s">
        <v>36</v>
      </c>
    </row>
    <row r="19" spans="1:42" x14ac:dyDescent="0.25">
      <c r="A19" t="s">
        <v>12</v>
      </c>
      <c r="B19" s="17" t="s">
        <v>13</v>
      </c>
      <c r="C19" s="4"/>
      <c r="D19" s="10">
        <v>2</v>
      </c>
      <c r="E19" s="5">
        <v>2</v>
      </c>
      <c r="F19" s="10">
        <v>0</v>
      </c>
      <c r="G19" s="5">
        <v>0</v>
      </c>
      <c r="H19" s="10">
        <v>0</v>
      </c>
      <c r="I19" s="5">
        <v>0</v>
      </c>
      <c r="J19" s="10">
        <v>2</v>
      </c>
      <c r="K19" s="6"/>
      <c r="L19" s="1">
        <v>0</v>
      </c>
      <c r="M19" s="1">
        <v>0</v>
      </c>
      <c r="N19" s="1">
        <v>0</v>
      </c>
      <c r="O19" s="11">
        <v>0</v>
      </c>
      <c r="P19" s="11">
        <v>0</v>
      </c>
      <c r="Q19" s="11">
        <v>0</v>
      </c>
      <c r="R19" s="11">
        <v>0</v>
      </c>
      <c r="S19" s="2">
        <f>SUM(L19:R19)</f>
        <v>0</v>
      </c>
      <c r="U19" t="s">
        <v>12</v>
      </c>
      <c r="V19" s="17" t="s">
        <v>13</v>
      </c>
      <c r="W19" s="4"/>
      <c r="X19" s="10">
        <f>D19</f>
        <v>2</v>
      </c>
      <c r="Y19" s="10">
        <f t="shared" ref="Y19:AF32" si="5">E19</f>
        <v>2</v>
      </c>
      <c r="Z19" s="10">
        <f t="shared" si="5"/>
        <v>0</v>
      </c>
      <c r="AA19" s="10">
        <f t="shared" si="5"/>
        <v>0</v>
      </c>
      <c r="AB19" s="10">
        <f t="shared" si="5"/>
        <v>0</v>
      </c>
      <c r="AC19" s="10">
        <f t="shared" si="5"/>
        <v>0</v>
      </c>
      <c r="AD19" s="10">
        <f t="shared" si="5"/>
        <v>2</v>
      </c>
      <c r="AE19" s="6">
        <f>K19</f>
        <v>0</v>
      </c>
      <c r="AF19" s="1">
        <f>L19</f>
        <v>0</v>
      </c>
      <c r="AG19" s="1">
        <f t="shared" ref="AG19:AL32" si="6">M19</f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2">
        <f>SUM(AF19:AL19)</f>
        <v>0</v>
      </c>
    </row>
    <row r="20" spans="1:42" x14ac:dyDescent="0.25">
      <c r="A20" t="s">
        <v>14</v>
      </c>
      <c r="B20" s="17" t="s">
        <v>46</v>
      </c>
      <c r="C20" s="22" t="s">
        <v>42</v>
      </c>
      <c r="D20" s="10">
        <v>0</v>
      </c>
      <c r="E20" s="5">
        <v>2</v>
      </c>
      <c r="F20" s="10">
        <v>2</v>
      </c>
      <c r="G20" s="5">
        <v>2</v>
      </c>
      <c r="H20" s="10">
        <v>2</v>
      </c>
      <c r="I20" s="5">
        <v>2</v>
      </c>
      <c r="J20" s="10">
        <v>2</v>
      </c>
      <c r="K20" s="6"/>
      <c r="L20" s="1">
        <v>0</v>
      </c>
      <c r="M20" s="1">
        <v>0</v>
      </c>
      <c r="N20" s="1">
        <v>0</v>
      </c>
      <c r="O20" s="11">
        <v>0</v>
      </c>
      <c r="P20" s="11">
        <v>0</v>
      </c>
      <c r="Q20" s="11">
        <v>0</v>
      </c>
      <c r="R20" s="11">
        <v>0</v>
      </c>
      <c r="S20" s="2">
        <f t="shared" ref="S20:S29" si="7">SUM(L20:R20)</f>
        <v>0</v>
      </c>
      <c r="U20" t="s">
        <v>14</v>
      </c>
      <c r="V20" s="17" t="s">
        <v>46</v>
      </c>
      <c r="W20" s="22" t="s">
        <v>42</v>
      </c>
      <c r="X20" s="10">
        <f t="shared" ref="X20:X32" si="8">D20</f>
        <v>0</v>
      </c>
      <c r="Y20" s="10">
        <f t="shared" si="5"/>
        <v>2</v>
      </c>
      <c r="Z20" s="10">
        <f t="shared" si="5"/>
        <v>2</v>
      </c>
      <c r="AA20" s="10">
        <f t="shared" si="5"/>
        <v>2</v>
      </c>
      <c r="AB20" s="10">
        <f t="shared" si="5"/>
        <v>2</v>
      </c>
      <c r="AC20" s="10">
        <f t="shared" si="5"/>
        <v>2</v>
      </c>
      <c r="AD20" s="10">
        <f t="shared" si="5"/>
        <v>2</v>
      </c>
      <c r="AE20" s="6">
        <f t="shared" si="5"/>
        <v>0</v>
      </c>
      <c r="AF20" s="1">
        <f t="shared" si="5"/>
        <v>0</v>
      </c>
      <c r="AG20" s="1">
        <f t="shared" si="6"/>
        <v>0</v>
      </c>
      <c r="AH20" s="1">
        <f t="shared" si="6"/>
        <v>0</v>
      </c>
      <c r="AI20" s="1">
        <f t="shared" si="6"/>
        <v>0</v>
      </c>
      <c r="AJ20" s="1">
        <f t="shared" si="6"/>
        <v>0</v>
      </c>
      <c r="AK20" s="1">
        <f t="shared" si="6"/>
        <v>0</v>
      </c>
      <c r="AL20" s="1">
        <f t="shared" si="6"/>
        <v>0</v>
      </c>
      <c r="AM20" s="2">
        <f t="shared" ref="AM20" si="9">SUM(AF20:AL20)</f>
        <v>0</v>
      </c>
    </row>
    <row r="21" spans="1:42" x14ac:dyDescent="0.25">
      <c r="A21" t="s">
        <v>15</v>
      </c>
      <c r="B21" s="17" t="s">
        <v>46</v>
      </c>
      <c r="C21" s="22" t="s">
        <v>42</v>
      </c>
      <c r="D21" s="10">
        <v>0</v>
      </c>
      <c r="E21" s="5">
        <v>2</v>
      </c>
      <c r="F21" s="10">
        <v>2</v>
      </c>
      <c r="G21" s="5">
        <v>2</v>
      </c>
      <c r="H21" s="10">
        <v>2</v>
      </c>
      <c r="I21" s="5">
        <v>2</v>
      </c>
      <c r="J21" s="10">
        <v>2</v>
      </c>
      <c r="K21" s="6"/>
      <c r="L21" s="1">
        <v>0</v>
      </c>
      <c r="M21" s="1">
        <v>0</v>
      </c>
      <c r="N21" s="1">
        <v>0</v>
      </c>
      <c r="O21" s="11">
        <v>0</v>
      </c>
      <c r="P21" s="11">
        <v>0</v>
      </c>
      <c r="Q21" s="11">
        <v>0</v>
      </c>
      <c r="R21" s="11">
        <v>0</v>
      </c>
      <c r="S21" s="2">
        <f>SUM(L21:R21)</f>
        <v>0</v>
      </c>
      <c r="U21" t="s">
        <v>15</v>
      </c>
      <c r="V21" s="17" t="s">
        <v>46</v>
      </c>
      <c r="W21" s="22" t="s">
        <v>42</v>
      </c>
      <c r="X21" s="10">
        <f t="shared" si="8"/>
        <v>0</v>
      </c>
      <c r="Y21" s="10">
        <f t="shared" si="5"/>
        <v>2</v>
      </c>
      <c r="Z21" s="10">
        <f t="shared" si="5"/>
        <v>2</v>
      </c>
      <c r="AA21" s="10">
        <f t="shared" si="5"/>
        <v>2</v>
      </c>
      <c r="AB21" s="10">
        <f t="shared" si="5"/>
        <v>2</v>
      </c>
      <c r="AC21" s="10">
        <f t="shared" si="5"/>
        <v>2</v>
      </c>
      <c r="AD21" s="10">
        <f t="shared" si="5"/>
        <v>2</v>
      </c>
      <c r="AE21" s="6">
        <f t="shared" si="5"/>
        <v>0</v>
      </c>
      <c r="AF21" s="1">
        <f t="shared" si="5"/>
        <v>0</v>
      </c>
      <c r="AG21" s="1">
        <f t="shared" si="6"/>
        <v>0</v>
      </c>
      <c r="AH21" s="1">
        <f t="shared" si="6"/>
        <v>0</v>
      </c>
      <c r="AI21" s="1">
        <f t="shared" si="6"/>
        <v>0</v>
      </c>
      <c r="AJ21" s="1">
        <f t="shared" si="6"/>
        <v>0</v>
      </c>
      <c r="AK21" s="1">
        <f t="shared" si="6"/>
        <v>0</v>
      </c>
      <c r="AL21" s="1">
        <f t="shared" si="6"/>
        <v>0</v>
      </c>
      <c r="AM21" s="2">
        <f>SUM(AF21:AL21)</f>
        <v>0</v>
      </c>
    </row>
    <row r="22" spans="1:42" x14ac:dyDescent="0.25">
      <c r="A22" t="s">
        <v>16</v>
      </c>
      <c r="B22" s="17" t="s">
        <v>37</v>
      </c>
      <c r="C22" s="22" t="s">
        <v>42</v>
      </c>
      <c r="D22" s="10">
        <v>0</v>
      </c>
      <c r="E22" s="5">
        <v>2</v>
      </c>
      <c r="F22" s="10">
        <v>2</v>
      </c>
      <c r="G22" s="5">
        <v>2</v>
      </c>
      <c r="H22" s="10">
        <v>2</v>
      </c>
      <c r="I22" s="5">
        <v>2</v>
      </c>
      <c r="J22" s="10">
        <v>2</v>
      </c>
      <c r="K22" s="6"/>
      <c r="L22" s="1">
        <v>0</v>
      </c>
      <c r="M22" s="1">
        <v>0</v>
      </c>
      <c r="N22" s="1">
        <v>0</v>
      </c>
      <c r="O22" s="11">
        <v>0</v>
      </c>
      <c r="P22" s="11">
        <v>0</v>
      </c>
      <c r="Q22" s="11">
        <v>0</v>
      </c>
      <c r="R22" s="11">
        <v>0</v>
      </c>
      <c r="S22" s="2">
        <f>SUM(L22:R22)</f>
        <v>0</v>
      </c>
      <c r="U22" t="s">
        <v>16</v>
      </c>
      <c r="V22" s="17" t="s">
        <v>37</v>
      </c>
      <c r="W22" s="22" t="s">
        <v>42</v>
      </c>
      <c r="X22" s="10">
        <f t="shared" si="8"/>
        <v>0</v>
      </c>
      <c r="Y22" s="10">
        <f t="shared" si="5"/>
        <v>2</v>
      </c>
      <c r="Z22" s="10">
        <f t="shared" si="5"/>
        <v>2</v>
      </c>
      <c r="AA22" s="10">
        <f t="shared" si="5"/>
        <v>2</v>
      </c>
      <c r="AB22" s="10">
        <f t="shared" si="5"/>
        <v>2</v>
      </c>
      <c r="AC22" s="10">
        <f t="shared" si="5"/>
        <v>2</v>
      </c>
      <c r="AD22" s="10">
        <f t="shared" si="5"/>
        <v>2</v>
      </c>
      <c r="AE22" s="6">
        <f t="shared" si="5"/>
        <v>0</v>
      </c>
      <c r="AF22" s="1">
        <f t="shared" si="5"/>
        <v>0</v>
      </c>
      <c r="AG22" s="1">
        <f t="shared" si="6"/>
        <v>0</v>
      </c>
      <c r="AH22" s="1">
        <f t="shared" si="6"/>
        <v>0</v>
      </c>
      <c r="AI22" s="1">
        <f t="shared" si="6"/>
        <v>0</v>
      </c>
      <c r="AJ22" s="1">
        <f t="shared" si="6"/>
        <v>0</v>
      </c>
      <c r="AK22" s="1">
        <f t="shared" si="6"/>
        <v>0</v>
      </c>
      <c r="AL22" s="1">
        <f t="shared" si="6"/>
        <v>0</v>
      </c>
      <c r="AM22" s="2">
        <f>SUM(AF22:AL22)</f>
        <v>0</v>
      </c>
    </row>
    <row r="23" spans="1:42" x14ac:dyDescent="0.25">
      <c r="A23" t="s">
        <v>17</v>
      </c>
      <c r="B23" s="17" t="s">
        <v>76</v>
      </c>
      <c r="C23" s="22" t="s">
        <v>42</v>
      </c>
      <c r="D23" s="10">
        <v>0</v>
      </c>
      <c r="E23" s="5">
        <v>2</v>
      </c>
      <c r="F23" s="10">
        <v>2</v>
      </c>
      <c r="G23" s="5">
        <v>2</v>
      </c>
      <c r="H23" s="10">
        <v>2</v>
      </c>
      <c r="I23" s="5">
        <v>2</v>
      </c>
      <c r="J23" s="10">
        <v>2</v>
      </c>
      <c r="K23" s="6"/>
      <c r="L23" s="1">
        <v>0</v>
      </c>
      <c r="M23" s="1">
        <v>0</v>
      </c>
      <c r="N23" s="1">
        <v>0</v>
      </c>
      <c r="O23" s="11">
        <v>0</v>
      </c>
      <c r="P23" s="11">
        <v>0</v>
      </c>
      <c r="Q23" s="11">
        <v>0</v>
      </c>
      <c r="R23" s="11">
        <v>0</v>
      </c>
      <c r="S23" s="2">
        <f t="shared" si="7"/>
        <v>0</v>
      </c>
      <c r="U23" t="s">
        <v>17</v>
      </c>
      <c r="V23" s="17" t="s">
        <v>76</v>
      </c>
      <c r="W23" s="22" t="s">
        <v>42</v>
      </c>
      <c r="X23" s="10">
        <f t="shared" si="8"/>
        <v>0</v>
      </c>
      <c r="Y23" s="10">
        <f t="shared" si="5"/>
        <v>2</v>
      </c>
      <c r="Z23" s="10">
        <f t="shared" si="5"/>
        <v>2</v>
      </c>
      <c r="AA23" s="10">
        <f t="shared" si="5"/>
        <v>2</v>
      </c>
      <c r="AB23" s="10">
        <f t="shared" si="5"/>
        <v>2</v>
      </c>
      <c r="AC23" s="10">
        <f t="shared" si="5"/>
        <v>2</v>
      </c>
      <c r="AD23" s="10">
        <f t="shared" si="5"/>
        <v>2</v>
      </c>
      <c r="AE23" s="6">
        <f t="shared" si="5"/>
        <v>0</v>
      </c>
      <c r="AF23" s="1">
        <f t="shared" si="5"/>
        <v>0</v>
      </c>
      <c r="AG23" s="1">
        <f t="shared" si="6"/>
        <v>0</v>
      </c>
      <c r="AH23" s="1">
        <f t="shared" si="6"/>
        <v>0</v>
      </c>
      <c r="AI23" s="1">
        <f t="shared" si="6"/>
        <v>0</v>
      </c>
      <c r="AJ23" s="1">
        <f t="shared" si="6"/>
        <v>0</v>
      </c>
      <c r="AK23" s="1">
        <f t="shared" si="6"/>
        <v>0</v>
      </c>
      <c r="AL23" s="1">
        <f t="shared" si="6"/>
        <v>0</v>
      </c>
      <c r="AM23" s="2">
        <f t="shared" ref="AM23:AM29" si="10">SUM(AF23:AL23)</f>
        <v>0</v>
      </c>
      <c r="AO23" t="s">
        <v>40</v>
      </c>
      <c r="AP23" t="s">
        <v>41</v>
      </c>
    </row>
    <row r="24" spans="1:42" x14ac:dyDescent="0.25">
      <c r="A24" t="s">
        <v>18</v>
      </c>
      <c r="B24" s="17" t="s">
        <v>76</v>
      </c>
      <c r="C24" s="24" t="s">
        <v>43</v>
      </c>
      <c r="D24" s="10">
        <v>0</v>
      </c>
      <c r="E24" s="5">
        <v>2</v>
      </c>
      <c r="F24" s="10">
        <v>2</v>
      </c>
      <c r="G24" s="5">
        <v>2</v>
      </c>
      <c r="H24" s="10">
        <v>2</v>
      </c>
      <c r="I24" s="5">
        <v>2</v>
      </c>
      <c r="J24" s="10">
        <v>2</v>
      </c>
      <c r="K24" s="6"/>
      <c r="L24" s="1">
        <v>0</v>
      </c>
      <c r="M24" s="1">
        <v>0</v>
      </c>
      <c r="N24" s="1">
        <v>0</v>
      </c>
      <c r="O24" s="11">
        <v>0</v>
      </c>
      <c r="P24" s="11">
        <v>0</v>
      </c>
      <c r="Q24" s="11">
        <v>0</v>
      </c>
      <c r="R24" s="11">
        <v>0</v>
      </c>
      <c r="S24" s="2">
        <f t="shared" si="7"/>
        <v>0</v>
      </c>
      <c r="U24" t="s">
        <v>18</v>
      </c>
      <c r="V24" s="17" t="s">
        <v>76</v>
      </c>
      <c r="W24" s="24" t="s">
        <v>43</v>
      </c>
      <c r="X24" s="10">
        <f t="shared" si="8"/>
        <v>0</v>
      </c>
      <c r="Y24" s="10">
        <f t="shared" si="5"/>
        <v>2</v>
      </c>
      <c r="Z24" s="10">
        <f t="shared" si="5"/>
        <v>2</v>
      </c>
      <c r="AA24" s="10">
        <f t="shared" si="5"/>
        <v>2</v>
      </c>
      <c r="AB24" s="10">
        <f t="shared" si="5"/>
        <v>2</v>
      </c>
      <c r="AC24" s="10">
        <f t="shared" si="5"/>
        <v>2</v>
      </c>
      <c r="AD24" s="10">
        <f t="shared" si="5"/>
        <v>2</v>
      </c>
      <c r="AE24" s="6">
        <f t="shared" si="5"/>
        <v>0</v>
      </c>
      <c r="AF24" s="1">
        <f t="shared" si="5"/>
        <v>0</v>
      </c>
      <c r="AG24" s="1">
        <f t="shared" si="6"/>
        <v>0</v>
      </c>
      <c r="AH24" s="1">
        <f t="shared" si="6"/>
        <v>0</v>
      </c>
      <c r="AI24" s="1">
        <f t="shared" si="6"/>
        <v>0</v>
      </c>
      <c r="AJ24" s="1">
        <f t="shared" si="6"/>
        <v>0</v>
      </c>
      <c r="AK24" s="1">
        <f t="shared" si="6"/>
        <v>0</v>
      </c>
      <c r="AL24" s="1">
        <f t="shared" si="6"/>
        <v>0</v>
      </c>
      <c r="AM24" s="2">
        <f t="shared" si="10"/>
        <v>0</v>
      </c>
      <c r="AN24" s="14" t="s">
        <v>37</v>
      </c>
      <c r="AO24">
        <f>33-5.5</f>
        <v>27.5</v>
      </c>
      <c r="AP24" s="15">
        <f>AO24/16</f>
        <v>1.71875</v>
      </c>
    </row>
    <row r="25" spans="1:42" x14ac:dyDescent="0.25">
      <c r="A25" t="s">
        <v>19</v>
      </c>
      <c r="B25" s="17" t="s">
        <v>77</v>
      </c>
      <c r="C25" s="23" t="s">
        <v>39</v>
      </c>
      <c r="D25" s="10">
        <v>0</v>
      </c>
      <c r="E25" s="5">
        <v>2</v>
      </c>
      <c r="F25" s="10">
        <v>2</v>
      </c>
      <c r="G25" s="5">
        <v>2</v>
      </c>
      <c r="H25" s="10">
        <v>2</v>
      </c>
      <c r="I25" s="5">
        <v>2</v>
      </c>
      <c r="J25" s="10">
        <v>2</v>
      </c>
      <c r="K25" s="6"/>
      <c r="L25" s="1">
        <v>0</v>
      </c>
      <c r="M25" s="1">
        <v>0</v>
      </c>
      <c r="N25" s="1">
        <v>0</v>
      </c>
      <c r="O25" s="11">
        <v>0</v>
      </c>
      <c r="P25" s="11">
        <v>0</v>
      </c>
      <c r="Q25" s="11">
        <v>0</v>
      </c>
      <c r="R25" s="11">
        <v>0</v>
      </c>
      <c r="S25" s="2">
        <f t="shared" si="7"/>
        <v>0</v>
      </c>
      <c r="U25" t="s">
        <v>19</v>
      </c>
      <c r="V25" s="17" t="s">
        <v>77</v>
      </c>
      <c r="W25" s="23" t="s">
        <v>39</v>
      </c>
      <c r="X25" s="10">
        <f t="shared" si="8"/>
        <v>0</v>
      </c>
      <c r="Y25" s="10">
        <f t="shared" si="5"/>
        <v>2</v>
      </c>
      <c r="Z25" s="10">
        <f t="shared" si="5"/>
        <v>2</v>
      </c>
      <c r="AA25" s="10">
        <f t="shared" si="5"/>
        <v>2</v>
      </c>
      <c r="AB25" s="10">
        <f t="shared" si="5"/>
        <v>2</v>
      </c>
      <c r="AC25" s="10">
        <f t="shared" si="5"/>
        <v>2</v>
      </c>
      <c r="AD25" s="10">
        <f t="shared" si="5"/>
        <v>2</v>
      </c>
      <c r="AE25" s="6">
        <f t="shared" si="5"/>
        <v>0</v>
      </c>
      <c r="AF25" s="1">
        <f t="shared" si="5"/>
        <v>0</v>
      </c>
      <c r="AG25" s="1">
        <f t="shared" si="6"/>
        <v>0</v>
      </c>
      <c r="AH25" s="1">
        <f t="shared" si="6"/>
        <v>0</v>
      </c>
      <c r="AI25" s="1">
        <f t="shared" si="6"/>
        <v>0</v>
      </c>
      <c r="AJ25" s="1">
        <f t="shared" si="6"/>
        <v>0</v>
      </c>
      <c r="AK25" s="1">
        <f t="shared" si="6"/>
        <v>0</v>
      </c>
      <c r="AL25" s="1">
        <f t="shared" si="6"/>
        <v>0</v>
      </c>
      <c r="AM25" s="2">
        <f t="shared" si="10"/>
        <v>0</v>
      </c>
    </row>
    <row r="26" spans="1:42" x14ac:dyDescent="0.25">
      <c r="A26" t="s">
        <v>20</v>
      </c>
      <c r="B26" s="17" t="s">
        <v>77</v>
      </c>
      <c r="C26" s="23" t="s">
        <v>39</v>
      </c>
      <c r="D26" s="10">
        <v>0</v>
      </c>
      <c r="E26" s="5">
        <v>2</v>
      </c>
      <c r="F26" s="10">
        <v>2</v>
      </c>
      <c r="G26" s="5">
        <v>2</v>
      </c>
      <c r="H26" s="10">
        <v>2</v>
      </c>
      <c r="I26" s="5">
        <v>2</v>
      </c>
      <c r="J26" s="10">
        <v>2</v>
      </c>
      <c r="K26" s="6"/>
      <c r="L26" s="1">
        <v>0</v>
      </c>
      <c r="M26" s="1">
        <v>0</v>
      </c>
      <c r="N26" s="1">
        <v>0</v>
      </c>
      <c r="O26" s="11">
        <v>0</v>
      </c>
      <c r="P26" s="11">
        <v>0</v>
      </c>
      <c r="Q26" s="11">
        <v>0</v>
      </c>
      <c r="R26" s="11">
        <v>0</v>
      </c>
      <c r="S26" s="2">
        <f t="shared" si="7"/>
        <v>0</v>
      </c>
      <c r="U26" t="s">
        <v>20</v>
      </c>
      <c r="V26" s="17" t="s">
        <v>77</v>
      </c>
      <c r="W26" s="23" t="s">
        <v>39</v>
      </c>
      <c r="X26" s="10">
        <f t="shared" si="8"/>
        <v>0</v>
      </c>
      <c r="Y26" s="10">
        <f t="shared" si="5"/>
        <v>2</v>
      </c>
      <c r="Z26" s="10">
        <f t="shared" si="5"/>
        <v>2</v>
      </c>
      <c r="AA26" s="10">
        <f t="shared" si="5"/>
        <v>2</v>
      </c>
      <c r="AB26" s="10">
        <f t="shared" si="5"/>
        <v>2</v>
      </c>
      <c r="AC26" s="10">
        <f t="shared" si="5"/>
        <v>2</v>
      </c>
      <c r="AD26" s="10">
        <f t="shared" si="5"/>
        <v>2</v>
      </c>
      <c r="AE26" s="6">
        <f t="shared" si="5"/>
        <v>0</v>
      </c>
      <c r="AF26" s="1">
        <f t="shared" si="5"/>
        <v>0</v>
      </c>
      <c r="AG26" s="1">
        <f t="shared" si="6"/>
        <v>0</v>
      </c>
      <c r="AH26" s="1">
        <f t="shared" si="6"/>
        <v>0</v>
      </c>
      <c r="AI26" s="1">
        <f t="shared" si="6"/>
        <v>0</v>
      </c>
      <c r="AJ26" s="1">
        <f t="shared" si="6"/>
        <v>0</v>
      </c>
      <c r="AK26" s="1">
        <f t="shared" si="6"/>
        <v>0</v>
      </c>
      <c r="AL26" s="1">
        <f t="shared" si="6"/>
        <v>0</v>
      </c>
      <c r="AM26" s="2">
        <f t="shared" si="10"/>
        <v>0</v>
      </c>
    </row>
    <row r="27" spans="1:42" x14ac:dyDescent="0.25">
      <c r="A27" t="s">
        <v>21</v>
      </c>
      <c r="B27" s="17" t="s">
        <v>77</v>
      </c>
      <c r="C27" s="23" t="s">
        <v>39</v>
      </c>
      <c r="D27" s="10">
        <v>0</v>
      </c>
      <c r="E27" s="5">
        <v>2</v>
      </c>
      <c r="F27" s="10">
        <v>2</v>
      </c>
      <c r="G27" s="5">
        <v>2</v>
      </c>
      <c r="H27" s="10">
        <v>2</v>
      </c>
      <c r="I27" s="5">
        <v>2</v>
      </c>
      <c r="J27" s="10">
        <v>2</v>
      </c>
      <c r="K27" s="6"/>
      <c r="L27" s="1">
        <v>0</v>
      </c>
      <c r="M27" s="1">
        <v>0</v>
      </c>
      <c r="N27" s="1">
        <v>0</v>
      </c>
      <c r="O27" s="11">
        <v>0</v>
      </c>
      <c r="P27" s="11">
        <v>0</v>
      </c>
      <c r="Q27" s="11">
        <v>0</v>
      </c>
      <c r="R27" s="11">
        <v>0</v>
      </c>
      <c r="S27" s="2">
        <f t="shared" si="7"/>
        <v>0</v>
      </c>
      <c r="U27" t="s">
        <v>21</v>
      </c>
      <c r="V27" s="17" t="s">
        <v>77</v>
      </c>
      <c r="W27" s="23" t="s">
        <v>39</v>
      </c>
      <c r="X27" s="10">
        <f t="shared" si="8"/>
        <v>0</v>
      </c>
      <c r="Y27" s="10">
        <f t="shared" si="5"/>
        <v>2</v>
      </c>
      <c r="Z27" s="10">
        <f t="shared" si="5"/>
        <v>2</v>
      </c>
      <c r="AA27" s="10">
        <f t="shared" si="5"/>
        <v>2</v>
      </c>
      <c r="AB27" s="10">
        <f t="shared" si="5"/>
        <v>2</v>
      </c>
      <c r="AC27" s="10">
        <f t="shared" si="5"/>
        <v>2</v>
      </c>
      <c r="AD27" s="10">
        <f t="shared" si="5"/>
        <v>2</v>
      </c>
      <c r="AE27" s="6">
        <f t="shared" si="5"/>
        <v>0</v>
      </c>
      <c r="AF27" s="1">
        <f t="shared" si="5"/>
        <v>0</v>
      </c>
      <c r="AG27" s="1">
        <f t="shared" si="6"/>
        <v>0</v>
      </c>
      <c r="AH27" s="1">
        <f t="shared" si="6"/>
        <v>0</v>
      </c>
      <c r="AI27" s="1">
        <f t="shared" si="6"/>
        <v>0</v>
      </c>
      <c r="AJ27" s="1">
        <f t="shared" si="6"/>
        <v>0</v>
      </c>
      <c r="AK27" s="1">
        <f t="shared" si="6"/>
        <v>0</v>
      </c>
      <c r="AL27" s="1">
        <f t="shared" si="6"/>
        <v>0</v>
      </c>
      <c r="AM27" s="2">
        <f t="shared" si="10"/>
        <v>0</v>
      </c>
    </row>
    <row r="28" spans="1:42" x14ac:dyDescent="0.25">
      <c r="A28" t="s">
        <v>21</v>
      </c>
      <c r="B28" s="17" t="s">
        <v>22</v>
      </c>
      <c r="C28" s="23" t="s">
        <v>39</v>
      </c>
      <c r="D28" s="10">
        <v>0</v>
      </c>
      <c r="E28" s="5">
        <v>2</v>
      </c>
      <c r="F28" s="10">
        <v>2</v>
      </c>
      <c r="G28" s="5">
        <v>2</v>
      </c>
      <c r="H28" s="10">
        <v>2</v>
      </c>
      <c r="I28" s="5">
        <v>2</v>
      </c>
      <c r="J28" s="10">
        <v>2</v>
      </c>
      <c r="K28" s="6"/>
      <c r="L28" s="1">
        <v>0</v>
      </c>
      <c r="M28" s="1">
        <v>0</v>
      </c>
      <c r="N28" s="1">
        <v>0</v>
      </c>
      <c r="O28" s="11">
        <v>0</v>
      </c>
      <c r="P28" s="11">
        <v>0</v>
      </c>
      <c r="Q28" s="11">
        <v>0</v>
      </c>
      <c r="R28" s="11">
        <v>0</v>
      </c>
      <c r="S28" s="2">
        <f t="shared" si="7"/>
        <v>0</v>
      </c>
      <c r="U28" t="s">
        <v>21</v>
      </c>
      <c r="V28" s="17" t="s">
        <v>22</v>
      </c>
      <c r="W28" s="23" t="s">
        <v>39</v>
      </c>
      <c r="X28" s="10">
        <f t="shared" si="8"/>
        <v>0</v>
      </c>
      <c r="Y28" s="10">
        <f t="shared" si="5"/>
        <v>2</v>
      </c>
      <c r="Z28" s="10">
        <f t="shared" si="5"/>
        <v>2</v>
      </c>
      <c r="AA28" s="10">
        <f t="shared" si="5"/>
        <v>2</v>
      </c>
      <c r="AB28" s="10">
        <f t="shared" si="5"/>
        <v>2</v>
      </c>
      <c r="AC28" s="10">
        <f t="shared" si="5"/>
        <v>2</v>
      </c>
      <c r="AD28" s="10">
        <f t="shared" si="5"/>
        <v>2</v>
      </c>
      <c r="AE28" s="6">
        <f t="shared" si="5"/>
        <v>0</v>
      </c>
      <c r="AF28" s="1">
        <f t="shared" si="5"/>
        <v>0</v>
      </c>
      <c r="AG28" s="1">
        <f t="shared" si="6"/>
        <v>0</v>
      </c>
      <c r="AH28" s="1">
        <f t="shared" si="6"/>
        <v>0</v>
      </c>
      <c r="AI28" s="1">
        <f t="shared" si="6"/>
        <v>0</v>
      </c>
      <c r="AJ28" s="1">
        <f t="shared" si="6"/>
        <v>0</v>
      </c>
      <c r="AK28" s="1">
        <f t="shared" si="6"/>
        <v>0</v>
      </c>
      <c r="AL28" s="1">
        <f t="shared" si="6"/>
        <v>0</v>
      </c>
      <c r="AM28" s="2">
        <f t="shared" si="10"/>
        <v>0</v>
      </c>
    </row>
    <row r="29" spans="1:42" x14ac:dyDescent="0.25">
      <c r="A29" t="s">
        <v>23</v>
      </c>
      <c r="B29" s="17" t="s">
        <v>22</v>
      </c>
      <c r="C29" s="23" t="s">
        <v>39</v>
      </c>
      <c r="D29" s="10">
        <v>0</v>
      </c>
      <c r="E29" s="5">
        <v>2</v>
      </c>
      <c r="F29" s="10">
        <v>2</v>
      </c>
      <c r="G29" s="5">
        <v>2</v>
      </c>
      <c r="H29" s="10">
        <v>2</v>
      </c>
      <c r="I29" s="5">
        <v>2</v>
      </c>
      <c r="J29" s="10">
        <v>2</v>
      </c>
      <c r="K29" s="6"/>
      <c r="L29" s="1">
        <v>0</v>
      </c>
      <c r="M29" s="1">
        <v>0</v>
      </c>
      <c r="N29" s="1">
        <v>0</v>
      </c>
      <c r="O29" s="11">
        <v>0</v>
      </c>
      <c r="P29" s="11">
        <v>0</v>
      </c>
      <c r="Q29" s="11">
        <v>0</v>
      </c>
      <c r="R29" s="11">
        <v>0</v>
      </c>
      <c r="S29" s="2">
        <f t="shared" si="7"/>
        <v>0</v>
      </c>
      <c r="U29" t="s">
        <v>23</v>
      </c>
      <c r="V29" s="17" t="s">
        <v>22</v>
      </c>
      <c r="W29" s="23" t="s">
        <v>39</v>
      </c>
      <c r="X29" s="10">
        <f t="shared" si="8"/>
        <v>0</v>
      </c>
      <c r="Y29" s="10">
        <f t="shared" si="5"/>
        <v>2</v>
      </c>
      <c r="Z29" s="10">
        <f t="shared" si="5"/>
        <v>2</v>
      </c>
      <c r="AA29" s="10">
        <f t="shared" si="5"/>
        <v>2</v>
      </c>
      <c r="AB29" s="10">
        <f t="shared" si="5"/>
        <v>2</v>
      </c>
      <c r="AC29" s="10">
        <f t="shared" si="5"/>
        <v>2</v>
      </c>
      <c r="AD29" s="10">
        <f t="shared" si="5"/>
        <v>2</v>
      </c>
      <c r="AE29" s="6">
        <f t="shared" si="5"/>
        <v>0</v>
      </c>
      <c r="AF29" s="1">
        <f t="shared" si="5"/>
        <v>0</v>
      </c>
      <c r="AG29" s="1">
        <f t="shared" si="6"/>
        <v>0</v>
      </c>
      <c r="AH29" s="1">
        <f t="shared" si="6"/>
        <v>0</v>
      </c>
      <c r="AI29" s="1">
        <f t="shared" si="6"/>
        <v>0</v>
      </c>
      <c r="AJ29" s="1">
        <f t="shared" si="6"/>
        <v>0</v>
      </c>
      <c r="AK29" s="1">
        <f t="shared" si="6"/>
        <v>0</v>
      </c>
      <c r="AL29" s="1">
        <f t="shared" si="6"/>
        <v>0</v>
      </c>
      <c r="AM29" s="2">
        <f t="shared" si="10"/>
        <v>0</v>
      </c>
    </row>
    <row r="30" spans="1:42" x14ac:dyDescent="0.25">
      <c r="A30" t="s">
        <v>24</v>
      </c>
      <c r="B30" s="17" t="s">
        <v>25</v>
      </c>
      <c r="C30" s="23" t="s">
        <v>39</v>
      </c>
      <c r="D30" s="10">
        <v>0</v>
      </c>
      <c r="E30" s="5">
        <v>2</v>
      </c>
      <c r="F30" s="10">
        <v>2</v>
      </c>
      <c r="G30" s="5">
        <v>2</v>
      </c>
      <c r="H30" s="10">
        <v>2</v>
      </c>
      <c r="I30" s="5">
        <v>2</v>
      </c>
      <c r="J30" s="10">
        <v>2</v>
      </c>
      <c r="K30" s="6"/>
      <c r="L30" s="1">
        <v>0</v>
      </c>
      <c r="M30" s="1">
        <v>0</v>
      </c>
      <c r="N30" s="1">
        <v>0</v>
      </c>
      <c r="O30" s="11">
        <v>0</v>
      </c>
      <c r="P30" s="11">
        <v>0</v>
      </c>
      <c r="Q30" s="11">
        <v>0</v>
      </c>
      <c r="R30" s="11">
        <v>0</v>
      </c>
      <c r="S30" s="2">
        <f>SUM(L30:R30)</f>
        <v>0</v>
      </c>
      <c r="U30" t="s">
        <v>24</v>
      </c>
      <c r="V30" s="17" t="s">
        <v>25</v>
      </c>
      <c r="W30" s="23" t="s">
        <v>39</v>
      </c>
      <c r="X30" s="10">
        <f t="shared" si="8"/>
        <v>0</v>
      </c>
      <c r="Y30" s="10">
        <f t="shared" si="5"/>
        <v>2</v>
      </c>
      <c r="Z30" s="10">
        <f t="shared" si="5"/>
        <v>2</v>
      </c>
      <c r="AA30" s="10">
        <f t="shared" si="5"/>
        <v>2</v>
      </c>
      <c r="AB30" s="10">
        <f t="shared" si="5"/>
        <v>2</v>
      </c>
      <c r="AC30" s="10">
        <f t="shared" si="5"/>
        <v>2</v>
      </c>
      <c r="AD30" s="10">
        <f t="shared" si="5"/>
        <v>2</v>
      </c>
      <c r="AE30" s="6">
        <f t="shared" si="5"/>
        <v>0</v>
      </c>
      <c r="AF30" s="1">
        <f t="shared" si="5"/>
        <v>0</v>
      </c>
      <c r="AG30" s="1">
        <f t="shared" si="6"/>
        <v>0</v>
      </c>
      <c r="AH30" s="1">
        <f t="shared" si="6"/>
        <v>0</v>
      </c>
      <c r="AI30" s="1">
        <f t="shared" si="6"/>
        <v>0</v>
      </c>
      <c r="AJ30" s="1">
        <f t="shared" si="6"/>
        <v>0</v>
      </c>
      <c r="AK30" s="1">
        <f t="shared" si="6"/>
        <v>0</v>
      </c>
      <c r="AL30" s="1">
        <f t="shared" si="6"/>
        <v>0</v>
      </c>
      <c r="AM30" s="2">
        <f>SUM(AF30:AL30)</f>
        <v>0</v>
      </c>
    </row>
    <row r="31" spans="1:42" x14ac:dyDescent="0.25">
      <c r="A31" t="s">
        <v>26</v>
      </c>
      <c r="B31" s="17" t="s">
        <v>25</v>
      </c>
      <c r="C31" s="23" t="s">
        <v>39</v>
      </c>
      <c r="D31" s="10">
        <v>0</v>
      </c>
      <c r="E31" s="5">
        <v>2</v>
      </c>
      <c r="F31" s="10">
        <v>2</v>
      </c>
      <c r="G31" s="5">
        <v>2</v>
      </c>
      <c r="H31" s="10">
        <v>2</v>
      </c>
      <c r="I31" s="5">
        <v>2</v>
      </c>
      <c r="J31" s="10">
        <v>2</v>
      </c>
      <c r="K31" s="6"/>
      <c r="L31" s="1">
        <v>0</v>
      </c>
      <c r="M31" s="1">
        <v>0</v>
      </c>
      <c r="N31" s="1">
        <v>0</v>
      </c>
      <c r="O31" s="11">
        <v>0</v>
      </c>
      <c r="P31" s="11">
        <v>0</v>
      </c>
      <c r="Q31" s="11">
        <v>0</v>
      </c>
      <c r="R31" s="11">
        <v>0</v>
      </c>
      <c r="S31" s="2">
        <f>SUM(L31:R31)</f>
        <v>0</v>
      </c>
      <c r="U31" t="s">
        <v>26</v>
      </c>
      <c r="V31" s="17" t="s">
        <v>25</v>
      </c>
      <c r="W31" s="23" t="s">
        <v>39</v>
      </c>
      <c r="X31" s="10">
        <f t="shared" si="8"/>
        <v>0</v>
      </c>
      <c r="Y31" s="10">
        <f t="shared" si="5"/>
        <v>2</v>
      </c>
      <c r="Z31" s="10">
        <f t="shared" si="5"/>
        <v>2</v>
      </c>
      <c r="AA31" s="10">
        <f t="shared" si="5"/>
        <v>2</v>
      </c>
      <c r="AB31" s="10">
        <f t="shared" si="5"/>
        <v>2</v>
      </c>
      <c r="AC31" s="10">
        <f t="shared" si="5"/>
        <v>2</v>
      </c>
      <c r="AD31" s="10">
        <f t="shared" si="5"/>
        <v>2</v>
      </c>
      <c r="AE31" s="6">
        <f t="shared" si="5"/>
        <v>0</v>
      </c>
      <c r="AF31" s="1">
        <f t="shared" si="5"/>
        <v>0</v>
      </c>
      <c r="AG31" s="1">
        <f t="shared" si="6"/>
        <v>0</v>
      </c>
      <c r="AH31" s="1">
        <f t="shared" si="6"/>
        <v>0</v>
      </c>
      <c r="AI31" s="1">
        <f t="shared" si="6"/>
        <v>0</v>
      </c>
      <c r="AJ31" s="1">
        <f t="shared" si="6"/>
        <v>0</v>
      </c>
      <c r="AK31" s="1">
        <f t="shared" si="6"/>
        <v>0</v>
      </c>
      <c r="AL31" s="1">
        <f t="shared" si="6"/>
        <v>0</v>
      </c>
      <c r="AM31" s="2">
        <f>SUM(AF31:AL31)</f>
        <v>0</v>
      </c>
    </row>
    <row r="32" spans="1:42" x14ac:dyDescent="0.25">
      <c r="A32" t="s">
        <v>27</v>
      </c>
      <c r="B32" s="17" t="s">
        <v>25</v>
      </c>
      <c r="C32" s="24" t="s">
        <v>43</v>
      </c>
      <c r="D32" s="10">
        <v>0</v>
      </c>
      <c r="E32" s="5">
        <v>2</v>
      </c>
      <c r="F32" s="10">
        <v>2</v>
      </c>
      <c r="G32" s="5">
        <v>2</v>
      </c>
      <c r="H32" s="10">
        <v>2</v>
      </c>
      <c r="I32" s="5">
        <v>2</v>
      </c>
      <c r="J32" s="10">
        <v>2</v>
      </c>
      <c r="K32" s="6"/>
      <c r="L32" s="1">
        <v>0</v>
      </c>
      <c r="M32" s="1">
        <v>0</v>
      </c>
      <c r="N32" s="1">
        <v>0</v>
      </c>
      <c r="O32" s="11">
        <v>0</v>
      </c>
      <c r="P32" s="11">
        <v>0</v>
      </c>
      <c r="Q32" s="11">
        <v>0</v>
      </c>
      <c r="R32" s="11">
        <v>0</v>
      </c>
      <c r="S32" s="2">
        <f t="shared" ref="S32" si="11">SUM(L32:R32)</f>
        <v>0</v>
      </c>
      <c r="U32" t="s">
        <v>27</v>
      </c>
      <c r="V32" s="17" t="s">
        <v>25</v>
      </c>
      <c r="W32" s="24" t="s">
        <v>43</v>
      </c>
      <c r="X32" s="10">
        <f t="shared" si="8"/>
        <v>0</v>
      </c>
      <c r="Y32" s="10">
        <f t="shared" si="5"/>
        <v>2</v>
      </c>
      <c r="Z32" s="10">
        <f t="shared" si="5"/>
        <v>2</v>
      </c>
      <c r="AA32" s="10">
        <f t="shared" si="5"/>
        <v>2</v>
      </c>
      <c r="AB32" s="10">
        <f t="shared" si="5"/>
        <v>2</v>
      </c>
      <c r="AC32" s="10">
        <f t="shared" si="5"/>
        <v>2</v>
      </c>
      <c r="AD32" s="10">
        <f t="shared" si="5"/>
        <v>2</v>
      </c>
      <c r="AE32" s="6">
        <f t="shared" si="5"/>
        <v>0</v>
      </c>
      <c r="AF32" s="1">
        <f t="shared" si="5"/>
        <v>0</v>
      </c>
      <c r="AG32" s="1">
        <f t="shared" si="6"/>
        <v>0</v>
      </c>
      <c r="AH32" s="1">
        <f t="shared" si="6"/>
        <v>0</v>
      </c>
      <c r="AI32" s="1">
        <f t="shared" si="6"/>
        <v>0</v>
      </c>
      <c r="AJ32" s="1">
        <f t="shared" si="6"/>
        <v>0</v>
      </c>
      <c r="AK32" s="1">
        <f t="shared" si="6"/>
        <v>0</v>
      </c>
      <c r="AL32" s="1">
        <f t="shared" si="6"/>
        <v>0</v>
      </c>
      <c r="AM32" s="2">
        <f t="shared" ref="AM32" si="12">SUM(AF32:AL32)</f>
        <v>0</v>
      </c>
    </row>
    <row r="33" spans="1:42" x14ac:dyDescent="0.25">
      <c r="K33" s="13">
        <f>SUM(K35:K48)</f>
        <v>0</v>
      </c>
      <c r="AE33" s="13">
        <f>SUM(AE35:AE48)</f>
        <v>0</v>
      </c>
    </row>
    <row r="34" spans="1:42" x14ac:dyDescent="0.25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 t="s">
        <v>9</v>
      </c>
      <c r="J34" s="3" t="s">
        <v>10</v>
      </c>
      <c r="K34" s="3" t="s">
        <v>11</v>
      </c>
      <c r="L34" s="3" t="s">
        <v>29</v>
      </c>
      <c r="M34" s="3" t="s">
        <v>30</v>
      </c>
      <c r="N34" s="3" t="s">
        <v>31</v>
      </c>
      <c r="O34" s="3" t="s">
        <v>32</v>
      </c>
      <c r="P34" s="3" t="s">
        <v>33</v>
      </c>
      <c r="Q34" s="3" t="s">
        <v>34</v>
      </c>
      <c r="R34" s="3" t="s">
        <v>35</v>
      </c>
      <c r="S34" s="3" t="s">
        <v>36</v>
      </c>
      <c r="U34" s="3" t="s">
        <v>1</v>
      </c>
      <c r="V34" s="3" t="s">
        <v>2</v>
      </c>
      <c r="W34" s="3" t="s">
        <v>3</v>
      </c>
      <c r="X34" s="3" t="s">
        <v>4</v>
      </c>
      <c r="Y34" s="3" t="s">
        <v>5</v>
      </c>
      <c r="Z34" s="3" t="s">
        <v>6</v>
      </c>
      <c r="AA34" s="3" t="s">
        <v>7</v>
      </c>
      <c r="AB34" s="3" t="s">
        <v>8</v>
      </c>
      <c r="AC34" s="3" t="s">
        <v>9</v>
      </c>
      <c r="AD34" s="3" t="s">
        <v>10</v>
      </c>
      <c r="AE34" s="3" t="s">
        <v>11</v>
      </c>
      <c r="AF34" s="3" t="s">
        <v>29</v>
      </c>
      <c r="AG34" s="3" t="s">
        <v>30</v>
      </c>
      <c r="AH34" s="3" t="s">
        <v>31</v>
      </c>
      <c r="AI34" s="3" t="s">
        <v>32</v>
      </c>
      <c r="AJ34" s="3" t="s">
        <v>33</v>
      </c>
      <c r="AK34" s="3" t="s">
        <v>34</v>
      </c>
      <c r="AL34" s="3" t="s">
        <v>35</v>
      </c>
      <c r="AM34" s="3" t="s">
        <v>36</v>
      </c>
    </row>
    <row r="35" spans="1:42" x14ac:dyDescent="0.25">
      <c r="A35" t="s">
        <v>12</v>
      </c>
      <c r="B35" s="17" t="s">
        <v>13</v>
      </c>
      <c r="C35" s="4"/>
      <c r="D35" s="10">
        <f>X19</f>
        <v>2</v>
      </c>
      <c r="E35" s="10">
        <f t="shared" ref="E35:L48" si="13">Y19</f>
        <v>2</v>
      </c>
      <c r="F35" s="10">
        <f t="shared" si="13"/>
        <v>0</v>
      </c>
      <c r="G35" s="10">
        <f t="shared" si="13"/>
        <v>0</v>
      </c>
      <c r="H35" s="10">
        <f t="shared" si="13"/>
        <v>0</v>
      </c>
      <c r="I35" s="10">
        <f t="shared" si="13"/>
        <v>0</v>
      </c>
      <c r="J35" s="10">
        <f t="shared" si="13"/>
        <v>2</v>
      </c>
      <c r="K35" s="6">
        <f>AE19</f>
        <v>0</v>
      </c>
      <c r="L35" s="1">
        <f>AF19</f>
        <v>0</v>
      </c>
      <c r="M35" s="1">
        <f t="shared" ref="M35:R48" si="14">AG19</f>
        <v>0</v>
      </c>
      <c r="N35" s="1">
        <f t="shared" si="14"/>
        <v>0</v>
      </c>
      <c r="O35" s="1">
        <f t="shared" si="14"/>
        <v>0</v>
      </c>
      <c r="P35" s="1">
        <f t="shared" si="14"/>
        <v>0</v>
      </c>
      <c r="Q35" s="1">
        <f t="shared" si="14"/>
        <v>0</v>
      </c>
      <c r="R35" s="1">
        <f t="shared" si="14"/>
        <v>0</v>
      </c>
      <c r="S35" s="2">
        <f>SUM(L35:R35)</f>
        <v>0</v>
      </c>
      <c r="U35" t="s">
        <v>12</v>
      </c>
      <c r="V35" s="17" t="s">
        <v>13</v>
      </c>
      <c r="W35" s="4"/>
      <c r="X35" s="10">
        <f>D35</f>
        <v>2</v>
      </c>
      <c r="Y35" s="10">
        <f t="shared" ref="Y35:AF48" si="15">E35</f>
        <v>2</v>
      </c>
      <c r="Z35" s="10">
        <f t="shared" si="15"/>
        <v>0</v>
      </c>
      <c r="AA35" s="10">
        <f t="shared" si="15"/>
        <v>0</v>
      </c>
      <c r="AB35" s="10">
        <f t="shared" si="15"/>
        <v>0</v>
      </c>
      <c r="AC35" s="10">
        <f t="shared" si="15"/>
        <v>0</v>
      </c>
      <c r="AD35" s="10">
        <f t="shared" si="15"/>
        <v>2</v>
      </c>
      <c r="AE35" s="6">
        <f>K35</f>
        <v>0</v>
      </c>
      <c r="AF35" s="1">
        <f>L35</f>
        <v>0</v>
      </c>
      <c r="AG35" s="1">
        <f t="shared" ref="AG35:AL48" si="16">M35</f>
        <v>0</v>
      </c>
      <c r="AH35" s="1">
        <f t="shared" si="16"/>
        <v>0</v>
      </c>
      <c r="AI35" s="1">
        <f t="shared" si="16"/>
        <v>0</v>
      </c>
      <c r="AJ35" s="1">
        <f t="shared" si="16"/>
        <v>0</v>
      </c>
      <c r="AK35" s="1">
        <f t="shared" si="16"/>
        <v>0</v>
      </c>
      <c r="AL35" s="1">
        <f t="shared" si="16"/>
        <v>0</v>
      </c>
      <c r="AM35" s="2">
        <f>SUM(AF35:AL35)</f>
        <v>0</v>
      </c>
    </row>
    <row r="36" spans="1:42" x14ac:dyDescent="0.25">
      <c r="A36" t="s">
        <v>14</v>
      </c>
      <c r="B36" s="17" t="s">
        <v>46</v>
      </c>
      <c r="C36" s="22" t="s">
        <v>42</v>
      </c>
      <c r="D36" s="10">
        <f t="shared" ref="D36:D48" si="17">X20</f>
        <v>0</v>
      </c>
      <c r="E36" s="10">
        <f t="shared" si="13"/>
        <v>2</v>
      </c>
      <c r="F36" s="10">
        <f t="shared" si="13"/>
        <v>2</v>
      </c>
      <c r="G36" s="10">
        <f t="shared" si="13"/>
        <v>2</v>
      </c>
      <c r="H36" s="10">
        <f t="shared" si="13"/>
        <v>2</v>
      </c>
      <c r="I36" s="10">
        <f t="shared" si="13"/>
        <v>2</v>
      </c>
      <c r="J36" s="10">
        <f t="shared" si="13"/>
        <v>2</v>
      </c>
      <c r="K36" s="6">
        <f t="shared" si="13"/>
        <v>0</v>
      </c>
      <c r="L36" s="1">
        <f t="shared" si="13"/>
        <v>0</v>
      </c>
      <c r="M36" s="1">
        <f t="shared" si="14"/>
        <v>0</v>
      </c>
      <c r="N36" s="1">
        <f t="shared" si="14"/>
        <v>0</v>
      </c>
      <c r="O36" s="1">
        <f t="shared" si="14"/>
        <v>0</v>
      </c>
      <c r="P36" s="1">
        <f t="shared" si="14"/>
        <v>0</v>
      </c>
      <c r="Q36" s="1">
        <f t="shared" si="14"/>
        <v>0</v>
      </c>
      <c r="R36" s="1">
        <f t="shared" si="14"/>
        <v>0</v>
      </c>
      <c r="S36" s="2">
        <f t="shared" ref="S36" si="18">SUM(L36:R36)</f>
        <v>0</v>
      </c>
      <c r="U36" t="s">
        <v>14</v>
      </c>
      <c r="V36" s="17" t="s">
        <v>46</v>
      </c>
      <c r="W36" s="22" t="s">
        <v>42</v>
      </c>
      <c r="X36" s="10">
        <f t="shared" ref="X36:X48" si="19">D36</f>
        <v>0</v>
      </c>
      <c r="Y36" s="10">
        <f t="shared" si="15"/>
        <v>2</v>
      </c>
      <c r="Z36" s="10">
        <f t="shared" si="15"/>
        <v>2</v>
      </c>
      <c r="AA36" s="10">
        <f t="shared" si="15"/>
        <v>2</v>
      </c>
      <c r="AB36" s="10">
        <f t="shared" si="15"/>
        <v>2</v>
      </c>
      <c r="AC36" s="10">
        <f t="shared" si="15"/>
        <v>2</v>
      </c>
      <c r="AD36" s="10">
        <f t="shared" si="15"/>
        <v>2</v>
      </c>
      <c r="AE36" s="6">
        <f t="shared" si="15"/>
        <v>0</v>
      </c>
      <c r="AF36" s="1">
        <f t="shared" si="15"/>
        <v>0</v>
      </c>
      <c r="AG36" s="1">
        <f t="shared" si="16"/>
        <v>0</v>
      </c>
      <c r="AH36" s="1">
        <f t="shared" si="16"/>
        <v>0</v>
      </c>
      <c r="AI36" s="1">
        <f t="shared" si="16"/>
        <v>0</v>
      </c>
      <c r="AJ36" s="1">
        <f t="shared" si="16"/>
        <v>0</v>
      </c>
      <c r="AK36" s="1">
        <f t="shared" si="16"/>
        <v>0</v>
      </c>
      <c r="AL36" s="1">
        <f t="shared" si="16"/>
        <v>0</v>
      </c>
      <c r="AM36" s="2">
        <f t="shared" ref="AM36" si="20">SUM(AF36:AL36)</f>
        <v>0</v>
      </c>
    </row>
    <row r="37" spans="1:42" x14ac:dyDescent="0.25">
      <c r="A37" t="s">
        <v>15</v>
      </c>
      <c r="B37" s="17" t="s">
        <v>46</v>
      </c>
      <c r="C37" s="22" t="s">
        <v>42</v>
      </c>
      <c r="D37" s="10">
        <f t="shared" si="17"/>
        <v>0</v>
      </c>
      <c r="E37" s="10">
        <f t="shared" si="13"/>
        <v>2</v>
      </c>
      <c r="F37" s="10">
        <f t="shared" si="13"/>
        <v>2</v>
      </c>
      <c r="G37" s="10">
        <f t="shared" si="13"/>
        <v>2</v>
      </c>
      <c r="H37" s="10">
        <f t="shared" si="13"/>
        <v>2</v>
      </c>
      <c r="I37" s="10">
        <f t="shared" si="13"/>
        <v>2</v>
      </c>
      <c r="J37" s="10">
        <f t="shared" si="13"/>
        <v>2</v>
      </c>
      <c r="K37" s="6">
        <f t="shared" si="13"/>
        <v>0</v>
      </c>
      <c r="L37" s="1">
        <f t="shared" si="13"/>
        <v>0</v>
      </c>
      <c r="M37" s="1">
        <f t="shared" si="14"/>
        <v>0</v>
      </c>
      <c r="N37" s="1">
        <f t="shared" si="14"/>
        <v>0</v>
      </c>
      <c r="O37" s="1">
        <f t="shared" si="14"/>
        <v>0</v>
      </c>
      <c r="P37" s="1">
        <f t="shared" si="14"/>
        <v>0</v>
      </c>
      <c r="Q37" s="1">
        <f t="shared" si="14"/>
        <v>0</v>
      </c>
      <c r="R37" s="1">
        <f t="shared" si="14"/>
        <v>0</v>
      </c>
      <c r="S37" s="2">
        <f>SUM(L37:R37)</f>
        <v>0</v>
      </c>
      <c r="U37" t="s">
        <v>15</v>
      </c>
      <c r="V37" s="17" t="s">
        <v>46</v>
      </c>
      <c r="W37" s="22" t="s">
        <v>42</v>
      </c>
      <c r="X37" s="10">
        <f t="shared" si="19"/>
        <v>0</v>
      </c>
      <c r="Y37" s="10">
        <f t="shared" si="15"/>
        <v>2</v>
      </c>
      <c r="Z37" s="10">
        <f t="shared" si="15"/>
        <v>2</v>
      </c>
      <c r="AA37" s="10">
        <f t="shared" si="15"/>
        <v>2</v>
      </c>
      <c r="AB37" s="10">
        <f t="shared" si="15"/>
        <v>2</v>
      </c>
      <c r="AC37" s="10">
        <f t="shared" si="15"/>
        <v>2</v>
      </c>
      <c r="AD37" s="10">
        <f t="shared" si="15"/>
        <v>2</v>
      </c>
      <c r="AE37" s="6">
        <f t="shared" si="15"/>
        <v>0</v>
      </c>
      <c r="AF37" s="1">
        <f t="shared" si="15"/>
        <v>0</v>
      </c>
      <c r="AG37" s="1">
        <f t="shared" si="16"/>
        <v>0</v>
      </c>
      <c r="AH37" s="1">
        <f t="shared" si="16"/>
        <v>0</v>
      </c>
      <c r="AI37" s="1">
        <f t="shared" si="16"/>
        <v>0</v>
      </c>
      <c r="AJ37" s="1">
        <f t="shared" si="16"/>
        <v>0</v>
      </c>
      <c r="AK37" s="1">
        <f t="shared" si="16"/>
        <v>0</v>
      </c>
      <c r="AL37" s="1">
        <f t="shared" si="16"/>
        <v>0</v>
      </c>
      <c r="AM37" s="2">
        <f>SUM(AF37:AL37)</f>
        <v>0</v>
      </c>
    </row>
    <row r="38" spans="1:42" x14ac:dyDescent="0.25">
      <c r="A38" t="s">
        <v>16</v>
      </c>
      <c r="B38" s="17" t="s">
        <v>37</v>
      </c>
      <c r="C38" s="22" t="s">
        <v>42</v>
      </c>
      <c r="D38" s="10">
        <f t="shared" si="17"/>
        <v>0</v>
      </c>
      <c r="E38" s="10">
        <f t="shared" si="13"/>
        <v>2</v>
      </c>
      <c r="F38" s="10">
        <f t="shared" si="13"/>
        <v>2</v>
      </c>
      <c r="G38" s="10">
        <f t="shared" si="13"/>
        <v>2</v>
      </c>
      <c r="H38" s="10">
        <f t="shared" si="13"/>
        <v>2</v>
      </c>
      <c r="I38" s="10">
        <f t="shared" si="13"/>
        <v>2</v>
      </c>
      <c r="J38" s="10">
        <f t="shared" si="13"/>
        <v>2</v>
      </c>
      <c r="K38" s="6">
        <f t="shared" si="13"/>
        <v>0</v>
      </c>
      <c r="L38" s="1">
        <f t="shared" si="13"/>
        <v>0</v>
      </c>
      <c r="M38" s="1">
        <f t="shared" si="14"/>
        <v>0</v>
      </c>
      <c r="N38" s="1">
        <f t="shared" si="14"/>
        <v>0</v>
      </c>
      <c r="O38" s="1">
        <f t="shared" si="14"/>
        <v>0</v>
      </c>
      <c r="P38" s="1">
        <f t="shared" si="14"/>
        <v>0</v>
      </c>
      <c r="Q38" s="1">
        <f t="shared" si="14"/>
        <v>0</v>
      </c>
      <c r="R38" s="1">
        <f t="shared" si="14"/>
        <v>0</v>
      </c>
      <c r="S38" s="2">
        <f>SUM(L38:R38)</f>
        <v>0</v>
      </c>
      <c r="U38" t="s">
        <v>16</v>
      </c>
      <c r="V38" s="17" t="s">
        <v>37</v>
      </c>
      <c r="W38" s="22" t="s">
        <v>42</v>
      </c>
      <c r="X38" s="10">
        <f t="shared" si="19"/>
        <v>0</v>
      </c>
      <c r="Y38" s="10">
        <f t="shared" si="15"/>
        <v>2</v>
      </c>
      <c r="Z38" s="10">
        <f t="shared" si="15"/>
        <v>2</v>
      </c>
      <c r="AA38" s="10">
        <f t="shared" si="15"/>
        <v>2</v>
      </c>
      <c r="AB38" s="10">
        <f t="shared" si="15"/>
        <v>2</v>
      </c>
      <c r="AC38" s="10">
        <f t="shared" si="15"/>
        <v>2</v>
      </c>
      <c r="AD38" s="10">
        <f t="shared" si="15"/>
        <v>2</v>
      </c>
      <c r="AE38" s="6">
        <f t="shared" si="15"/>
        <v>0</v>
      </c>
      <c r="AF38" s="1">
        <f t="shared" si="15"/>
        <v>0</v>
      </c>
      <c r="AG38" s="1">
        <f t="shared" si="16"/>
        <v>0</v>
      </c>
      <c r="AH38" s="1">
        <f t="shared" si="16"/>
        <v>0</v>
      </c>
      <c r="AI38" s="1">
        <f t="shared" si="16"/>
        <v>0</v>
      </c>
      <c r="AJ38" s="1">
        <f t="shared" si="16"/>
        <v>0</v>
      </c>
      <c r="AK38" s="1">
        <f t="shared" si="16"/>
        <v>0</v>
      </c>
      <c r="AL38" s="1">
        <f t="shared" si="16"/>
        <v>0</v>
      </c>
      <c r="AM38" s="2">
        <f>SUM(AF38:AL38)</f>
        <v>0</v>
      </c>
      <c r="AO38" t="s">
        <v>40</v>
      </c>
      <c r="AP38" t="s">
        <v>41</v>
      </c>
    </row>
    <row r="39" spans="1:42" x14ac:dyDescent="0.25">
      <c r="A39" t="s">
        <v>17</v>
      </c>
      <c r="B39" s="17" t="s">
        <v>76</v>
      </c>
      <c r="C39" s="22" t="s">
        <v>42</v>
      </c>
      <c r="D39" s="10">
        <f t="shared" si="17"/>
        <v>0</v>
      </c>
      <c r="E39" s="10">
        <f t="shared" si="13"/>
        <v>2</v>
      </c>
      <c r="F39" s="10">
        <f t="shared" si="13"/>
        <v>2</v>
      </c>
      <c r="G39" s="10">
        <f t="shared" si="13"/>
        <v>2</v>
      </c>
      <c r="H39" s="10">
        <f t="shared" si="13"/>
        <v>2</v>
      </c>
      <c r="I39" s="10">
        <f t="shared" si="13"/>
        <v>2</v>
      </c>
      <c r="J39" s="10">
        <f t="shared" si="13"/>
        <v>2</v>
      </c>
      <c r="K39" s="6">
        <f t="shared" si="13"/>
        <v>0</v>
      </c>
      <c r="L39" s="1">
        <f t="shared" si="13"/>
        <v>0</v>
      </c>
      <c r="M39" s="1">
        <f t="shared" si="14"/>
        <v>0</v>
      </c>
      <c r="N39" s="1">
        <f t="shared" si="14"/>
        <v>0</v>
      </c>
      <c r="O39" s="1">
        <f t="shared" si="14"/>
        <v>0</v>
      </c>
      <c r="P39" s="1">
        <f t="shared" si="14"/>
        <v>0</v>
      </c>
      <c r="Q39" s="1">
        <f t="shared" si="14"/>
        <v>0</v>
      </c>
      <c r="R39" s="1">
        <f t="shared" si="14"/>
        <v>0</v>
      </c>
      <c r="S39" s="2">
        <f t="shared" ref="S39:S45" si="21">SUM(L39:R39)</f>
        <v>0</v>
      </c>
      <c r="U39" t="s">
        <v>17</v>
      </c>
      <c r="V39" s="17" t="s">
        <v>76</v>
      </c>
      <c r="W39" s="22" t="s">
        <v>42</v>
      </c>
      <c r="X39" s="10">
        <f t="shared" si="19"/>
        <v>0</v>
      </c>
      <c r="Y39" s="10">
        <f t="shared" si="15"/>
        <v>2</v>
      </c>
      <c r="Z39" s="10">
        <f t="shared" si="15"/>
        <v>2</v>
      </c>
      <c r="AA39" s="10">
        <f t="shared" si="15"/>
        <v>2</v>
      </c>
      <c r="AB39" s="10">
        <f t="shared" si="15"/>
        <v>2</v>
      </c>
      <c r="AC39" s="10">
        <f t="shared" si="15"/>
        <v>2</v>
      </c>
      <c r="AD39" s="10">
        <f t="shared" si="15"/>
        <v>2</v>
      </c>
      <c r="AE39" s="6">
        <f t="shared" si="15"/>
        <v>0</v>
      </c>
      <c r="AF39" s="1">
        <f t="shared" si="15"/>
        <v>0</v>
      </c>
      <c r="AG39" s="1">
        <f t="shared" si="16"/>
        <v>0</v>
      </c>
      <c r="AH39" s="1">
        <f t="shared" si="16"/>
        <v>0</v>
      </c>
      <c r="AI39" s="1">
        <f t="shared" si="16"/>
        <v>0</v>
      </c>
      <c r="AJ39" s="1">
        <f t="shared" si="16"/>
        <v>0</v>
      </c>
      <c r="AK39" s="1">
        <f t="shared" si="16"/>
        <v>0</v>
      </c>
      <c r="AL39" s="1">
        <f t="shared" si="16"/>
        <v>0</v>
      </c>
      <c r="AM39" s="2">
        <f t="shared" ref="AM39:AM45" si="22">SUM(AF39:AL39)</f>
        <v>0</v>
      </c>
      <c r="AN39" s="14" t="s">
        <v>0</v>
      </c>
      <c r="AO39">
        <f>56-30</f>
        <v>26</v>
      </c>
      <c r="AP39" s="15">
        <f>AO39/16</f>
        <v>1.625</v>
      </c>
    </row>
    <row r="40" spans="1:42" x14ac:dyDescent="0.25">
      <c r="A40" t="s">
        <v>18</v>
      </c>
      <c r="B40" s="17" t="s">
        <v>76</v>
      </c>
      <c r="C40" s="24" t="s">
        <v>43</v>
      </c>
      <c r="D40" s="10">
        <f t="shared" si="17"/>
        <v>0</v>
      </c>
      <c r="E40" s="10">
        <f t="shared" si="13"/>
        <v>2</v>
      </c>
      <c r="F40" s="10">
        <f t="shared" si="13"/>
        <v>2</v>
      </c>
      <c r="G40" s="10">
        <f t="shared" si="13"/>
        <v>2</v>
      </c>
      <c r="H40" s="10">
        <f t="shared" si="13"/>
        <v>2</v>
      </c>
      <c r="I40" s="10">
        <f t="shared" si="13"/>
        <v>2</v>
      </c>
      <c r="J40" s="10">
        <f t="shared" si="13"/>
        <v>2</v>
      </c>
      <c r="K40" s="6">
        <f t="shared" si="13"/>
        <v>0</v>
      </c>
      <c r="L40" s="1">
        <f t="shared" si="13"/>
        <v>0</v>
      </c>
      <c r="M40" s="1">
        <f t="shared" si="14"/>
        <v>0</v>
      </c>
      <c r="N40" s="1">
        <f t="shared" si="14"/>
        <v>0</v>
      </c>
      <c r="O40" s="1">
        <f t="shared" si="14"/>
        <v>0</v>
      </c>
      <c r="P40" s="1">
        <f t="shared" si="14"/>
        <v>0</v>
      </c>
      <c r="Q40" s="1">
        <f t="shared" si="14"/>
        <v>0</v>
      </c>
      <c r="R40" s="1">
        <f t="shared" si="14"/>
        <v>0</v>
      </c>
      <c r="S40" s="2">
        <f t="shared" si="21"/>
        <v>0</v>
      </c>
      <c r="U40" t="s">
        <v>18</v>
      </c>
      <c r="V40" s="17" t="s">
        <v>76</v>
      </c>
      <c r="W40" s="24" t="s">
        <v>43</v>
      </c>
      <c r="X40" s="10">
        <f t="shared" si="19"/>
        <v>0</v>
      </c>
      <c r="Y40" s="10">
        <f t="shared" si="15"/>
        <v>2</v>
      </c>
      <c r="Z40" s="10">
        <f t="shared" si="15"/>
        <v>2</v>
      </c>
      <c r="AA40" s="10">
        <f t="shared" si="15"/>
        <v>2</v>
      </c>
      <c r="AB40" s="10">
        <f t="shared" si="15"/>
        <v>2</v>
      </c>
      <c r="AC40" s="10">
        <f t="shared" si="15"/>
        <v>2</v>
      </c>
      <c r="AD40" s="10">
        <f t="shared" si="15"/>
        <v>2</v>
      </c>
      <c r="AE40" s="6">
        <f t="shared" si="15"/>
        <v>0</v>
      </c>
      <c r="AF40" s="1">
        <f t="shared" si="15"/>
        <v>0</v>
      </c>
      <c r="AG40" s="1">
        <f t="shared" si="16"/>
        <v>0</v>
      </c>
      <c r="AH40" s="1">
        <f t="shared" si="16"/>
        <v>0</v>
      </c>
      <c r="AI40" s="1">
        <f t="shared" si="16"/>
        <v>0</v>
      </c>
      <c r="AJ40" s="1">
        <f t="shared" si="16"/>
        <v>0</v>
      </c>
      <c r="AK40" s="1">
        <f t="shared" si="16"/>
        <v>0</v>
      </c>
      <c r="AL40" s="1">
        <f t="shared" si="16"/>
        <v>0</v>
      </c>
      <c r="AM40" s="2">
        <f t="shared" si="22"/>
        <v>0</v>
      </c>
    </row>
    <row r="41" spans="1:42" x14ac:dyDescent="0.25">
      <c r="A41" t="s">
        <v>19</v>
      </c>
      <c r="B41" s="17" t="s">
        <v>77</v>
      </c>
      <c r="C41" s="23" t="s">
        <v>39</v>
      </c>
      <c r="D41" s="10">
        <f t="shared" si="17"/>
        <v>0</v>
      </c>
      <c r="E41" s="10">
        <f t="shared" si="13"/>
        <v>2</v>
      </c>
      <c r="F41" s="10">
        <f t="shared" si="13"/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6">
        <f t="shared" si="13"/>
        <v>0</v>
      </c>
      <c r="L41" s="1">
        <f t="shared" si="13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">
        <f t="shared" si="14"/>
        <v>0</v>
      </c>
      <c r="R41" s="1">
        <f t="shared" si="14"/>
        <v>0</v>
      </c>
      <c r="S41" s="2">
        <f t="shared" si="21"/>
        <v>0</v>
      </c>
      <c r="U41" t="s">
        <v>19</v>
      </c>
      <c r="V41" s="17" t="s">
        <v>77</v>
      </c>
      <c r="W41" s="23" t="s">
        <v>39</v>
      </c>
      <c r="X41" s="10">
        <f t="shared" si="19"/>
        <v>0</v>
      </c>
      <c r="Y41" s="10">
        <f t="shared" si="15"/>
        <v>2</v>
      </c>
      <c r="Z41" s="10">
        <f t="shared" si="15"/>
        <v>2</v>
      </c>
      <c r="AA41" s="10">
        <f t="shared" si="15"/>
        <v>2</v>
      </c>
      <c r="AB41" s="10">
        <f t="shared" si="15"/>
        <v>2</v>
      </c>
      <c r="AC41" s="10">
        <f t="shared" si="15"/>
        <v>2</v>
      </c>
      <c r="AD41" s="10">
        <f t="shared" si="15"/>
        <v>2</v>
      </c>
      <c r="AE41" s="6">
        <f t="shared" si="15"/>
        <v>0</v>
      </c>
      <c r="AF41" s="1">
        <f t="shared" si="15"/>
        <v>0</v>
      </c>
      <c r="AG41" s="1">
        <f t="shared" si="16"/>
        <v>0</v>
      </c>
      <c r="AH41" s="1">
        <f t="shared" si="16"/>
        <v>0</v>
      </c>
      <c r="AI41" s="1">
        <f t="shared" si="16"/>
        <v>0</v>
      </c>
      <c r="AJ41" s="1">
        <f t="shared" si="16"/>
        <v>0</v>
      </c>
      <c r="AK41" s="1">
        <f t="shared" si="16"/>
        <v>0</v>
      </c>
      <c r="AL41" s="1">
        <f t="shared" si="16"/>
        <v>0</v>
      </c>
      <c r="AM41" s="2">
        <f t="shared" si="22"/>
        <v>0</v>
      </c>
    </row>
    <row r="42" spans="1:42" x14ac:dyDescent="0.25">
      <c r="A42" t="s">
        <v>20</v>
      </c>
      <c r="B42" s="17" t="s">
        <v>77</v>
      </c>
      <c r="C42" s="23" t="s">
        <v>39</v>
      </c>
      <c r="D42" s="10">
        <f t="shared" si="17"/>
        <v>0</v>
      </c>
      <c r="E42" s="10">
        <f t="shared" si="13"/>
        <v>2</v>
      </c>
      <c r="F42" s="10">
        <f t="shared" si="13"/>
        <v>2</v>
      </c>
      <c r="G42" s="10">
        <f t="shared" si="13"/>
        <v>2</v>
      </c>
      <c r="H42" s="10">
        <f t="shared" si="13"/>
        <v>2</v>
      </c>
      <c r="I42" s="10">
        <f t="shared" si="13"/>
        <v>2</v>
      </c>
      <c r="J42" s="10">
        <f t="shared" si="13"/>
        <v>2</v>
      </c>
      <c r="K42" s="6">
        <f t="shared" si="13"/>
        <v>0</v>
      </c>
      <c r="L42" s="1">
        <f t="shared" si="13"/>
        <v>0</v>
      </c>
      <c r="M42" s="1">
        <f t="shared" si="14"/>
        <v>0</v>
      </c>
      <c r="N42" s="1">
        <f t="shared" si="14"/>
        <v>0</v>
      </c>
      <c r="O42" s="1">
        <f t="shared" si="14"/>
        <v>0</v>
      </c>
      <c r="P42" s="1">
        <f t="shared" si="14"/>
        <v>0</v>
      </c>
      <c r="Q42" s="1">
        <f t="shared" si="14"/>
        <v>0</v>
      </c>
      <c r="R42" s="1">
        <f t="shared" si="14"/>
        <v>0</v>
      </c>
      <c r="S42" s="2">
        <f t="shared" si="21"/>
        <v>0</v>
      </c>
      <c r="U42" t="s">
        <v>20</v>
      </c>
      <c r="V42" s="17" t="s">
        <v>77</v>
      </c>
      <c r="W42" s="23" t="s">
        <v>39</v>
      </c>
      <c r="X42" s="10">
        <f t="shared" si="19"/>
        <v>0</v>
      </c>
      <c r="Y42" s="10">
        <f t="shared" si="15"/>
        <v>2</v>
      </c>
      <c r="Z42" s="10">
        <f t="shared" si="15"/>
        <v>2</v>
      </c>
      <c r="AA42" s="10">
        <f t="shared" si="15"/>
        <v>2</v>
      </c>
      <c r="AB42" s="10">
        <f t="shared" si="15"/>
        <v>2</v>
      </c>
      <c r="AC42" s="10">
        <f t="shared" si="15"/>
        <v>2</v>
      </c>
      <c r="AD42" s="10">
        <f t="shared" si="15"/>
        <v>2</v>
      </c>
      <c r="AE42" s="6">
        <f t="shared" si="15"/>
        <v>0</v>
      </c>
      <c r="AF42" s="1">
        <f t="shared" si="15"/>
        <v>0</v>
      </c>
      <c r="AG42" s="1">
        <f t="shared" si="16"/>
        <v>0</v>
      </c>
      <c r="AH42" s="1">
        <f t="shared" si="16"/>
        <v>0</v>
      </c>
      <c r="AI42" s="1">
        <f t="shared" si="16"/>
        <v>0</v>
      </c>
      <c r="AJ42" s="1">
        <f t="shared" si="16"/>
        <v>0</v>
      </c>
      <c r="AK42" s="1">
        <f t="shared" si="16"/>
        <v>0</v>
      </c>
      <c r="AL42" s="1">
        <f t="shared" si="16"/>
        <v>0</v>
      </c>
      <c r="AM42" s="2">
        <f t="shared" si="22"/>
        <v>0</v>
      </c>
    </row>
    <row r="43" spans="1:42" x14ac:dyDescent="0.25">
      <c r="A43" t="s">
        <v>21</v>
      </c>
      <c r="B43" s="17" t="s">
        <v>77</v>
      </c>
      <c r="C43" s="23" t="s">
        <v>39</v>
      </c>
      <c r="D43" s="10">
        <f t="shared" si="17"/>
        <v>0</v>
      </c>
      <c r="E43" s="10">
        <f t="shared" si="13"/>
        <v>2</v>
      </c>
      <c r="F43" s="10">
        <f t="shared" si="13"/>
        <v>2</v>
      </c>
      <c r="G43" s="10">
        <f t="shared" si="13"/>
        <v>2</v>
      </c>
      <c r="H43" s="10">
        <f t="shared" si="13"/>
        <v>2</v>
      </c>
      <c r="I43" s="10">
        <f t="shared" si="13"/>
        <v>2</v>
      </c>
      <c r="J43" s="10">
        <f t="shared" si="13"/>
        <v>2</v>
      </c>
      <c r="K43" s="6">
        <f t="shared" si="13"/>
        <v>0</v>
      </c>
      <c r="L43" s="1">
        <f t="shared" si="13"/>
        <v>0</v>
      </c>
      <c r="M43" s="1">
        <f t="shared" si="14"/>
        <v>0</v>
      </c>
      <c r="N43" s="1">
        <f t="shared" si="14"/>
        <v>0</v>
      </c>
      <c r="O43" s="1">
        <f t="shared" si="14"/>
        <v>0</v>
      </c>
      <c r="P43" s="1">
        <f t="shared" si="14"/>
        <v>0</v>
      </c>
      <c r="Q43" s="1">
        <f t="shared" si="14"/>
        <v>0</v>
      </c>
      <c r="R43" s="1">
        <f t="shared" si="14"/>
        <v>0</v>
      </c>
      <c r="S43" s="2">
        <f t="shared" si="21"/>
        <v>0</v>
      </c>
      <c r="U43" t="s">
        <v>21</v>
      </c>
      <c r="V43" s="17" t="s">
        <v>77</v>
      </c>
      <c r="W43" s="23" t="s">
        <v>39</v>
      </c>
      <c r="X43" s="10">
        <f t="shared" si="19"/>
        <v>0</v>
      </c>
      <c r="Y43" s="10">
        <f t="shared" si="15"/>
        <v>2</v>
      </c>
      <c r="Z43" s="10">
        <f t="shared" si="15"/>
        <v>2</v>
      </c>
      <c r="AA43" s="10">
        <f t="shared" si="15"/>
        <v>2</v>
      </c>
      <c r="AB43" s="10">
        <f t="shared" si="15"/>
        <v>2</v>
      </c>
      <c r="AC43" s="10">
        <f t="shared" si="15"/>
        <v>2</v>
      </c>
      <c r="AD43" s="10">
        <f t="shared" si="15"/>
        <v>2</v>
      </c>
      <c r="AE43" s="6">
        <f t="shared" si="15"/>
        <v>0</v>
      </c>
      <c r="AF43" s="1">
        <f t="shared" si="15"/>
        <v>0</v>
      </c>
      <c r="AG43" s="1">
        <f t="shared" si="16"/>
        <v>0</v>
      </c>
      <c r="AH43" s="1">
        <f t="shared" si="16"/>
        <v>0</v>
      </c>
      <c r="AI43" s="1">
        <f t="shared" si="16"/>
        <v>0</v>
      </c>
      <c r="AJ43" s="1">
        <f t="shared" si="16"/>
        <v>0</v>
      </c>
      <c r="AK43" s="1">
        <f t="shared" si="16"/>
        <v>0</v>
      </c>
      <c r="AL43" s="1">
        <f t="shared" si="16"/>
        <v>0</v>
      </c>
      <c r="AM43" s="2">
        <f t="shared" si="22"/>
        <v>0</v>
      </c>
    </row>
    <row r="44" spans="1:42" x14ac:dyDescent="0.25">
      <c r="A44" t="s">
        <v>21</v>
      </c>
      <c r="B44" s="17" t="s">
        <v>22</v>
      </c>
      <c r="C44" s="23" t="s">
        <v>39</v>
      </c>
      <c r="D44" s="10">
        <f t="shared" si="17"/>
        <v>0</v>
      </c>
      <c r="E44" s="10">
        <f t="shared" si="13"/>
        <v>2</v>
      </c>
      <c r="F44" s="10">
        <f t="shared" si="13"/>
        <v>2</v>
      </c>
      <c r="G44" s="10">
        <f t="shared" si="13"/>
        <v>2</v>
      </c>
      <c r="H44" s="10">
        <f t="shared" si="13"/>
        <v>2</v>
      </c>
      <c r="I44" s="10">
        <f t="shared" si="13"/>
        <v>2</v>
      </c>
      <c r="J44" s="10">
        <f t="shared" si="13"/>
        <v>2</v>
      </c>
      <c r="K44" s="6">
        <f t="shared" si="13"/>
        <v>0</v>
      </c>
      <c r="L44" s="1">
        <f t="shared" si="13"/>
        <v>0</v>
      </c>
      <c r="M44" s="1">
        <f t="shared" si="14"/>
        <v>0</v>
      </c>
      <c r="N44" s="1">
        <f t="shared" si="14"/>
        <v>0</v>
      </c>
      <c r="O44" s="1">
        <f t="shared" si="14"/>
        <v>0</v>
      </c>
      <c r="P44" s="1">
        <f t="shared" si="14"/>
        <v>0</v>
      </c>
      <c r="Q44" s="1">
        <f t="shared" si="14"/>
        <v>0</v>
      </c>
      <c r="R44" s="1">
        <f t="shared" si="14"/>
        <v>0</v>
      </c>
      <c r="S44" s="2">
        <f t="shared" si="21"/>
        <v>0</v>
      </c>
      <c r="U44" t="s">
        <v>21</v>
      </c>
      <c r="V44" s="17" t="s">
        <v>22</v>
      </c>
      <c r="W44" s="23" t="s">
        <v>39</v>
      </c>
      <c r="X44" s="10">
        <f t="shared" si="19"/>
        <v>0</v>
      </c>
      <c r="Y44" s="10">
        <f t="shared" si="15"/>
        <v>2</v>
      </c>
      <c r="Z44" s="10">
        <f t="shared" si="15"/>
        <v>2</v>
      </c>
      <c r="AA44" s="10">
        <f t="shared" si="15"/>
        <v>2</v>
      </c>
      <c r="AB44" s="10">
        <f t="shared" si="15"/>
        <v>2</v>
      </c>
      <c r="AC44" s="10">
        <f t="shared" si="15"/>
        <v>2</v>
      </c>
      <c r="AD44" s="10">
        <f t="shared" si="15"/>
        <v>2</v>
      </c>
      <c r="AE44" s="6">
        <f t="shared" si="15"/>
        <v>0</v>
      </c>
      <c r="AF44" s="1">
        <f t="shared" si="15"/>
        <v>0</v>
      </c>
      <c r="AG44" s="1">
        <f t="shared" si="16"/>
        <v>0</v>
      </c>
      <c r="AH44" s="1">
        <f t="shared" si="16"/>
        <v>0</v>
      </c>
      <c r="AI44" s="1">
        <f t="shared" si="16"/>
        <v>0</v>
      </c>
      <c r="AJ44" s="1">
        <f t="shared" si="16"/>
        <v>0</v>
      </c>
      <c r="AK44" s="1">
        <f t="shared" si="16"/>
        <v>0</v>
      </c>
      <c r="AL44" s="1">
        <f t="shared" si="16"/>
        <v>0</v>
      </c>
      <c r="AM44" s="2">
        <f t="shared" si="22"/>
        <v>0</v>
      </c>
    </row>
    <row r="45" spans="1:42" x14ac:dyDescent="0.25">
      <c r="A45" t="s">
        <v>23</v>
      </c>
      <c r="B45" s="17" t="s">
        <v>22</v>
      </c>
      <c r="C45" s="23" t="s">
        <v>39</v>
      </c>
      <c r="D45" s="10">
        <f t="shared" si="17"/>
        <v>0</v>
      </c>
      <c r="E45" s="10">
        <f t="shared" si="13"/>
        <v>2</v>
      </c>
      <c r="F45" s="10">
        <f t="shared" si="13"/>
        <v>2</v>
      </c>
      <c r="G45" s="10">
        <f t="shared" si="13"/>
        <v>2</v>
      </c>
      <c r="H45" s="10">
        <f t="shared" si="13"/>
        <v>2</v>
      </c>
      <c r="I45" s="10">
        <f t="shared" si="13"/>
        <v>2</v>
      </c>
      <c r="J45" s="10">
        <f t="shared" si="13"/>
        <v>2</v>
      </c>
      <c r="K45" s="6">
        <f t="shared" si="13"/>
        <v>0</v>
      </c>
      <c r="L45" s="1">
        <f t="shared" si="13"/>
        <v>0</v>
      </c>
      <c r="M45" s="1">
        <f t="shared" si="14"/>
        <v>0</v>
      </c>
      <c r="N45" s="1">
        <f t="shared" si="14"/>
        <v>0</v>
      </c>
      <c r="O45" s="1">
        <f t="shared" si="14"/>
        <v>0</v>
      </c>
      <c r="P45" s="1">
        <f t="shared" si="14"/>
        <v>0</v>
      </c>
      <c r="Q45" s="1">
        <f t="shared" si="14"/>
        <v>0</v>
      </c>
      <c r="R45" s="1">
        <f t="shared" si="14"/>
        <v>0</v>
      </c>
      <c r="S45" s="2">
        <f t="shared" si="21"/>
        <v>0</v>
      </c>
      <c r="U45" t="s">
        <v>23</v>
      </c>
      <c r="V45" s="17" t="s">
        <v>22</v>
      </c>
      <c r="W45" s="23" t="s">
        <v>39</v>
      </c>
      <c r="X45" s="10">
        <f t="shared" si="19"/>
        <v>0</v>
      </c>
      <c r="Y45" s="10">
        <f t="shared" si="15"/>
        <v>2</v>
      </c>
      <c r="Z45" s="10">
        <f t="shared" si="15"/>
        <v>2</v>
      </c>
      <c r="AA45" s="10">
        <f t="shared" si="15"/>
        <v>2</v>
      </c>
      <c r="AB45" s="10">
        <f t="shared" si="15"/>
        <v>2</v>
      </c>
      <c r="AC45" s="10">
        <f t="shared" si="15"/>
        <v>2</v>
      </c>
      <c r="AD45" s="10">
        <f t="shared" si="15"/>
        <v>2</v>
      </c>
      <c r="AE45" s="6">
        <f t="shared" si="15"/>
        <v>0</v>
      </c>
      <c r="AF45" s="1">
        <f t="shared" si="15"/>
        <v>0</v>
      </c>
      <c r="AG45" s="1">
        <f t="shared" si="16"/>
        <v>0</v>
      </c>
      <c r="AH45" s="1">
        <f t="shared" si="16"/>
        <v>0</v>
      </c>
      <c r="AI45" s="1">
        <f t="shared" si="16"/>
        <v>0</v>
      </c>
      <c r="AJ45" s="1">
        <f t="shared" si="16"/>
        <v>0</v>
      </c>
      <c r="AK45" s="1">
        <f t="shared" si="16"/>
        <v>0</v>
      </c>
      <c r="AL45" s="1">
        <f t="shared" si="16"/>
        <v>0</v>
      </c>
      <c r="AM45" s="2">
        <f t="shared" si="22"/>
        <v>0</v>
      </c>
    </row>
    <row r="46" spans="1:42" x14ac:dyDescent="0.25">
      <c r="A46" t="s">
        <v>24</v>
      </c>
      <c r="B46" s="17" t="s">
        <v>25</v>
      </c>
      <c r="C46" s="23" t="s">
        <v>39</v>
      </c>
      <c r="D46" s="10">
        <f t="shared" si="17"/>
        <v>0</v>
      </c>
      <c r="E46" s="10">
        <f t="shared" si="13"/>
        <v>2</v>
      </c>
      <c r="F46" s="10">
        <f t="shared" si="13"/>
        <v>2</v>
      </c>
      <c r="G46" s="10">
        <f t="shared" si="13"/>
        <v>2</v>
      </c>
      <c r="H46" s="10">
        <f t="shared" si="13"/>
        <v>2</v>
      </c>
      <c r="I46" s="10">
        <f t="shared" si="13"/>
        <v>2</v>
      </c>
      <c r="J46" s="10">
        <f t="shared" si="13"/>
        <v>2</v>
      </c>
      <c r="K46" s="6">
        <f t="shared" si="13"/>
        <v>0</v>
      </c>
      <c r="L46" s="1">
        <f t="shared" si="13"/>
        <v>0</v>
      </c>
      <c r="M46" s="1">
        <f t="shared" si="14"/>
        <v>0</v>
      </c>
      <c r="N46" s="1">
        <f t="shared" si="14"/>
        <v>0</v>
      </c>
      <c r="O46" s="1">
        <f t="shared" si="14"/>
        <v>0</v>
      </c>
      <c r="P46" s="1">
        <f t="shared" si="14"/>
        <v>0</v>
      </c>
      <c r="Q46" s="1">
        <f t="shared" si="14"/>
        <v>0</v>
      </c>
      <c r="R46" s="1">
        <f t="shared" si="14"/>
        <v>0</v>
      </c>
      <c r="S46" s="2">
        <f>SUM(L46:R46)</f>
        <v>0</v>
      </c>
      <c r="U46" t="s">
        <v>24</v>
      </c>
      <c r="V46" s="17" t="s">
        <v>25</v>
      </c>
      <c r="W46" s="23" t="s">
        <v>39</v>
      </c>
      <c r="X46" s="10">
        <f t="shared" si="19"/>
        <v>0</v>
      </c>
      <c r="Y46" s="10">
        <f t="shared" si="15"/>
        <v>2</v>
      </c>
      <c r="Z46" s="10">
        <f t="shared" si="15"/>
        <v>2</v>
      </c>
      <c r="AA46" s="10">
        <f t="shared" si="15"/>
        <v>2</v>
      </c>
      <c r="AB46" s="10">
        <f t="shared" si="15"/>
        <v>2</v>
      </c>
      <c r="AC46" s="10">
        <f t="shared" si="15"/>
        <v>2</v>
      </c>
      <c r="AD46" s="10">
        <f t="shared" si="15"/>
        <v>2</v>
      </c>
      <c r="AE46" s="6">
        <f t="shared" si="15"/>
        <v>0</v>
      </c>
      <c r="AF46" s="1">
        <f t="shared" si="15"/>
        <v>0</v>
      </c>
      <c r="AG46" s="1">
        <f t="shared" si="16"/>
        <v>0</v>
      </c>
      <c r="AH46" s="1">
        <f t="shared" si="16"/>
        <v>0</v>
      </c>
      <c r="AI46" s="1">
        <f t="shared" si="16"/>
        <v>0</v>
      </c>
      <c r="AJ46" s="1">
        <f t="shared" si="16"/>
        <v>0</v>
      </c>
      <c r="AK46" s="1">
        <f t="shared" si="16"/>
        <v>0</v>
      </c>
      <c r="AL46" s="1">
        <f t="shared" si="16"/>
        <v>0</v>
      </c>
      <c r="AM46" s="2">
        <f>SUM(AF46:AL46)</f>
        <v>0</v>
      </c>
    </row>
    <row r="47" spans="1:42" x14ac:dyDescent="0.25">
      <c r="A47" t="s">
        <v>26</v>
      </c>
      <c r="B47" s="17" t="s">
        <v>25</v>
      </c>
      <c r="C47" s="23" t="s">
        <v>39</v>
      </c>
      <c r="D47" s="10">
        <f t="shared" si="17"/>
        <v>0</v>
      </c>
      <c r="E47" s="10">
        <f t="shared" si="13"/>
        <v>2</v>
      </c>
      <c r="F47" s="10">
        <f t="shared" si="13"/>
        <v>2</v>
      </c>
      <c r="G47" s="10">
        <f t="shared" si="13"/>
        <v>2</v>
      </c>
      <c r="H47" s="10">
        <f t="shared" si="13"/>
        <v>2</v>
      </c>
      <c r="I47" s="10">
        <f t="shared" si="13"/>
        <v>2</v>
      </c>
      <c r="J47" s="10">
        <f t="shared" si="13"/>
        <v>2</v>
      </c>
      <c r="K47" s="6">
        <f t="shared" si="13"/>
        <v>0</v>
      </c>
      <c r="L47" s="1">
        <f t="shared" si="13"/>
        <v>0</v>
      </c>
      <c r="M47" s="1">
        <f t="shared" si="14"/>
        <v>0</v>
      </c>
      <c r="N47" s="1">
        <f t="shared" si="14"/>
        <v>0</v>
      </c>
      <c r="O47" s="1">
        <f t="shared" si="14"/>
        <v>0</v>
      </c>
      <c r="P47" s="1">
        <f t="shared" si="14"/>
        <v>0</v>
      </c>
      <c r="Q47" s="1">
        <f t="shared" si="14"/>
        <v>0</v>
      </c>
      <c r="R47" s="1">
        <f t="shared" si="14"/>
        <v>0</v>
      </c>
      <c r="S47" s="2">
        <f>SUM(L47:R47)</f>
        <v>0</v>
      </c>
      <c r="U47" t="s">
        <v>26</v>
      </c>
      <c r="V47" s="17" t="s">
        <v>25</v>
      </c>
      <c r="W47" s="23" t="s">
        <v>39</v>
      </c>
      <c r="X47" s="10">
        <f t="shared" si="19"/>
        <v>0</v>
      </c>
      <c r="Y47" s="10">
        <f t="shared" si="15"/>
        <v>2</v>
      </c>
      <c r="Z47" s="10">
        <f t="shared" si="15"/>
        <v>2</v>
      </c>
      <c r="AA47" s="10">
        <f t="shared" si="15"/>
        <v>2</v>
      </c>
      <c r="AB47" s="10">
        <f t="shared" si="15"/>
        <v>2</v>
      </c>
      <c r="AC47" s="10">
        <f t="shared" si="15"/>
        <v>2</v>
      </c>
      <c r="AD47" s="10">
        <f t="shared" si="15"/>
        <v>2</v>
      </c>
      <c r="AE47" s="6">
        <f t="shared" si="15"/>
        <v>0</v>
      </c>
      <c r="AF47" s="1">
        <f t="shared" si="15"/>
        <v>0</v>
      </c>
      <c r="AG47" s="1">
        <f t="shared" si="16"/>
        <v>0</v>
      </c>
      <c r="AH47" s="1">
        <f t="shared" si="16"/>
        <v>0</v>
      </c>
      <c r="AI47" s="1">
        <f t="shared" si="16"/>
        <v>0</v>
      </c>
      <c r="AJ47" s="1">
        <f t="shared" si="16"/>
        <v>0</v>
      </c>
      <c r="AK47" s="1">
        <f t="shared" si="16"/>
        <v>0</v>
      </c>
      <c r="AL47" s="1">
        <f t="shared" si="16"/>
        <v>0</v>
      </c>
      <c r="AM47" s="2">
        <f>SUM(AF47:AL47)</f>
        <v>0</v>
      </c>
    </row>
    <row r="48" spans="1:42" x14ac:dyDescent="0.25">
      <c r="A48" t="s">
        <v>27</v>
      </c>
      <c r="B48" s="17" t="s">
        <v>25</v>
      </c>
      <c r="C48" s="24" t="s">
        <v>43</v>
      </c>
      <c r="D48" s="10">
        <f t="shared" si="17"/>
        <v>0</v>
      </c>
      <c r="E48" s="10">
        <f t="shared" si="13"/>
        <v>2</v>
      </c>
      <c r="F48" s="10">
        <f t="shared" si="13"/>
        <v>2</v>
      </c>
      <c r="G48" s="10">
        <f t="shared" si="13"/>
        <v>2</v>
      </c>
      <c r="H48" s="10">
        <f t="shared" si="13"/>
        <v>2</v>
      </c>
      <c r="I48" s="10">
        <f t="shared" si="13"/>
        <v>2</v>
      </c>
      <c r="J48" s="10">
        <f t="shared" si="13"/>
        <v>2</v>
      </c>
      <c r="K48" s="6">
        <f t="shared" si="13"/>
        <v>0</v>
      </c>
      <c r="L48" s="1">
        <f t="shared" si="13"/>
        <v>0</v>
      </c>
      <c r="M48" s="1">
        <f t="shared" si="14"/>
        <v>0</v>
      </c>
      <c r="N48" s="1">
        <f t="shared" si="14"/>
        <v>0</v>
      </c>
      <c r="O48" s="1">
        <f t="shared" si="14"/>
        <v>0</v>
      </c>
      <c r="P48" s="1">
        <f t="shared" si="14"/>
        <v>0</v>
      </c>
      <c r="Q48" s="1">
        <f t="shared" si="14"/>
        <v>0</v>
      </c>
      <c r="R48" s="1">
        <f t="shared" si="14"/>
        <v>0</v>
      </c>
      <c r="S48" s="2">
        <f t="shared" ref="S48" si="23">SUM(L48:R48)</f>
        <v>0</v>
      </c>
      <c r="U48" t="s">
        <v>27</v>
      </c>
      <c r="V48" s="17" t="s">
        <v>25</v>
      </c>
      <c r="W48" s="24" t="s">
        <v>43</v>
      </c>
      <c r="X48" s="10">
        <f t="shared" si="19"/>
        <v>0</v>
      </c>
      <c r="Y48" s="10">
        <f t="shared" si="15"/>
        <v>2</v>
      </c>
      <c r="Z48" s="10">
        <f t="shared" si="15"/>
        <v>2</v>
      </c>
      <c r="AA48" s="10">
        <f t="shared" si="15"/>
        <v>2</v>
      </c>
      <c r="AB48" s="10">
        <f t="shared" si="15"/>
        <v>2</v>
      </c>
      <c r="AC48" s="10">
        <f t="shared" si="15"/>
        <v>2</v>
      </c>
      <c r="AD48" s="10">
        <f t="shared" si="15"/>
        <v>2</v>
      </c>
      <c r="AE48" s="6">
        <f t="shared" si="15"/>
        <v>0</v>
      </c>
      <c r="AF48" s="1">
        <f t="shared" si="15"/>
        <v>0</v>
      </c>
      <c r="AG48" s="1">
        <f t="shared" si="16"/>
        <v>0</v>
      </c>
      <c r="AH48" s="1">
        <f t="shared" si="16"/>
        <v>0</v>
      </c>
      <c r="AI48" s="1">
        <f t="shared" si="16"/>
        <v>0</v>
      </c>
      <c r="AJ48" s="1">
        <f t="shared" si="16"/>
        <v>0</v>
      </c>
      <c r="AK48" s="1">
        <f t="shared" si="16"/>
        <v>0</v>
      </c>
      <c r="AL48" s="1">
        <f t="shared" si="16"/>
        <v>0</v>
      </c>
      <c r="AM48" s="2">
        <f t="shared" ref="AM48" si="24">SUM(AF48:AL48)</f>
        <v>0</v>
      </c>
    </row>
    <row r="49" spans="1:42" x14ac:dyDescent="0.25">
      <c r="K49" s="13">
        <f>SUM(K51:K64)</f>
        <v>0</v>
      </c>
      <c r="AE49" s="13">
        <f>SUM(AE51:AE64)</f>
        <v>0</v>
      </c>
    </row>
    <row r="50" spans="1:42" x14ac:dyDescent="0.25">
      <c r="A50" s="3" t="s">
        <v>1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3" t="s">
        <v>8</v>
      </c>
      <c r="I50" s="3" t="s">
        <v>9</v>
      </c>
      <c r="J50" s="3" t="s">
        <v>10</v>
      </c>
      <c r="K50" s="3" t="s">
        <v>11</v>
      </c>
      <c r="L50" s="3" t="s">
        <v>29</v>
      </c>
      <c r="M50" s="3" t="s">
        <v>30</v>
      </c>
      <c r="N50" s="3" t="s">
        <v>31</v>
      </c>
      <c r="O50" s="3" t="s">
        <v>32</v>
      </c>
      <c r="P50" s="3" t="s">
        <v>33</v>
      </c>
      <c r="Q50" s="3" t="s">
        <v>34</v>
      </c>
      <c r="R50" s="3" t="s">
        <v>35</v>
      </c>
      <c r="S50" s="3" t="s">
        <v>36</v>
      </c>
      <c r="U50" s="3" t="s">
        <v>1</v>
      </c>
      <c r="V50" s="3" t="s">
        <v>2</v>
      </c>
      <c r="W50" s="3" t="s">
        <v>3</v>
      </c>
      <c r="X50" s="3" t="s">
        <v>4</v>
      </c>
      <c r="Y50" s="3" t="s">
        <v>5</v>
      </c>
      <c r="Z50" s="3" t="s">
        <v>6</v>
      </c>
      <c r="AA50" s="3" t="s">
        <v>7</v>
      </c>
      <c r="AB50" s="3" t="s">
        <v>8</v>
      </c>
      <c r="AC50" s="3" t="s">
        <v>9</v>
      </c>
      <c r="AD50" s="3" t="s">
        <v>10</v>
      </c>
      <c r="AE50" s="3" t="s">
        <v>11</v>
      </c>
      <c r="AF50" s="3" t="s">
        <v>29</v>
      </c>
      <c r="AG50" s="3" t="s">
        <v>30</v>
      </c>
      <c r="AH50" s="3" t="s">
        <v>31</v>
      </c>
      <c r="AI50" s="3" t="s">
        <v>32</v>
      </c>
      <c r="AJ50" s="3" t="s">
        <v>33</v>
      </c>
      <c r="AK50" s="3" t="s">
        <v>34</v>
      </c>
      <c r="AL50" s="3" t="s">
        <v>35</v>
      </c>
      <c r="AM50" s="3" t="s">
        <v>36</v>
      </c>
    </row>
    <row r="51" spans="1:42" x14ac:dyDescent="0.25">
      <c r="A51" t="s">
        <v>12</v>
      </c>
      <c r="B51" s="17" t="s">
        <v>13</v>
      </c>
      <c r="C51" s="4"/>
      <c r="D51" s="10">
        <f>X35</f>
        <v>2</v>
      </c>
      <c r="E51" s="10">
        <f t="shared" ref="E51:L64" si="25">Y35</f>
        <v>2</v>
      </c>
      <c r="F51" s="10">
        <f t="shared" si="25"/>
        <v>0</v>
      </c>
      <c r="G51" s="10">
        <f t="shared" si="25"/>
        <v>0</v>
      </c>
      <c r="H51" s="10">
        <f t="shared" si="25"/>
        <v>0</v>
      </c>
      <c r="I51" s="10">
        <f t="shared" si="25"/>
        <v>0</v>
      </c>
      <c r="J51" s="10">
        <f t="shared" si="25"/>
        <v>2</v>
      </c>
      <c r="K51" s="6">
        <f>AE35</f>
        <v>0</v>
      </c>
      <c r="L51" s="1">
        <f>AF35</f>
        <v>0</v>
      </c>
      <c r="M51" s="1">
        <f t="shared" ref="M51:R64" si="26">AG35</f>
        <v>0</v>
      </c>
      <c r="N51" s="1">
        <f t="shared" si="26"/>
        <v>0</v>
      </c>
      <c r="O51" s="1">
        <f t="shared" si="26"/>
        <v>0</v>
      </c>
      <c r="P51" s="1">
        <f t="shared" si="26"/>
        <v>0</v>
      </c>
      <c r="Q51" s="1">
        <f t="shared" si="26"/>
        <v>0</v>
      </c>
      <c r="R51" s="1">
        <f t="shared" si="26"/>
        <v>0</v>
      </c>
      <c r="S51" s="2">
        <f>SUM(L51:R51)</f>
        <v>0</v>
      </c>
      <c r="U51" t="s">
        <v>12</v>
      </c>
      <c r="V51" s="17" t="s">
        <v>13</v>
      </c>
      <c r="W51" s="4"/>
      <c r="X51" s="10">
        <f>D51</f>
        <v>2</v>
      </c>
      <c r="Y51" s="10">
        <f t="shared" ref="Y51:AF64" si="27">E51</f>
        <v>2</v>
      </c>
      <c r="Z51" s="10">
        <f t="shared" si="27"/>
        <v>0</v>
      </c>
      <c r="AA51" s="10">
        <f t="shared" si="27"/>
        <v>0</v>
      </c>
      <c r="AB51" s="10">
        <f t="shared" si="27"/>
        <v>0</v>
      </c>
      <c r="AC51" s="10">
        <f t="shared" si="27"/>
        <v>0</v>
      </c>
      <c r="AD51" s="10">
        <f t="shared" si="27"/>
        <v>2</v>
      </c>
      <c r="AE51" s="6">
        <f>K51</f>
        <v>0</v>
      </c>
      <c r="AF51" s="1">
        <f>L51</f>
        <v>0</v>
      </c>
      <c r="AG51" s="1">
        <f t="shared" ref="AG51:AL64" si="28">M51</f>
        <v>0</v>
      </c>
      <c r="AH51" s="1">
        <f t="shared" si="28"/>
        <v>0</v>
      </c>
      <c r="AI51" s="1">
        <f t="shared" si="28"/>
        <v>0</v>
      </c>
      <c r="AJ51" s="1">
        <f t="shared" si="28"/>
        <v>0</v>
      </c>
      <c r="AK51" s="1">
        <f t="shared" si="28"/>
        <v>0</v>
      </c>
      <c r="AL51" s="1">
        <f t="shared" si="28"/>
        <v>0</v>
      </c>
      <c r="AM51" s="2">
        <f>SUM(AF51:AL51)</f>
        <v>0</v>
      </c>
    </row>
    <row r="52" spans="1:42" x14ac:dyDescent="0.25">
      <c r="A52" t="s">
        <v>14</v>
      </c>
      <c r="B52" s="17" t="s">
        <v>46</v>
      </c>
      <c r="C52" s="22" t="s">
        <v>42</v>
      </c>
      <c r="D52" s="10">
        <f t="shared" ref="D52:D64" si="29">X36</f>
        <v>0</v>
      </c>
      <c r="E52" s="10">
        <f t="shared" si="25"/>
        <v>2</v>
      </c>
      <c r="F52" s="10">
        <f t="shared" si="25"/>
        <v>2</v>
      </c>
      <c r="G52" s="10">
        <f t="shared" si="25"/>
        <v>2</v>
      </c>
      <c r="H52" s="10">
        <f t="shared" si="25"/>
        <v>2</v>
      </c>
      <c r="I52" s="10">
        <f t="shared" si="25"/>
        <v>2</v>
      </c>
      <c r="J52" s="10">
        <f t="shared" si="25"/>
        <v>2</v>
      </c>
      <c r="K52" s="6">
        <f t="shared" si="25"/>
        <v>0</v>
      </c>
      <c r="L52" s="1">
        <f t="shared" si="25"/>
        <v>0</v>
      </c>
      <c r="M52" s="1">
        <f t="shared" si="26"/>
        <v>0</v>
      </c>
      <c r="N52" s="1">
        <f t="shared" si="26"/>
        <v>0</v>
      </c>
      <c r="O52" s="1">
        <f t="shared" si="26"/>
        <v>0</v>
      </c>
      <c r="P52" s="1">
        <f t="shared" si="26"/>
        <v>0</v>
      </c>
      <c r="Q52" s="1">
        <f t="shared" si="26"/>
        <v>0</v>
      </c>
      <c r="R52" s="1">
        <f t="shared" si="26"/>
        <v>0</v>
      </c>
      <c r="S52" s="2">
        <f t="shared" ref="S52" si="30">SUM(L52:R52)</f>
        <v>0</v>
      </c>
      <c r="U52" t="s">
        <v>14</v>
      </c>
      <c r="V52" s="17" t="s">
        <v>46</v>
      </c>
      <c r="W52" s="22" t="s">
        <v>42</v>
      </c>
      <c r="X52" s="10">
        <f t="shared" ref="X52:X64" si="31">D52</f>
        <v>0</v>
      </c>
      <c r="Y52" s="10">
        <f t="shared" si="27"/>
        <v>2</v>
      </c>
      <c r="Z52" s="10">
        <f t="shared" si="27"/>
        <v>2</v>
      </c>
      <c r="AA52" s="10">
        <f t="shared" si="27"/>
        <v>2</v>
      </c>
      <c r="AB52" s="10">
        <f t="shared" si="27"/>
        <v>2</v>
      </c>
      <c r="AC52" s="10">
        <f t="shared" si="27"/>
        <v>2</v>
      </c>
      <c r="AD52" s="10">
        <f t="shared" si="27"/>
        <v>2</v>
      </c>
      <c r="AE52" s="6">
        <f t="shared" si="27"/>
        <v>0</v>
      </c>
      <c r="AF52" s="1">
        <f t="shared" si="27"/>
        <v>0</v>
      </c>
      <c r="AG52" s="1">
        <f t="shared" si="28"/>
        <v>0</v>
      </c>
      <c r="AH52" s="1">
        <f t="shared" si="28"/>
        <v>0</v>
      </c>
      <c r="AI52" s="1">
        <f t="shared" si="28"/>
        <v>0</v>
      </c>
      <c r="AJ52" s="1">
        <f t="shared" si="28"/>
        <v>0</v>
      </c>
      <c r="AK52" s="1">
        <f t="shared" si="28"/>
        <v>0</v>
      </c>
      <c r="AL52" s="1">
        <f t="shared" si="28"/>
        <v>0</v>
      </c>
      <c r="AM52" s="2">
        <f t="shared" ref="AM52" si="32">SUM(AF52:AL52)</f>
        <v>0</v>
      </c>
    </row>
    <row r="53" spans="1:42" x14ac:dyDescent="0.25">
      <c r="A53" t="s">
        <v>15</v>
      </c>
      <c r="B53" s="17" t="s">
        <v>46</v>
      </c>
      <c r="C53" s="22" t="s">
        <v>42</v>
      </c>
      <c r="D53" s="10">
        <f t="shared" si="29"/>
        <v>0</v>
      </c>
      <c r="E53" s="10">
        <f t="shared" si="25"/>
        <v>2</v>
      </c>
      <c r="F53" s="10">
        <f t="shared" si="25"/>
        <v>2</v>
      </c>
      <c r="G53" s="10">
        <f t="shared" si="25"/>
        <v>2</v>
      </c>
      <c r="H53" s="10">
        <f t="shared" si="25"/>
        <v>2</v>
      </c>
      <c r="I53" s="10">
        <f t="shared" si="25"/>
        <v>2</v>
      </c>
      <c r="J53" s="10">
        <f t="shared" si="25"/>
        <v>2</v>
      </c>
      <c r="K53" s="6">
        <f t="shared" si="25"/>
        <v>0</v>
      </c>
      <c r="L53" s="1">
        <f t="shared" si="25"/>
        <v>0</v>
      </c>
      <c r="M53" s="1">
        <f t="shared" si="26"/>
        <v>0</v>
      </c>
      <c r="N53" s="1">
        <f t="shared" si="26"/>
        <v>0</v>
      </c>
      <c r="O53" s="1">
        <f t="shared" si="26"/>
        <v>0</v>
      </c>
      <c r="P53" s="1">
        <f t="shared" si="26"/>
        <v>0</v>
      </c>
      <c r="Q53" s="1">
        <f t="shared" si="26"/>
        <v>0</v>
      </c>
      <c r="R53" s="1">
        <f t="shared" si="26"/>
        <v>0</v>
      </c>
      <c r="S53" s="2">
        <f>SUM(L53:R53)</f>
        <v>0</v>
      </c>
      <c r="U53" t="s">
        <v>15</v>
      </c>
      <c r="V53" s="17" t="s">
        <v>46</v>
      </c>
      <c r="W53" s="22" t="s">
        <v>42</v>
      </c>
      <c r="X53" s="10">
        <f t="shared" si="31"/>
        <v>0</v>
      </c>
      <c r="Y53" s="10">
        <f t="shared" si="27"/>
        <v>2</v>
      </c>
      <c r="Z53" s="10">
        <f t="shared" si="27"/>
        <v>2</v>
      </c>
      <c r="AA53" s="10">
        <f t="shared" si="27"/>
        <v>2</v>
      </c>
      <c r="AB53" s="10">
        <f t="shared" si="27"/>
        <v>2</v>
      </c>
      <c r="AC53" s="10">
        <f t="shared" si="27"/>
        <v>2</v>
      </c>
      <c r="AD53" s="10">
        <f t="shared" si="27"/>
        <v>2</v>
      </c>
      <c r="AE53" s="6">
        <f t="shared" si="27"/>
        <v>0</v>
      </c>
      <c r="AF53" s="1">
        <f t="shared" si="27"/>
        <v>0</v>
      </c>
      <c r="AG53" s="1">
        <f t="shared" si="28"/>
        <v>0</v>
      </c>
      <c r="AH53" s="1">
        <f t="shared" si="28"/>
        <v>0</v>
      </c>
      <c r="AI53" s="1">
        <f t="shared" si="28"/>
        <v>0</v>
      </c>
      <c r="AJ53" s="1">
        <f t="shared" si="28"/>
        <v>0</v>
      </c>
      <c r="AK53" s="1">
        <f t="shared" si="28"/>
        <v>0</v>
      </c>
      <c r="AL53" s="1">
        <f t="shared" si="28"/>
        <v>0</v>
      </c>
      <c r="AM53" s="2">
        <f>SUM(AF53:AL53)</f>
        <v>0</v>
      </c>
    </row>
    <row r="54" spans="1:42" x14ac:dyDescent="0.25">
      <c r="A54" t="s">
        <v>16</v>
      </c>
      <c r="B54" s="17" t="s">
        <v>37</v>
      </c>
      <c r="C54" s="22" t="s">
        <v>42</v>
      </c>
      <c r="D54" s="10">
        <f t="shared" si="29"/>
        <v>0</v>
      </c>
      <c r="E54" s="10">
        <f t="shared" si="25"/>
        <v>2</v>
      </c>
      <c r="F54" s="10">
        <f t="shared" si="25"/>
        <v>2</v>
      </c>
      <c r="G54" s="10">
        <f t="shared" si="25"/>
        <v>2</v>
      </c>
      <c r="H54" s="10">
        <f t="shared" si="25"/>
        <v>2</v>
      </c>
      <c r="I54" s="10">
        <f t="shared" si="25"/>
        <v>2</v>
      </c>
      <c r="J54" s="10">
        <f t="shared" si="25"/>
        <v>2</v>
      </c>
      <c r="K54" s="6">
        <f t="shared" si="25"/>
        <v>0</v>
      </c>
      <c r="L54" s="1">
        <f t="shared" si="25"/>
        <v>0</v>
      </c>
      <c r="M54" s="1">
        <f t="shared" si="26"/>
        <v>0</v>
      </c>
      <c r="N54" s="1">
        <f t="shared" si="26"/>
        <v>0</v>
      </c>
      <c r="O54" s="1">
        <f t="shared" si="26"/>
        <v>0</v>
      </c>
      <c r="P54" s="1">
        <f t="shared" si="26"/>
        <v>0</v>
      </c>
      <c r="Q54" s="1">
        <f t="shared" si="26"/>
        <v>0</v>
      </c>
      <c r="R54" s="1">
        <f t="shared" si="26"/>
        <v>0</v>
      </c>
      <c r="S54" s="2">
        <f>SUM(L54:R54)</f>
        <v>0</v>
      </c>
      <c r="U54" t="s">
        <v>16</v>
      </c>
      <c r="V54" s="17" t="s">
        <v>37</v>
      </c>
      <c r="W54" s="22" t="s">
        <v>42</v>
      </c>
      <c r="X54" s="10">
        <f t="shared" si="31"/>
        <v>0</v>
      </c>
      <c r="Y54" s="10">
        <f t="shared" si="27"/>
        <v>2</v>
      </c>
      <c r="Z54" s="10">
        <f t="shared" si="27"/>
        <v>2</v>
      </c>
      <c r="AA54" s="10">
        <f t="shared" si="27"/>
        <v>2</v>
      </c>
      <c r="AB54" s="10">
        <f t="shared" si="27"/>
        <v>2</v>
      </c>
      <c r="AC54" s="10">
        <f t="shared" si="27"/>
        <v>2</v>
      </c>
      <c r="AD54" s="10">
        <f t="shared" si="27"/>
        <v>2</v>
      </c>
      <c r="AE54" s="6">
        <f t="shared" si="27"/>
        <v>0</v>
      </c>
      <c r="AF54" s="1">
        <f t="shared" si="27"/>
        <v>0</v>
      </c>
      <c r="AG54" s="1">
        <f t="shared" si="28"/>
        <v>0</v>
      </c>
      <c r="AH54" s="1">
        <f t="shared" si="28"/>
        <v>0</v>
      </c>
      <c r="AI54" s="1">
        <f t="shared" si="28"/>
        <v>0</v>
      </c>
      <c r="AJ54" s="1">
        <f t="shared" si="28"/>
        <v>0</v>
      </c>
      <c r="AK54" s="1">
        <f t="shared" si="28"/>
        <v>0</v>
      </c>
      <c r="AL54" s="1">
        <f t="shared" si="28"/>
        <v>0</v>
      </c>
      <c r="AM54" s="2">
        <f>SUM(AF54:AL54)</f>
        <v>0</v>
      </c>
    </row>
    <row r="55" spans="1:42" x14ac:dyDescent="0.25">
      <c r="A55" t="s">
        <v>17</v>
      </c>
      <c r="B55" s="17" t="s">
        <v>76</v>
      </c>
      <c r="C55" s="22" t="s">
        <v>42</v>
      </c>
      <c r="D55" s="10">
        <f t="shared" si="29"/>
        <v>0</v>
      </c>
      <c r="E55" s="10">
        <f t="shared" si="25"/>
        <v>2</v>
      </c>
      <c r="F55" s="10">
        <f t="shared" si="25"/>
        <v>2</v>
      </c>
      <c r="G55" s="10">
        <f t="shared" si="25"/>
        <v>2</v>
      </c>
      <c r="H55" s="10">
        <f t="shared" si="25"/>
        <v>2</v>
      </c>
      <c r="I55" s="10">
        <f t="shared" si="25"/>
        <v>2</v>
      </c>
      <c r="J55" s="10">
        <f t="shared" si="25"/>
        <v>2</v>
      </c>
      <c r="K55" s="6">
        <f t="shared" si="25"/>
        <v>0</v>
      </c>
      <c r="L55" s="1">
        <f t="shared" si="25"/>
        <v>0</v>
      </c>
      <c r="M55" s="1">
        <f t="shared" si="26"/>
        <v>0</v>
      </c>
      <c r="N55" s="1">
        <f t="shared" si="26"/>
        <v>0</v>
      </c>
      <c r="O55" s="1">
        <f t="shared" si="26"/>
        <v>0</v>
      </c>
      <c r="P55" s="1">
        <f t="shared" si="26"/>
        <v>0</v>
      </c>
      <c r="Q55" s="1">
        <f t="shared" si="26"/>
        <v>0</v>
      </c>
      <c r="R55" s="1">
        <f t="shared" si="26"/>
        <v>0</v>
      </c>
      <c r="S55" s="2">
        <f t="shared" ref="S55:S61" si="33">SUM(L55:R55)</f>
        <v>0</v>
      </c>
      <c r="U55" t="s">
        <v>17</v>
      </c>
      <c r="V55" s="17" t="s">
        <v>76</v>
      </c>
      <c r="W55" s="22" t="s">
        <v>42</v>
      </c>
      <c r="X55" s="10">
        <f t="shared" si="31"/>
        <v>0</v>
      </c>
      <c r="Y55" s="10">
        <f t="shared" si="27"/>
        <v>2</v>
      </c>
      <c r="Z55" s="10">
        <f t="shared" si="27"/>
        <v>2</v>
      </c>
      <c r="AA55" s="10">
        <f t="shared" si="27"/>
        <v>2</v>
      </c>
      <c r="AB55" s="10">
        <f t="shared" si="27"/>
        <v>2</v>
      </c>
      <c r="AC55" s="10">
        <f t="shared" si="27"/>
        <v>2</v>
      </c>
      <c r="AD55" s="10">
        <f t="shared" si="27"/>
        <v>2</v>
      </c>
      <c r="AE55" s="6">
        <f t="shared" si="27"/>
        <v>0</v>
      </c>
      <c r="AF55" s="1">
        <f t="shared" si="27"/>
        <v>0</v>
      </c>
      <c r="AG55" s="1">
        <f t="shared" si="28"/>
        <v>0</v>
      </c>
      <c r="AH55" s="1">
        <f t="shared" si="28"/>
        <v>0</v>
      </c>
      <c r="AI55" s="1">
        <f t="shared" si="28"/>
        <v>0</v>
      </c>
      <c r="AJ55" s="1">
        <f t="shared" si="28"/>
        <v>0</v>
      </c>
      <c r="AK55" s="1">
        <f t="shared" si="28"/>
        <v>0</v>
      </c>
      <c r="AL55" s="1">
        <f t="shared" si="28"/>
        <v>0</v>
      </c>
      <c r="AM55" s="2">
        <f t="shared" ref="AM55:AM61" si="34">SUM(AF55:AL55)</f>
        <v>0</v>
      </c>
      <c r="AO55" t="s">
        <v>40</v>
      </c>
      <c r="AP55" t="s">
        <v>41</v>
      </c>
    </row>
    <row r="56" spans="1:42" x14ac:dyDescent="0.25">
      <c r="A56" t="s">
        <v>18</v>
      </c>
      <c r="B56" s="17" t="s">
        <v>76</v>
      </c>
      <c r="C56" s="24" t="s">
        <v>43</v>
      </c>
      <c r="D56" s="10">
        <f t="shared" si="29"/>
        <v>0</v>
      </c>
      <c r="E56" s="10">
        <f t="shared" si="25"/>
        <v>2</v>
      </c>
      <c r="F56" s="10">
        <f t="shared" si="25"/>
        <v>2</v>
      </c>
      <c r="G56" s="10">
        <f t="shared" si="25"/>
        <v>2</v>
      </c>
      <c r="H56" s="10">
        <f t="shared" si="25"/>
        <v>2</v>
      </c>
      <c r="I56" s="10">
        <f t="shared" si="25"/>
        <v>2</v>
      </c>
      <c r="J56" s="10">
        <f t="shared" si="25"/>
        <v>2</v>
      </c>
      <c r="K56" s="6">
        <f t="shared" si="25"/>
        <v>0</v>
      </c>
      <c r="L56" s="1">
        <f t="shared" si="25"/>
        <v>0</v>
      </c>
      <c r="M56" s="1">
        <f t="shared" si="26"/>
        <v>0</v>
      </c>
      <c r="N56" s="1">
        <f t="shared" si="26"/>
        <v>0</v>
      </c>
      <c r="O56" s="1">
        <f t="shared" si="26"/>
        <v>0</v>
      </c>
      <c r="P56" s="1">
        <f t="shared" si="26"/>
        <v>0</v>
      </c>
      <c r="Q56" s="1">
        <f t="shared" si="26"/>
        <v>0</v>
      </c>
      <c r="R56" s="1">
        <f t="shared" si="26"/>
        <v>0</v>
      </c>
      <c r="S56" s="2">
        <f t="shared" si="33"/>
        <v>0</v>
      </c>
      <c r="U56" t="s">
        <v>18</v>
      </c>
      <c r="V56" s="17" t="s">
        <v>76</v>
      </c>
      <c r="W56" s="24" t="s">
        <v>43</v>
      </c>
      <c r="X56" s="10">
        <f t="shared" si="31"/>
        <v>0</v>
      </c>
      <c r="Y56" s="10">
        <f t="shared" si="27"/>
        <v>2</v>
      </c>
      <c r="Z56" s="10">
        <f t="shared" si="27"/>
        <v>2</v>
      </c>
      <c r="AA56" s="10">
        <f t="shared" si="27"/>
        <v>2</v>
      </c>
      <c r="AB56" s="10">
        <f t="shared" si="27"/>
        <v>2</v>
      </c>
      <c r="AC56" s="10">
        <f t="shared" si="27"/>
        <v>2</v>
      </c>
      <c r="AD56" s="10">
        <f t="shared" si="27"/>
        <v>2</v>
      </c>
      <c r="AE56" s="6">
        <f t="shared" si="27"/>
        <v>0</v>
      </c>
      <c r="AF56" s="1">
        <f t="shared" si="27"/>
        <v>0</v>
      </c>
      <c r="AG56" s="1">
        <f t="shared" si="28"/>
        <v>0</v>
      </c>
      <c r="AH56" s="1">
        <f t="shared" si="28"/>
        <v>0</v>
      </c>
      <c r="AI56" s="1">
        <f t="shared" si="28"/>
        <v>0</v>
      </c>
      <c r="AJ56" s="1">
        <f t="shared" si="28"/>
        <v>0</v>
      </c>
      <c r="AK56" s="1">
        <f t="shared" si="28"/>
        <v>0</v>
      </c>
      <c r="AL56" s="1">
        <f t="shared" si="28"/>
        <v>0</v>
      </c>
      <c r="AM56" s="2">
        <f t="shared" si="34"/>
        <v>0</v>
      </c>
      <c r="AN56" s="14" t="s">
        <v>44</v>
      </c>
      <c r="AO56">
        <v>10</v>
      </c>
      <c r="AP56" s="15">
        <f>AO56/16</f>
        <v>0.625</v>
      </c>
    </row>
    <row r="57" spans="1:42" x14ac:dyDescent="0.25">
      <c r="A57" t="s">
        <v>19</v>
      </c>
      <c r="B57" s="17" t="s">
        <v>77</v>
      </c>
      <c r="C57" s="23" t="s">
        <v>39</v>
      </c>
      <c r="D57" s="10">
        <f t="shared" si="29"/>
        <v>0</v>
      </c>
      <c r="E57" s="10">
        <f t="shared" si="25"/>
        <v>2</v>
      </c>
      <c r="F57" s="10">
        <f t="shared" si="25"/>
        <v>2</v>
      </c>
      <c r="G57" s="10">
        <f t="shared" si="25"/>
        <v>2</v>
      </c>
      <c r="H57" s="10">
        <f t="shared" si="25"/>
        <v>2</v>
      </c>
      <c r="I57" s="10">
        <f t="shared" si="25"/>
        <v>2</v>
      </c>
      <c r="J57" s="10">
        <f t="shared" si="25"/>
        <v>2</v>
      </c>
      <c r="K57" s="6">
        <f t="shared" si="25"/>
        <v>0</v>
      </c>
      <c r="L57" s="1">
        <f t="shared" si="25"/>
        <v>0</v>
      </c>
      <c r="M57" s="1">
        <f t="shared" si="26"/>
        <v>0</v>
      </c>
      <c r="N57" s="1">
        <f t="shared" si="26"/>
        <v>0</v>
      </c>
      <c r="O57" s="1">
        <f t="shared" si="26"/>
        <v>0</v>
      </c>
      <c r="P57" s="1">
        <f t="shared" si="26"/>
        <v>0</v>
      </c>
      <c r="Q57" s="1">
        <f t="shared" si="26"/>
        <v>0</v>
      </c>
      <c r="R57" s="1">
        <f t="shared" si="26"/>
        <v>0</v>
      </c>
      <c r="S57" s="2">
        <f t="shared" si="33"/>
        <v>0</v>
      </c>
      <c r="U57" t="s">
        <v>19</v>
      </c>
      <c r="V57" s="17" t="s">
        <v>77</v>
      </c>
      <c r="W57" s="23" t="s">
        <v>39</v>
      </c>
      <c r="X57" s="10">
        <f t="shared" si="31"/>
        <v>0</v>
      </c>
      <c r="Y57" s="10">
        <f t="shared" si="27"/>
        <v>2</v>
      </c>
      <c r="Z57" s="10">
        <f t="shared" si="27"/>
        <v>2</v>
      </c>
      <c r="AA57" s="10">
        <f t="shared" si="27"/>
        <v>2</v>
      </c>
      <c r="AB57" s="10">
        <f t="shared" si="27"/>
        <v>2</v>
      </c>
      <c r="AC57" s="10">
        <f t="shared" si="27"/>
        <v>2</v>
      </c>
      <c r="AD57" s="10">
        <f t="shared" si="27"/>
        <v>2</v>
      </c>
      <c r="AE57" s="6">
        <f t="shared" si="27"/>
        <v>0</v>
      </c>
      <c r="AF57" s="1">
        <f t="shared" si="27"/>
        <v>0</v>
      </c>
      <c r="AG57" s="1">
        <f t="shared" si="28"/>
        <v>0</v>
      </c>
      <c r="AH57" s="1">
        <f t="shared" si="28"/>
        <v>0</v>
      </c>
      <c r="AI57" s="1">
        <f t="shared" si="28"/>
        <v>0</v>
      </c>
      <c r="AJ57" s="1">
        <f t="shared" si="28"/>
        <v>0</v>
      </c>
      <c r="AK57" s="1">
        <f t="shared" si="28"/>
        <v>0</v>
      </c>
      <c r="AL57" s="1">
        <f t="shared" si="28"/>
        <v>0</v>
      </c>
      <c r="AM57" s="2">
        <f t="shared" si="34"/>
        <v>0</v>
      </c>
    </row>
    <row r="58" spans="1:42" x14ac:dyDescent="0.25">
      <c r="A58" t="s">
        <v>20</v>
      </c>
      <c r="B58" s="17" t="s">
        <v>77</v>
      </c>
      <c r="C58" s="23" t="s">
        <v>39</v>
      </c>
      <c r="D58" s="10">
        <f t="shared" si="29"/>
        <v>0</v>
      </c>
      <c r="E58" s="10">
        <f t="shared" si="25"/>
        <v>2</v>
      </c>
      <c r="F58" s="10">
        <f t="shared" si="25"/>
        <v>2</v>
      </c>
      <c r="G58" s="10">
        <f t="shared" si="25"/>
        <v>2</v>
      </c>
      <c r="H58" s="10">
        <f t="shared" si="25"/>
        <v>2</v>
      </c>
      <c r="I58" s="10">
        <f t="shared" si="25"/>
        <v>2</v>
      </c>
      <c r="J58" s="10">
        <f t="shared" si="25"/>
        <v>2</v>
      </c>
      <c r="K58" s="6">
        <f t="shared" si="25"/>
        <v>0</v>
      </c>
      <c r="L58" s="1">
        <f t="shared" si="25"/>
        <v>0</v>
      </c>
      <c r="M58" s="1">
        <f t="shared" si="26"/>
        <v>0</v>
      </c>
      <c r="N58" s="1">
        <f t="shared" si="26"/>
        <v>0</v>
      </c>
      <c r="O58" s="1">
        <f t="shared" si="26"/>
        <v>0</v>
      </c>
      <c r="P58" s="1">
        <f t="shared" si="26"/>
        <v>0</v>
      </c>
      <c r="Q58" s="1">
        <f t="shared" si="26"/>
        <v>0</v>
      </c>
      <c r="R58" s="1">
        <f t="shared" si="26"/>
        <v>0</v>
      </c>
      <c r="S58" s="2">
        <f t="shared" si="33"/>
        <v>0</v>
      </c>
      <c r="U58" t="s">
        <v>20</v>
      </c>
      <c r="V58" s="17" t="s">
        <v>77</v>
      </c>
      <c r="W58" s="23" t="s">
        <v>39</v>
      </c>
      <c r="X58" s="10">
        <f t="shared" si="31"/>
        <v>0</v>
      </c>
      <c r="Y58" s="10">
        <f t="shared" si="27"/>
        <v>2</v>
      </c>
      <c r="Z58" s="10">
        <f t="shared" si="27"/>
        <v>2</v>
      </c>
      <c r="AA58" s="10">
        <f t="shared" si="27"/>
        <v>2</v>
      </c>
      <c r="AB58" s="10">
        <f t="shared" si="27"/>
        <v>2</v>
      </c>
      <c r="AC58" s="10">
        <f t="shared" si="27"/>
        <v>2</v>
      </c>
      <c r="AD58" s="10">
        <f t="shared" si="27"/>
        <v>2</v>
      </c>
      <c r="AE58" s="6">
        <f t="shared" si="27"/>
        <v>0</v>
      </c>
      <c r="AF58" s="1">
        <f t="shared" si="27"/>
        <v>0</v>
      </c>
      <c r="AG58" s="1">
        <f t="shared" si="28"/>
        <v>0</v>
      </c>
      <c r="AH58" s="1">
        <f t="shared" si="28"/>
        <v>0</v>
      </c>
      <c r="AI58" s="1">
        <f t="shared" si="28"/>
        <v>0</v>
      </c>
      <c r="AJ58" s="1">
        <f t="shared" si="28"/>
        <v>0</v>
      </c>
      <c r="AK58" s="1">
        <f t="shared" si="28"/>
        <v>0</v>
      </c>
      <c r="AL58" s="1">
        <f t="shared" si="28"/>
        <v>0</v>
      </c>
      <c r="AM58" s="2">
        <f t="shared" si="34"/>
        <v>0</v>
      </c>
    </row>
    <row r="59" spans="1:42" x14ac:dyDescent="0.25">
      <c r="A59" t="s">
        <v>21</v>
      </c>
      <c r="B59" s="17" t="s">
        <v>77</v>
      </c>
      <c r="C59" s="23" t="s">
        <v>39</v>
      </c>
      <c r="D59" s="10">
        <f t="shared" si="29"/>
        <v>0</v>
      </c>
      <c r="E59" s="10">
        <f t="shared" si="25"/>
        <v>2</v>
      </c>
      <c r="F59" s="10">
        <f t="shared" si="25"/>
        <v>2</v>
      </c>
      <c r="G59" s="10">
        <f t="shared" si="25"/>
        <v>2</v>
      </c>
      <c r="H59" s="10">
        <f t="shared" si="25"/>
        <v>2</v>
      </c>
      <c r="I59" s="10">
        <f t="shared" si="25"/>
        <v>2</v>
      </c>
      <c r="J59" s="10">
        <f t="shared" si="25"/>
        <v>2</v>
      </c>
      <c r="K59" s="6">
        <f t="shared" si="25"/>
        <v>0</v>
      </c>
      <c r="L59" s="1">
        <f t="shared" si="25"/>
        <v>0</v>
      </c>
      <c r="M59" s="1">
        <f t="shared" si="26"/>
        <v>0</v>
      </c>
      <c r="N59" s="1">
        <f t="shared" si="26"/>
        <v>0</v>
      </c>
      <c r="O59" s="1">
        <f t="shared" si="26"/>
        <v>0</v>
      </c>
      <c r="P59" s="1">
        <f t="shared" si="26"/>
        <v>0</v>
      </c>
      <c r="Q59" s="1">
        <f t="shared" si="26"/>
        <v>0</v>
      </c>
      <c r="R59" s="1">
        <f t="shared" si="26"/>
        <v>0</v>
      </c>
      <c r="S59" s="2">
        <f t="shared" si="33"/>
        <v>0</v>
      </c>
      <c r="U59" t="s">
        <v>21</v>
      </c>
      <c r="V59" s="17" t="s">
        <v>77</v>
      </c>
      <c r="W59" s="23" t="s">
        <v>39</v>
      </c>
      <c r="X59" s="10">
        <f t="shared" si="31"/>
        <v>0</v>
      </c>
      <c r="Y59" s="10">
        <f t="shared" si="27"/>
        <v>2</v>
      </c>
      <c r="Z59" s="10">
        <f t="shared" si="27"/>
        <v>2</v>
      </c>
      <c r="AA59" s="10">
        <f t="shared" si="27"/>
        <v>2</v>
      </c>
      <c r="AB59" s="10">
        <f t="shared" si="27"/>
        <v>2</v>
      </c>
      <c r="AC59" s="10">
        <f t="shared" si="27"/>
        <v>2</v>
      </c>
      <c r="AD59" s="10">
        <f t="shared" si="27"/>
        <v>2</v>
      </c>
      <c r="AE59" s="6">
        <f t="shared" si="27"/>
        <v>0</v>
      </c>
      <c r="AF59" s="1">
        <f t="shared" si="27"/>
        <v>0</v>
      </c>
      <c r="AG59" s="1">
        <f t="shared" si="28"/>
        <v>0</v>
      </c>
      <c r="AH59" s="1">
        <f t="shared" si="28"/>
        <v>0</v>
      </c>
      <c r="AI59" s="1">
        <f t="shared" si="28"/>
        <v>0</v>
      </c>
      <c r="AJ59" s="1">
        <f t="shared" si="28"/>
        <v>0</v>
      </c>
      <c r="AK59" s="1">
        <f t="shared" si="28"/>
        <v>0</v>
      </c>
      <c r="AL59" s="1">
        <f t="shared" si="28"/>
        <v>0</v>
      </c>
      <c r="AM59" s="2">
        <f t="shared" si="34"/>
        <v>0</v>
      </c>
    </row>
    <row r="60" spans="1:42" x14ac:dyDescent="0.25">
      <c r="A60" t="s">
        <v>21</v>
      </c>
      <c r="B60" s="17" t="s">
        <v>22</v>
      </c>
      <c r="C60" s="23" t="s">
        <v>39</v>
      </c>
      <c r="D60" s="10">
        <f t="shared" si="29"/>
        <v>0</v>
      </c>
      <c r="E60" s="10">
        <f t="shared" si="25"/>
        <v>2</v>
      </c>
      <c r="F60" s="10">
        <f t="shared" si="25"/>
        <v>2</v>
      </c>
      <c r="G60" s="10">
        <f t="shared" si="25"/>
        <v>2</v>
      </c>
      <c r="H60" s="10">
        <f t="shared" si="25"/>
        <v>2</v>
      </c>
      <c r="I60" s="10">
        <f t="shared" si="25"/>
        <v>2</v>
      </c>
      <c r="J60" s="10">
        <f t="shared" si="25"/>
        <v>2</v>
      </c>
      <c r="K60" s="6">
        <f t="shared" si="25"/>
        <v>0</v>
      </c>
      <c r="L60" s="1">
        <f t="shared" si="25"/>
        <v>0</v>
      </c>
      <c r="M60" s="1">
        <f t="shared" si="26"/>
        <v>0</v>
      </c>
      <c r="N60" s="1">
        <f t="shared" si="26"/>
        <v>0</v>
      </c>
      <c r="O60" s="1">
        <f t="shared" si="26"/>
        <v>0</v>
      </c>
      <c r="P60" s="1">
        <f t="shared" si="26"/>
        <v>0</v>
      </c>
      <c r="Q60" s="1">
        <f t="shared" si="26"/>
        <v>0</v>
      </c>
      <c r="R60" s="1">
        <f t="shared" si="26"/>
        <v>0</v>
      </c>
      <c r="S60" s="2">
        <f t="shared" si="33"/>
        <v>0</v>
      </c>
      <c r="U60" t="s">
        <v>21</v>
      </c>
      <c r="V60" s="17" t="s">
        <v>22</v>
      </c>
      <c r="W60" s="23" t="s">
        <v>39</v>
      </c>
      <c r="X60" s="10">
        <f t="shared" si="31"/>
        <v>0</v>
      </c>
      <c r="Y60" s="10">
        <f t="shared" si="27"/>
        <v>2</v>
      </c>
      <c r="Z60" s="10">
        <f t="shared" si="27"/>
        <v>2</v>
      </c>
      <c r="AA60" s="10">
        <f t="shared" si="27"/>
        <v>2</v>
      </c>
      <c r="AB60" s="10">
        <f t="shared" si="27"/>
        <v>2</v>
      </c>
      <c r="AC60" s="10">
        <f t="shared" si="27"/>
        <v>2</v>
      </c>
      <c r="AD60" s="10">
        <f t="shared" si="27"/>
        <v>2</v>
      </c>
      <c r="AE60" s="6">
        <f t="shared" si="27"/>
        <v>0</v>
      </c>
      <c r="AF60" s="1">
        <f t="shared" si="27"/>
        <v>0</v>
      </c>
      <c r="AG60" s="1">
        <f t="shared" si="28"/>
        <v>0</v>
      </c>
      <c r="AH60" s="1">
        <f t="shared" si="28"/>
        <v>0</v>
      </c>
      <c r="AI60" s="1">
        <f t="shared" si="28"/>
        <v>0</v>
      </c>
      <c r="AJ60" s="1">
        <f t="shared" si="28"/>
        <v>0</v>
      </c>
      <c r="AK60" s="1">
        <f t="shared" si="28"/>
        <v>0</v>
      </c>
      <c r="AL60" s="1">
        <f t="shared" si="28"/>
        <v>0</v>
      </c>
      <c r="AM60" s="2">
        <f t="shared" si="34"/>
        <v>0</v>
      </c>
    </row>
    <row r="61" spans="1:42" x14ac:dyDescent="0.25">
      <c r="A61" t="s">
        <v>23</v>
      </c>
      <c r="B61" s="17" t="s">
        <v>22</v>
      </c>
      <c r="C61" s="23" t="s">
        <v>39</v>
      </c>
      <c r="D61" s="10">
        <f t="shared" si="29"/>
        <v>0</v>
      </c>
      <c r="E61" s="10">
        <f t="shared" si="25"/>
        <v>2</v>
      </c>
      <c r="F61" s="10">
        <f t="shared" si="25"/>
        <v>2</v>
      </c>
      <c r="G61" s="10">
        <f t="shared" si="25"/>
        <v>2</v>
      </c>
      <c r="H61" s="10">
        <f t="shared" si="25"/>
        <v>2</v>
      </c>
      <c r="I61" s="10">
        <f t="shared" si="25"/>
        <v>2</v>
      </c>
      <c r="J61" s="10">
        <f t="shared" si="25"/>
        <v>2</v>
      </c>
      <c r="K61" s="6">
        <f t="shared" si="25"/>
        <v>0</v>
      </c>
      <c r="L61" s="1">
        <f t="shared" si="25"/>
        <v>0</v>
      </c>
      <c r="M61" s="1">
        <f t="shared" si="26"/>
        <v>0</v>
      </c>
      <c r="N61" s="1">
        <f t="shared" si="26"/>
        <v>0</v>
      </c>
      <c r="O61" s="1">
        <f t="shared" si="26"/>
        <v>0</v>
      </c>
      <c r="P61" s="1">
        <f t="shared" si="26"/>
        <v>0</v>
      </c>
      <c r="Q61" s="1">
        <f t="shared" si="26"/>
        <v>0</v>
      </c>
      <c r="R61" s="1">
        <f t="shared" si="26"/>
        <v>0</v>
      </c>
      <c r="S61" s="2">
        <f t="shared" si="33"/>
        <v>0</v>
      </c>
      <c r="U61" t="s">
        <v>23</v>
      </c>
      <c r="V61" s="17" t="s">
        <v>22</v>
      </c>
      <c r="W61" s="23" t="s">
        <v>39</v>
      </c>
      <c r="X61" s="10">
        <f t="shared" si="31"/>
        <v>0</v>
      </c>
      <c r="Y61" s="10">
        <f t="shared" si="27"/>
        <v>2</v>
      </c>
      <c r="Z61" s="10">
        <f t="shared" si="27"/>
        <v>2</v>
      </c>
      <c r="AA61" s="10">
        <f t="shared" si="27"/>
        <v>2</v>
      </c>
      <c r="AB61" s="10">
        <f t="shared" si="27"/>
        <v>2</v>
      </c>
      <c r="AC61" s="10">
        <f t="shared" si="27"/>
        <v>2</v>
      </c>
      <c r="AD61" s="10">
        <f t="shared" si="27"/>
        <v>2</v>
      </c>
      <c r="AE61" s="6">
        <f t="shared" si="27"/>
        <v>0</v>
      </c>
      <c r="AF61" s="1">
        <f t="shared" si="27"/>
        <v>0</v>
      </c>
      <c r="AG61" s="1">
        <f t="shared" si="28"/>
        <v>0</v>
      </c>
      <c r="AH61" s="1">
        <f t="shared" si="28"/>
        <v>0</v>
      </c>
      <c r="AI61" s="1">
        <f t="shared" si="28"/>
        <v>0</v>
      </c>
      <c r="AJ61" s="1">
        <f t="shared" si="28"/>
        <v>0</v>
      </c>
      <c r="AK61" s="1">
        <f t="shared" si="28"/>
        <v>0</v>
      </c>
      <c r="AL61" s="1">
        <f t="shared" si="28"/>
        <v>0</v>
      </c>
      <c r="AM61" s="2">
        <f t="shared" si="34"/>
        <v>0</v>
      </c>
    </row>
    <row r="62" spans="1:42" x14ac:dyDescent="0.25">
      <c r="A62" t="s">
        <v>24</v>
      </c>
      <c r="B62" s="17" t="s">
        <v>25</v>
      </c>
      <c r="C62" s="23" t="s">
        <v>39</v>
      </c>
      <c r="D62" s="10">
        <f t="shared" si="29"/>
        <v>0</v>
      </c>
      <c r="E62" s="10">
        <f t="shared" si="25"/>
        <v>2</v>
      </c>
      <c r="F62" s="10">
        <f t="shared" si="25"/>
        <v>2</v>
      </c>
      <c r="G62" s="10">
        <f t="shared" si="25"/>
        <v>2</v>
      </c>
      <c r="H62" s="10">
        <f t="shared" si="25"/>
        <v>2</v>
      </c>
      <c r="I62" s="10">
        <f t="shared" si="25"/>
        <v>2</v>
      </c>
      <c r="J62" s="10">
        <f t="shared" si="25"/>
        <v>2</v>
      </c>
      <c r="K62" s="6">
        <f t="shared" si="25"/>
        <v>0</v>
      </c>
      <c r="L62" s="1">
        <f t="shared" si="25"/>
        <v>0</v>
      </c>
      <c r="M62" s="1">
        <f t="shared" si="26"/>
        <v>0</v>
      </c>
      <c r="N62" s="1">
        <f t="shared" si="26"/>
        <v>0</v>
      </c>
      <c r="O62" s="1">
        <f t="shared" si="26"/>
        <v>0</v>
      </c>
      <c r="P62" s="1">
        <f t="shared" si="26"/>
        <v>0</v>
      </c>
      <c r="Q62" s="1">
        <f t="shared" si="26"/>
        <v>0</v>
      </c>
      <c r="R62" s="1">
        <f t="shared" si="26"/>
        <v>0</v>
      </c>
      <c r="S62" s="2">
        <f>SUM(L62:R62)</f>
        <v>0</v>
      </c>
      <c r="U62" t="s">
        <v>24</v>
      </c>
      <c r="V62" s="17" t="s">
        <v>25</v>
      </c>
      <c r="W62" s="23" t="s">
        <v>39</v>
      </c>
      <c r="X62" s="10">
        <f t="shared" si="31"/>
        <v>0</v>
      </c>
      <c r="Y62" s="10">
        <f t="shared" si="27"/>
        <v>2</v>
      </c>
      <c r="Z62" s="10">
        <f t="shared" si="27"/>
        <v>2</v>
      </c>
      <c r="AA62" s="10">
        <f t="shared" si="27"/>
        <v>2</v>
      </c>
      <c r="AB62" s="10">
        <f t="shared" si="27"/>
        <v>2</v>
      </c>
      <c r="AC62" s="10">
        <f t="shared" si="27"/>
        <v>2</v>
      </c>
      <c r="AD62" s="10">
        <f t="shared" si="27"/>
        <v>2</v>
      </c>
      <c r="AE62" s="6">
        <f t="shared" si="27"/>
        <v>0</v>
      </c>
      <c r="AF62" s="1">
        <f t="shared" si="27"/>
        <v>0</v>
      </c>
      <c r="AG62" s="1">
        <f t="shared" si="28"/>
        <v>0</v>
      </c>
      <c r="AH62" s="1">
        <f t="shared" si="28"/>
        <v>0</v>
      </c>
      <c r="AI62" s="1">
        <f t="shared" si="28"/>
        <v>0</v>
      </c>
      <c r="AJ62" s="1">
        <f t="shared" si="28"/>
        <v>0</v>
      </c>
      <c r="AK62" s="1">
        <f t="shared" si="28"/>
        <v>0</v>
      </c>
      <c r="AL62" s="1">
        <f t="shared" si="28"/>
        <v>0</v>
      </c>
      <c r="AM62" s="2">
        <f>SUM(AF62:AL62)</f>
        <v>0</v>
      </c>
    </row>
    <row r="63" spans="1:42" x14ac:dyDescent="0.25">
      <c r="A63" t="s">
        <v>26</v>
      </c>
      <c r="B63" s="17" t="s">
        <v>25</v>
      </c>
      <c r="C63" s="23" t="s">
        <v>39</v>
      </c>
      <c r="D63" s="10">
        <f t="shared" si="29"/>
        <v>0</v>
      </c>
      <c r="E63" s="10">
        <f t="shared" si="25"/>
        <v>2</v>
      </c>
      <c r="F63" s="10">
        <f t="shared" si="25"/>
        <v>2</v>
      </c>
      <c r="G63" s="10">
        <f t="shared" si="25"/>
        <v>2</v>
      </c>
      <c r="H63" s="10">
        <f t="shared" si="25"/>
        <v>2</v>
      </c>
      <c r="I63" s="10">
        <f t="shared" si="25"/>
        <v>2</v>
      </c>
      <c r="J63" s="10">
        <f t="shared" si="25"/>
        <v>2</v>
      </c>
      <c r="K63" s="6">
        <f t="shared" si="25"/>
        <v>0</v>
      </c>
      <c r="L63" s="1">
        <f t="shared" si="25"/>
        <v>0</v>
      </c>
      <c r="M63" s="1">
        <f t="shared" si="26"/>
        <v>0</v>
      </c>
      <c r="N63" s="1">
        <f t="shared" si="26"/>
        <v>0</v>
      </c>
      <c r="O63" s="1">
        <f t="shared" si="26"/>
        <v>0</v>
      </c>
      <c r="P63" s="1">
        <f t="shared" si="26"/>
        <v>0</v>
      </c>
      <c r="Q63" s="1">
        <f t="shared" si="26"/>
        <v>0</v>
      </c>
      <c r="R63" s="1">
        <f t="shared" si="26"/>
        <v>0</v>
      </c>
      <c r="S63" s="2">
        <f>SUM(L63:R63)</f>
        <v>0</v>
      </c>
      <c r="U63" t="s">
        <v>26</v>
      </c>
      <c r="V63" s="17" t="s">
        <v>25</v>
      </c>
      <c r="W63" s="23" t="s">
        <v>39</v>
      </c>
      <c r="X63" s="10">
        <f t="shared" si="31"/>
        <v>0</v>
      </c>
      <c r="Y63" s="10">
        <f t="shared" si="27"/>
        <v>2</v>
      </c>
      <c r="Z63" s="10">
        <f t="shared" si="27"/>
        <v>2</v>
      </c>
      <c r="AA63" s="10">
        <f t="shared" si="27"/>
        <v>2</v>
      </c>
      <c r="AB63" s="10">
        <f t="shared" si="27"/>
        <v>2</v>
      </c>
      <c r="AC63" s="10">
        <f t="shared" si="27"/>
        <v>2</v>
      </c>
      <c r="AD63" s="10">
        <f t="shared" si="27"/>
        <v>2</v>
      </c>
      <c r="AE63" s="6">
        <f t="shared" si="27"/>
        <v>0</v>
      </c>
      <c r="AF63" s="1">
        <f t="shared" si="27"/>
        <v>0</v>
      </c>
      <c r="AG63" s="1">
        <f t="shared" si="28"/>
        <v>0</v>
      </c>
      <c r="AH63" s="1">
        <f t="shared" si="28"/>
        <v>0</v>
      </c>
      <c r="AI63" s="1">
        <f t="shared" si="28"/>
        <v>0</v>
      </c>
      <c r="AJ63" s="1">
        <f t="shared" si="28"/>
        <v>0</v>
      </c>
      <c r="AK63" s="1">
        <f t="shared" si="28"/>
        <v>0</v>
      </c>
      <c r="AL63" s="1">
        <f t="shared" si="28"/>
        <v>0</v>
      </c>
      <c r="AM63" s="2">
        <f>SUM(AF63:AL63)</f>
        <v>0</v>
      </c>
    </row>
    <row r="64" spans="1:42" x14ac:dyDescent="0.25">
      <c r="A64" t="s">
        <v>27</v>
      </c>
      <c r="B64" s="17" t="s">
        <v>25</v>
      </c>
      <c r="C64" s="24" t="s">
        <v>43</v>
      </c>
      <c r="D64" s="10">
        <f t="shared" si="29"/>
        <v>0</v>
      </c>
      <c r="E64" s="10">
        <f t="shared" si="25"/>
        <v>2</v>
      </c>
      <c r="F64" s="10">
        <f t="shared" si="25"/>
        <v>2</v>
      </c>
      <c r="G64" s="10">
        <f t="shared" si="25"/>
        <v>2</v>
      </c>
      <c r="H64" s="10">
        <f t="shared" si="25"/>
        <v>2</v>
      </c>
      <c r="I64" s="10">
        <f t="shared" si="25"/>
        <v>2</v>
      </c>
      <c r="J64" s="10">
        <f t="shared" si="25"/>
        <v>2</v>
      </c>
      <c r="K64" s="6">
        <f t="shared" si="25"/>
        <v>0</v>
      </c>
      <c r="L64" s="1">
        <f t="shared" si="25"/>
        <v>0</v>
      </c>
      <c r="M64" s="1">
        <f t="shared" si="26"/>
        <v>0</v>
      </c>
      <c r="N64" s="1">
        <f t="shared" si="26"/>
        <v>0</v>
      </c>
      <c r="O64" s="1">
        <f t="shared" si="26"/>
        <v>0</v>
      </c>
      <c r="P64" s="1">
        <f t="shared" si="26"/>
        <v>0</v>
      </c>
      <c r="Q64" s="1">
        <f t="shared" si="26"/>
        <v>0</v>
      </c>
      <c r="R64" s="1">
        <f t="shared" si="26"/>
        <v>0</v>
      </c>
      <c r="S64" s="2">
        <f t="shared" ref="S64" si="35">SUM(L64:R64)</f>
        <v>0</v>
      </c>
      <c r="U64" t="s">
        <v>27</v>
      </c>
      <c r="V64" s="17" t="s">
        <v>25</v>
      </c>
      <c r="W64" s="24" t="s">
        <v>43</v>
      </c>
      <c r="X64" s="10">
        <f t="shared" si="31"/>
        <v>0</v>
      </c>
      <c r="Y64" s="10">
        <f t="shared" si="27"/>
        <v>2</v>
      </c>
      <c r="Z64" s="10">
        <f t="shared" si="27"/>
        <v>2</v>
      </c>
      <c r="AA64" s="10">
        <f t="shared" si="27"/>
        <v>2</v>
      </c>
      <c r="AB64" s="10">
        <f t="shared" si="27"/>
        <v>2</v>
      </c>
      <c r="AC64" s="10">
        <f t="shared" si="27"/>
        <v>2</v>
      </c>
      <c r="AD64" s="10">
        <f t="shared" si="27"/>
        <v>2</v>
      </c>
      <c r="AE64" s="6">
        <f t="shared" si="27"/>
        <v>0</v>
      </c>
      <c r="AF64" s="1">
        <f t="shared" si="27"/>
        <v>0</v>
      </c>
      <c r="AG64" s="1">
        <f t="shared" si="28"/>
        <v>0</v>
      </c>
      <c r="AH64" s="1">
        <f t="shared" si="28"/>
        <v>0</v>
      </c>
      <c r="AI64" s="1">
        <f t="shared" si="28"/>
        <v>0</v>
      </c>
      <c r="AJ64" s="1">
        <f t="shared" si="28"/>
        <v>0</v>
      </c>
      <c r="AK64" s="1">
        <f t="shared" si="28"/>
        <v>0</v>
      </c>
      <c r="AL64" s="1">
        <f t="shared" si="28"/>
        <v>0</v>
      </c>
      <c r="AM64" s="2">
        <f t="shared" ref="AM64" si="36">SUM(AF64:AL64)</f>
        <v>0</v>
      </c>
    </row>
    <row r="65" spans="1:42" x14ac:dyDescent="0.25">
      <c r="K65" s="13">
        <f>SUM(K67:K80)</f>
        <v>0</v>
      </c>
      <c r="AE65" s="13">
        <f>SUM(AE67:AE80)</f>
        <v>0</v>
      </c>
    </row>
    <row r="66" spans="1:42" x14ac:dyDescent="0.25">
      <c r="A66" s="3" t="s">
        <v>1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7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29</v>
      </c>
      <c r="M66" s="3" t="s">
        <v>30</v>
      </c>
      <c r="N66" s="3" t="s">
        <v>31</v>
      </c>
      <c r="O66" s="3" t="s">
        <v>32</v>
      </c>
      <c r="P66" s="3" t="s">
        <v>33</v>
      </c>
      <c r="Q66" s="3" t="s">
        <v>34</v>
      </c>
      <c r="R66" s="3" t="s">
        <v>35</v>
      </c>
      <c r="S66" s="3" t="s">
        <v>36</v>
      </c>
      <c r="U66" s="3" t="s">
        <v>1</v>
      </c>
      <c r="V66" s="3" t="s">
        <v>2</v>
      </c>
      <c r="W66" s="3" t="s">
        <v>3</v>
      </c>
      <c r="X66" s="3" t="s">
        <v>4</v>
      </c>
      <c r="Y66" s="3" t="s">
        <v>5</v>
      </c>
      <c r="Z66" s="3" t="s">
        <v>6</v>
      </c>
      <c r="AA66" s="3" t="s">
        <v>7</v>
      </c>
      <c r="AB66" s="3" t="s">
        <v>8</v>
      </c>
      <c r="AC66" s="3" t="s">
        <v>9</v>
      </c>
      <c r="AD66" s="3" t="s">
        <v>10</v>
      </c>
      <c r="AE66" s="3" t="s">
        <v>11</v>
      </c>
      <c r="AF66" s="3" t="s">
        <v>29</v>
      </c>
      <c r="AG66" s="3" t="s">
        <v>30</v>
      </c>
      <c r="AH66" s="3" t="s">
        <v>31</v>
      </c>
      <c r="AI66" s="3" t="s">
        <v>32</v>
      </c>
      <c r="AJ66" s="3" t="s">
        <v>33</v>
      </c>
      <c r="AK66" s="3" t="s">
        <v>34</v>
      </c>
      <c r="AL66" s="3" t="s">
        <v>35</v>
      </c>
      <c r="AM66" s="3" t="s">
        <v>36</v>
      </c>
    </row>
    <row r="67" spans="1:42" x14ac:dyDescent="0.25">
      <c r="A67" t="s">
        <v>12</v>
      </c>
      <c r="B67" s="17" t="s">
        <v>13</v>
      </c>
      <c r="C67" s="4"/>
      <c r="D67" s="10">
        <f>X51</f>
        <v>2</v>
      </c>
      <c r="E67" s="10">
        <f t="shared" ref="E67:L80" si="37">Y51</f>
        <v>2</v>
      </c>
      <c r="F67" s="10">
        <f t="shared" si="37"/>
        <v>0</v>
      </c>
      <c r="G67" s="10">
        <f t="shared" si="37"/>
        <v>0</v>
      </c>
      <c r="H67" s="10">
        <f t="shared" si="37"/>
        <v>0</v>
      </c>
      <c r="I67" s="10">
        <f t="shared" si="37"/>
        <v>0</v>
      </c>
      <c r="J67" s="10">
        <f t="shared" si="37"/>
        <v>2</v>
      </c>
      <c r="K67" s="6">
        <f>AE51</f>
        <v>0</v>
      </c>
      <c r="L67" s="1">
        <f>AF51</f>
        <v>0</v>
      </c>
      <c r="M67" s="1">
        <f t="shared" ref="M67:R80" si="38">AG51</f>
        <v>0</v>
      </c>
      <c r="N67" s="1">
        <f t="shared" si="38"/>
        <v>0</v>
      </c>
      <c r="O67" s="1">
        <f t="shared" si="38"/>
        <v>0</v>
      </c>
      <c r="P67" s="1">
        <f t="shared" si="38"/>
        <v>0</v>
      </c>
      <c r="Q67" s="1">
        <f t="shared" si="38"/>
        <v>0</v>
      </c>
      <c r="R67" s="1">
        <f t="shared" si="38"/>
        <v>0</v>
      </c>
      <c r="S67" s="2">
        <f>SUM(L67:R67)</f>
        <v>0</v>
      </c>
      <c r="U67" t="s">
        <v>12</v>
      </c>
      <c r="V67" s="17" t="s">
        <v>13</v>
      </c>
      <c r="W67" s="4"/>
      <c r="X67" s="10">
        <f>D67</f>
        <v>2</v>
      </c>
      <c r="Y67" s="10">
        <f t="shared" ref="Y67:AF80" si="39">E67</f>
        <v>2</v>
      </c>
      <c r="Z67" s="10">
        <f t="shared" si="39"/>
        <v>0</v>
      </c>
      <c r="AA67" s="10">
        <f t="shared" si="39"/>
        <v>0</v>
      </c>
      <c r="AB67" s="10">
        <f t="shared" si="39"/>
        <v>0</v>
      </c>
      <c r="AC67" s="10">
        <f t="shared" si="39"/>
        <v>0</v>
      </c>
      <c r="AD67" s="10">
        <f t="shared" si="39"/>
        <v>2</v>
      </c>
      <c r="AE67" s="6">
        <f>K67</f>
        <v>0</v>
      </c>
      <c r="AF67" s="1">
        <f>L67</f>
        <v>0</v>
      </c>
      <c r="AG67" s="1">
        <f t="shared" ref="AG67:AL80" si="40">M67</f>
        <v>0</v>
      </c>
      <c r="AH67" s="1">
        <f t="shared" si="40"/>
        <v>0</v>
      </c>
      <c r="AI67" s="1">
        <f t="shared" si="40"/>
        <v>0</v>
      </c>
      <c r="AJ67" s="1">
        <f t="shared" si="40"/>
        <v>0</v>
      </c>
      <c r="AK67" s="1">
        <f t="shared" si="40"/>
        <v>0</v>
      </c>
      <c r="AL67" s="1">
        <f t="shared" si="40"/>
        <v>0</v>
      </c>
      <c r="AM67" s="2">
        <f>SUM(AF67:AL67)</f>
        <v>0</v>
      </c>
    </row>
    <row r="68" spans="1:42" x14ac:dyDescent="0.25">
      <c r="A68" t="s">
        <v>14</v>
      </c>
      <c r="B68" s="17" t="s">
        <v>46</v>
      </c>
      <c r="C68" s="22" t="s">
        <v>42</v>
      </c>
      <c r="D68" s="10">
        <f t="shared" ref="D68:D80" si="41">X52</f>
        <v>0</v>
      </c>
      <c r="E68" s="10">
        <f t="shared" si="37"/>
        <v>2</v>
      </c>
      <c r="F68" s="10">
        <f t="shared" si="37"/>
        <v>2</v>
      </c>
      <c r="G68" s="10">
        <f t="shared" si="37"/>
        <v>2</v>
      </c>
      <c r="H68" s="10">
        <f t="shared" si="37"/>
        <v>2</v>
      </c>
      <c r="I68" s="10">
        <f t="shared" si="37"/>
        <v>2</v>
      </c>
      <c r="J68" s="10">
        <f t="shared" si="37"/>
        <v>2</v>
      </c>
      <c r="K68" s="6">
        <f t="shared" si="37"/>
        <v>0</v>
      </c>
      <c r="L68" s="1">
        <f t="shared" si="37"/>
        <v>0</v>
      </c>
      <c r="M68" s="1">
        <f t="shared" si="38"/>
        <v>0</v>
      </c>
      <c r="N68" s="1">
        <f t="shared" si="38"/>
        <v>0</v>
      </c>
      <c r="O68" s="1">
        <f t="shared" si="38"/>
        <v>0</v>
      </c>
      <c r="P68" s="1">
        <f t="shared" si="38"/>
        <v>0</v>
      </c>
      <c r="Q68" s="1">
        <f t="shared" si="38"/>
        <v>0</v>
      </c>
      <c r="R68" s="1">
        <f t="shared" si="38"/>
        <v>0</v>
      </c>
      <c r="S68" s="2">
        <f t="shared" ref="S68" si="42">SUM(L68:R68)</f>
        <v>0</v>
      </c>
      <c r="U68" t="s">
        <v>14</v>
      </c>
      <c r="V68" s="17" t="s">
        <v>46</v>
      </c>
      <c r="W68" s="22" t="s">
        <v>42</v>
      </c>
      <c r="X68" s="10">
        <f t="shared" ref="X68:X80" si="43">D68</f>
        <v>0</v>
      </c>
      <c r="Y68" s="10">
        <f t="shared" si="39"/>
        <v>2</v>
      </c>
      <c r="Z68" s="10">
        <f t="shared" si="39"/>
        <v>2</v>
      </c>
      <c r="AA68" s="10">
        <f t="shared" si="39"/>
        <v>2</v>
      </c>
      <c r="AB68" s="10">
        <f t="shared" si="39"/>
        <v>2</v>
      </c>
      <c r="AC68" s="10">
        <f t="shared" si="39"/>
        <v>2</v>
      </c>
      <c r="AD68" s="10">
        <f t="shared" si="39"/>
        <v>2</v>
      </c>
      <c r="AE68" s="6">
        <f t="shared" si="39"/>
        <v>0</v>
      </c>
      <c r="AF68" s="1">
        <f t="shared" si="39"/>
        <v>0</v>
      </c>
      <c r="AG68" s="1">
        <f t="shared" si="40"/>
        <v>0</v>
      </c>
      <c r="AH68" s="1">
        <f t="shared" si="40"/>
        <v>0</v>
      </c>
      <c r="AI68" s="1">
        <f t="shared" si="40"/>
        <v>0</v>
      </c>
      <c r="AJ68" s="1">
        <f t="shared" si="40"/>
        <v>0</v>
      </c>
      <c r="AK68" s="1">
        <f t="shared" si="40"/>
        <v>0</v>
      </c>
      <c r="AL68" s="1">
        <f t="shared" si="40"/>
        <v>0</v>
      </c>
      <c r="AM68" s="2">
        <f t="shared" ref="AM68" si="44">SUM(AF68:AL68)</f>
        <v>0</v>
      </c>
    </row>
    <row r="69" spans="1:42" x14ac:dyDescent="0.25">
      <c r="A69" t="s">
        <v>15</v>
      </c>
      <c r="B69" s="17" t="s">
        <v>46</v>
      </c>
      <c r="C69" s="22" t="s">
        <v>42</v>
      </c>
      <c r="D69" s="10">
        <f t="shared" si="41"/>
        <v>0</v>
      </c>
      <c r="E69" s="10">
        <f t="shared" si="37"/>
        <v>2</v>
      </c>
      <c r="F69" s="10">
        <f t="shared" si="37"/>
        <v>2</v>
      </c>
      <c r="G69" s="10">
        <f t="shared" si="37"/>
        <v>2</v>
      </c>
      <c r="H69" s="10">
        <f t="shared" si="37"/>
        <v>2</v>
      </c>
      <c r="I69" s="10">
        <f t="shared" si="37"/>
        <v>2</v>
      </c>
      <c r="J69" s="10">
        <f t="shared" si="37"/>
        <v>2</v>
      </c>
      <c r="K69" s="6">
        <f t="shared" si="37"/>
        <v>0</v>
      </c>
      <c r="L69" s="1">
        <f t="shared" si="37"/>
        <v>0</v>
      </c>
      <c r="M69" s="1">
        <f t="shared" si="38"/>
        <v>0</v>
      </c>
      <c r="N69" s="1">
        <f t="shared" si="38"/>
        <v>0</v>
      </c>
      <c r="O69" s="1">
        <f t="shared" si="38"/>
        <v>0</v>
      </c>
      <c r="P69" s="1">
        <f t="shared" si="38"/>
        <v>0</v>
      </c>
      <c r="Q69" s="1">
        <f t="shared" si="38"/>
        <v>0</v>
      </c>
      <c r="R69" s="1">
        <f t="shared" si="38"/>
        <v>0</v>
      </c>
      <c r="S69" s="2">
        <f>SUM(L69:R69)</f>
        <v>0</v>
      </c>
      <c r="U69" t="s">
        <v>15</v>
      </c>
      <c r="V69" s="17" t="s">
        <v>46</v>
      </c>
      <c r="W69" s="22" t="s">
        <v>42</v>
      </c>
      <c r="X69" s="10">
        <f t="shared" si="43"/>
        <v>0</v>
      </c>
      <c r="Y69" s="10">
        <f t="shared" si="39"/>
        <v>2</v>
      </c>
      <c r="Z69" s="10">
        <f t="shared" si="39"/>
        <v>2</v>
      </c>
      <c r="AA69" s="10">
        <f t="shared" si="39"/>
        <v>2</v>
      </c>
      <c r="AB69" s="10">
        <f t="shared" si="39"/>
        <v>2</v>
      </c>
      <c r="AC69" s="10">
        <f t="shared" si="39"/>
        <v>2</v>
      </c>
      <c r="AD69" s="10">
        <f t="shared" si="39"/>
        <v>2</v>
      </c>
      <c r="AE69" s="6">
        <f t="shared" si="39"/>
        <v>0</v>
      </c>
      <c r="AF69" s="1">
        <f t="shared" si="39"/>
        <v>0</v>
      </c>
      <c r="AG69" s="1">
        <f t="shared" si="40"/>
        <v>0</v>
      </c>
      <c r="AH69" s="1">
        <f t="shared" si="40"/>
        <v>0</v>
      </c>
      <c r="AI69" s="1">
        <f t="shared" si="40"/>
        <v>0</v>
      </c>
      <c r="AJ69" s="1">
        <f t="shared" si="40"/>
        <v>0</v>
      </c>
      <c r="AK69" s="1">
        <f t="shared" si="40"/>
        <v>0</v>
      </c>
      <c r="AL69" s="1">
        <f t="shared" si="40"/>
        <v>0</v>
      </c>
      <c r="AM69" s="2">
        <f>SUM(AF69:AL69)</f>
        <v>0</v>
      </c>
    </row>
    <row r="70" spans="1:42" x14ac:dyDescent="0.25">
      <c r="A70" t="s">
        <v>16</v>
      </c>
      <c r="B70" s="17" t="s">
        <v>37</v>
      </c>
      <c r="C70" s="22" t="s">
        <v>42</v>
      </c>
      <c r="D70" s="10">
        <f t="shared" si="41"/>
        <v>0</v>
      </c>
      <c r="E70" s="10">
        <f t="shared" si="37"/>
        <v>2</v>
      </c>
      <c r="F70" s="10">
        <f t="shared" si="37"/>
        <v>2</v>
      </c>
      <c r="G70" s="10">
        <f t="shared" si="37"/>
        <v>2</v>
      </c>
      <c r="H70" s="10">
        <f t="shared" si="37"/>
        <v>2</v>
      </c>
      <c r="I70" s="10">
        <f t="shared" si="37"/>
        <v>2</v>
      </c>
      <c r="J70" s="10">
        <f t="shared" si="37"/>
        <v>2</v>
      </c>
      <c r="K70" s="6">
        <f t="shared" si="37"/>
        <v>0</v>
      </c>
      <c r="L70" s="1">
        <f t="shared" si="37"/>
        <v>0</v>
      </c>
      <c r="M70" s="1">
        <f t="shared" si="38"/>
        <v>0</v>
      </c>
      <c r="N70" s="1">
        <f t="shared" si="38"/>
        <v>0</v>
      </c>
      <c r="O70" s="1">
        <f t="shared" si="38"/>
        <v>0</v>
      </c>
      <c r="P70" s="1">
        <f t="shared" si="38"/>
        <v>0</v>
      </c>
      <c r="Q70" s="1">
        <f t="shared" si="38"/>
        <v>0</v>
      </c>
      <c r="R70" s="1">
        <f t="shared" si="38"/>
        <v>0</v>
      </c>
      <c r="S70" s="2">
        <f>SUM(L70:R70)</f>
        <v>0</v>
      </c>
      <c r="U70" t="s">
        <v>16</v>
      </c>
      <c r="V70" s="17" t="s">
        <v>37</v>
      </c>
      <c r="W70" s="22" t="s">
        <v>42</v>
      </c>
      <c r="X70" s="10">
        <f t="shared" si="43"/>
        <v>0</v>
      </c>
      <c r="Y70" s="10">
        <f t="shared" si="39"/>
        <v>2</v>
      </c>
      <c r="Z70" s="10">
        <f t="shared" si="39"/>
        <v>2</v>
      </c>
      <c r="AA70" s="10">
        <f t="shared" si="39"/>
        <v>2</v>
      </c>
      <c r="AB70" s="10">
        <f t="shared" si="39"/>
        <v>2</v>
      </c>
      <c r="AC70" s="10">
        <f t="shared" si="39"/>
        <v>2</v>
      </c>
      <c r="AD70" s="10">
        <f t="shared" si="39"/>
        <v>2</v>
      </c>
      <c r="AE70" s="6">
        <f t="shared" si="39"/>
        <v>0</v>
      </c>
      <c r="AF70" s="1">
        <f t="shared" si="39"/>
        <v>0</v>
      </c>
      <c r="AG70" s="1">
        <f t="shared" si="40"/>
        <v>0</v>
      </c>
      <c r="AH70" s="1">
        <f t="shared" si="40"/>
        <v>0</v>
      </c>
      <c r="AI70" s="1">
        <f t="shared" si="40"/>
        <v>0</v>
      </c>
      <c r="AJ70" s="1">
        <f t="shared" si="40"/>
        <v>0</v>
      </c>
      <c r="AK70" s="1">
        <f t="shared" si="40"/>
        <v>0</v>
      </c>
      <c r="AL70" s="1">
        <f t="shared" si="40"/>
        <v>0</v>
      </c>
      <c r="AM70" s="2">
        <f>SUM(AF70:AL70)</f>
        <v>0</v>
      </c>
    </row>
    <row r="71" spans="1:42" x14ac:dyDescent="0.25">
      <c r="A71" t="s">
        <v>17</v>
      </c>
      <c r="B71" s="17" t="s">
        <v>76</v>
      </c>
      <c r="C71" s="22" t="s">
        <v>42</v>
      </c>
      <c r="D71" s="10">
        <f t="shared" si="41"/>
        <v>0</v>
      </c>
      <c r="E71" s="10">
        <f t="shared" si="37"/>
        <v>2</v>
      </c>
      <c r="F71" s="10">
        <f t="shared" si="37"/>
        <v>2</v>
      </c>
      <c r="G71" s="10">
        <f t="shared" si="37"/>
        <v>2</v>
      </c>
      <c r="H71" s="10">
        <f t="shared" si="37"/>
        <v>2</v>
      </c>
      <c r="I71" s="10">
        <f t="shared" si="37"/>
        <v>2</v>
      </c>
      <c r="J71" s="10">
        <f t="shared" si="37"/>
        <v>2</v>
      </c>
      <c r="K71" s="6">
        <f t="shared" si="37"/>
        <v>0</v>
      </c>
      <c r="L71" s="1">
        <f t="shared" si="37"/>
        <v>0</v>
      </c>
      <c r="M71" s="1">
        <f t="shared" si="38"/>
        <v>0</v>
      </c>
      <c r="N71" s="1">
        <f t="shared" si="38"/>
        <v>0</v>
      </c>
      <c r="O71" s="1">
        <f t="shared" si="38"/>
        <v>0</v>
      </c>
      <c r="P71" s="1">
        <f t="shared" si="38"/>
        <v>0</v>
      </c>
      <c r="Q71" s="1">
        <f t="shared" si="38"/>
        <v>0</v>
      </c>
      <c r="R71" s="1">
        <f t="shared" si="38"/>
        <v>0</v>
      </c>
      <c r="S71" s="2">
        <f t="shared" ref="S71:S77" si="45">SUM(L71:R71)</f>
        <v>0</v>
      </c>
      <c r="U71" t="s">
        <v>17</v>
      </c>
      <c r="V71" s="17" t="s">
        <v>76</v>
      </c>
      <c r="W71" s="22" t="s">
        <v>42</v>
      </c>
      <c r="X71" s="10">
        <f t="shared" si="43"/>
        <v>0</v>
      </c>
      <c r="Y71" s="10">
        <f t="shared" si="39"/>
        <v>2</v>
      </c>
      <c r="Z71" s="10">
        <f t="shared" si="39"/>
        <v>2</v>
      </c>
      <c r="AA71" s="10">
        <f t="shared" si="39"/>
        <v>2</v>
      </c>
      <c r="AB71" s="10">
        <f t="shared" si="39"/>
        <v>2</v>
      </c>
      <c r="AC71" s="10">
        <f t="shared" si="39"/>
        <v>2</v>
      </c>
      <c r="AD71" s="10">
        <f t="shared" si="39"/>
        <v>2</v>
      </c>
      <c r="AE71" s="6">
        <f t="shared" si="39"/>
        <v>0</v>
      </c>
      <c r="AF71" s="1">
        <f t="shared" si="39"/>
        <v>0</v>
      </c>
      <c r="AG71" s="1">
        <f t="shared" si="40"/>
        <v>0</v>
      </c>
      <c r="AH71" s="1">
        <f t="shared" si="40"/>
        <v>0</v>
      </c>
      <c r="AI71" s="1">
        <f t="shared" si="40"/>
        <v>0</v>
      </c>
      <c r="AJ71" s="1">
        <f t="shared" si="40"/>
        <v>0</v>
      </c>
      <c r="AK71" s="1">
        <f t="shared" si="40"/>
        <v>0</v>
      </c>
      <c r="AL71" s="1">
        <f t="shared" si="40"/>
        <v>0</v>
      </c>
      <c r="AM71" s="2">
        <f t="shared" ref="AM71:AM77" si="46">SUM(AF71:AL71)</f>
        <v>0</v>
      </c>
      <c r="AO71" t="s">
        <v>40</v>
      </c>
      <c r="AP71" t="s">
        <v>41</v>
      </c>
    </row>
    <row r="72" spans="1:42" x14ac:dyDescent="0.25">
      <c r="A72" t="s">
        <v>18</v>
      </c>
      <c r="B72" s="17" t="s">
        <v>76</v>
      </c>
      <c r="C72" s="24" t="s">
        <v>43</v>
      </c>
      <c r="D72" s="10">
        <f t="shared" si="41"/>
        <v>0</v>
      </c>
      <c r="E72" s="10">
        <f t="shared" si="37"/>
        <v>2</v>
      </c>
      <c r="F72" s="10">
        <f t="shared" si="37"/>
        <v>2</v>
      </c>
      <c r="G72" s="10">
        <f t="shared" si="37"/>
        <v>2</v>
      </c>
      <c r="H72" s="10">
        <f t="shared" si="37"/>
        <v>2</v>
      </c>
      <c r="I72" s="10">
        <f t="shared" si="37"/>
        <v>2</v>
      </c>
      <c r="J72" s="10">
        <f t="shared" si="37"/>
        <v>2</v>
      </c>
      <c r="K72" s="6">
        <f t="shared" si="37"/>
        <v>0</v>
      </c>
      <c r="L72" s="1">
        <f t="shared" si="37"/>
        <v>0</v>
      </c>
      <c r="M72" s="1">
        <f t="shared" si="38"/>
        <v>0</v>
      </c>
      <c r="N72" s="1">
        <f t="shared" si="38"/>
        <v>0</v>
      </c>
      <c r="O72" s="1">
        <f t="shared" si="38"/>
        <v>0</v>
      </c>
      <c r="P72" s="1">
        <f t="shared" si="38"/>
        <v>0</v>
      </c>
      <c r="Q72" s="1">
        <f t="shared" si="38"/>
        <v>0</v>
      </c>
      <c r="R72" s="1">
        <f t="shared" si="38"/>
        <v>0</v>
      </c>
      <c r="S72" s="2">
        <f t="shared" si="45"/>
        <v>0</v>
      </c>
      <c r="U72" t="s">
        <v>18</v>
      </c>
      <c r="V72" s="17" t="s">
        <v>76</v>
      </c>
      <c r="W72" s="24" t="s">
        <v>43</v>
      </c>
      <c r="X72" s="10">
        <f t="shared" si="43"/>
        <v>0</v>
      </c>
      <c r="Y72" s="10">
        <f t="shared" si="39"/>
        <v>2</v>
      </c>
      <c r="Z72" s="10">
        <f t="shared" si="39"/>
        <v>2</v>
      </c>
      <c r="AA72" s="10">
        <f t="shared" si="39"/>
        <v>2</v>
      </c>
      <c r="AB72" s="10">
        <f t="shared" si="39"/>
        <v>2</v>
      </c>
      <c r="AC72" s="10">
        <f t="shared" si="39"/>
        <v>2</v>
      </c>
      <c r="AD72" s="10">
        <f t="shared" si="39"/>
        <v>2</v>
      </c>
      <c r="AE72" s="6">
        <f t="shared" si="39"/>
        <v>0</v>
      </c>
      <c r="AF72" s="1">
        <f t="shared" si="39"/>
        <v>0</v>
      </c>
      <c r="AG72" s="1">
        <f t="shared" si="40"/>
        <v>0</v>
      </c>
      <c r="AH72" s="1">
        <f t="shared" si="40"/>
        <v>0</v>
      </c>
      <c r="AI72" s="1">
        <f t="shared" si="40"/>
        <v>0</v>
      </c>
      <c r="AJ72" s="1">
        <f t="shared" si="40"/>
        <v>0</v>
      </c>
      <c r="AK72" s="1">
        <f t="shared" si="40"/>
        <v>0</v>
      </c>
      <c r="AL72" s="1">
        <f t="shared" si="40"/>
        <v>0</v>
      </c>
      <c r="AM72" s="2">
        <f t="shared" si="46"/>
        <v>0</v>
      </c>
      <c r="AN72" s="14" t="s">
        <v>0</v>
      </c>
      <c r="AO72">
        <v>23</v>
      </c>
      <c r="AP72" s="15">
        <f>AO72/16</f>
        <v>1.4375</v>
      </c>
    </row>
    <row r="73" spans="1:42" x14ac:dyDescent="0.25">
      <c r="A73" t="s">
        <v>19</v>
      </c>
      <c r="B73" s="17" t="s">
        <v>77</v>
      </c>
      <c r="C73" s="23" t="s">
        <v>39</v>
      </c>
      <c r="D73" s="10">
        <f t="shared" si="41"/>
        <v>0</v>
      </c>
      <c r="E73" s="10">
        <f t="shared" si="37"/>
        <v>2</v>
      </c>
      <c r="F73" s="10">
        <f t="shared" si="37"/>
        <v>2</v>
      </c>
      <c r="G73" s="10">
        <f t="shared" si="37"/>
        <v>2</v>
      </c>
      <c r="H73" s="10">
        <f t="shared" si="37"/>
        <v>2</v>
      </c>
      <c r="I73" s="10">
        <f t="shared" si="37"/>
        <v>2</v>
      </c>
      <c r="J73" s="10">
        <f t="shared" si="37"/>
        <v>2</v>
      </c>
      <c r="K73" s="6">
        <f t="shared" si="37"/>
        <v>0</v>
      </c>
      <c r="L73" s="1">
        <f t="shared" si="37"/>
        <v>0</v>
      </c>
      <c r="M73" s="1">
        <f t="shared" si="38"/>
        <v>0</v>
      </c>
      <c r="N73" s="1">
        <f t="shared" si="38"/>
        <v>0</v>
      </c>
      <c r="O73" s="1">
        <f t="shared" si="38"/>
        <v>0</v>
      </c>
      <c r="P73" s="1">
        <f t="shared" si="38"/>
        <v>0</v>
      </c>
      <c r="Q73" s="1">
        <f t="shared" si="38"/>
        <v>0</v>
      </c>
      <c r="R73" s="1">
        <f t="shared" si="38"/>
        <v>0</v>
      </c>
      <c r="S73" s="2">
        <f t="shared" si="45"/>
        <v>0</v>
      </c>
      <c r="U73" t="s">
        <v>19</v>
      </c>
      <c r="V73" s="17" t="s">
        <v>77</v>
      </c>
      <c r="W73" s="23" t="s">
        <v>39</v>
      </c>
      <c r="X73" s="10">
        <f t="shared" si="43"/>
        <v>0</v>
      </c>
      <c r="Y73" s="10">
        <f t="shared" si="39"/>
        <v>2</v>
      </c>
      <c r="Z73" s="10">
        <f t="shared" si="39"/>
        <v>2</v>
      </c>
      <c r="AA73" s="10">
        <f t="shared" si="39"/>
        <v>2</v>
      </c>
      <c r="AB73" s="10">
        <f t="shared" si="39"/>
        <v>2</v>
      </c>
      <c r="AC73" s="10">
        <f t="shared" si="39"/>
        <v>2</v>
      </c>
      <c r="AD73" s="10">
        <f t="shared" si="39"/>
        <v>2</v>
      </c>
      <c r="AE73" s="6">
        <f t="shared" si="39"/>
        <v>0</v>
      </c>
      <c r="AF73" s="1">
        <f t="shared" si="39"/>
        <v>0</v>
      </c>
      <c r="AG73" s="1">
        <f t="shared" si="40"/>
        <v>0</v>
      </c>
      <c r="AH73" s="1">
        <f t="shared" si="40"/>
        <v>0</v>
      </c>
      <c r="AI73" s="1">
        <f t="shared" si="40"/>
        <v>0</v>
      </c>
      <c r="AJ73" s="1">
        <f t="shared" si="40"/>
        <v>0</v>
      </c>
      <c r="AK73" s="1">
        <f t="shared" si="40"/>
        <v>0</v>
      </c>
      <c r="AL73" s="1">
        <f t="shared" si="40"/>
        <v>0</v>
      </c>
      <c r="AM73" s="2">
        <f t="shared" si="46"/>
        <v>0</v>
      </c>
    </row>
    <row r="74" spans="1:42" x14ac:dyDescent="0.25">
      <c r="A74" t="s">
        <v>20</v>
      </c>
      <c r="B74" s="17" t="s">
        <v>77</v>
      </c>
      <c r="C74" s="23" t="s">
        <v>39</v>
      </c>
      <c r="D74" s="10">
        <f t="shared" si="41"/>
        <v>0</v>
      </c>
      <c r="E74" s="10">
        <f t="shared" si="37"/>
        <v>2</v>
      </c>
      <c r="F74" s="10">
        <f t="shared" si="37"/>
        <v>2</v>
      </c>
      <c r="G74" s="10">
        <f t="shared" si="37"/>
        <v>2</v>
      </c>
      <c r="H74" s="10">
        <f t="shared" si="37"/>
        <v>2</v>
      </c>
      <c r="I74" s="10">
        <f t="shared" si="37"/>
        <v>2</v>
      </c>
      <c r="J74" s="10">
        <f t="shared" si="37"/>
        <v>2</v>
      </c>
      <c r="K74" s="6">
        <f t="shared" si="37"/>
        <v>0</v>
      </c>
      <c r="L74" s="1">
        <f t="shared" si="37"/>
        <v>0</v>
      </c>
      <c r="M74" s="1">
        <f t="shared" si="38"/>
        <v>0</v>
      </c>
      <c r="N74" s="1">
        <f t="shared" si="38"/>
        <v>0</v>
      </c>
      <c r="O74" s="1">
        <f t="shared" si="38"/>
        <v>0</v>
      </c>
      <c r="P74" s="1">
        <f t="shared" si="38"/>
        <v>0</v>
      </c>
      <c r="Q74" s="1">
        <f t="shared" si="38"/>
        <v>0</v>
      </c>
      <c r="R74" s="1">
        <f t="shared" si="38"/>
        <v>0</v>
      </c>
      <c r="S74" s="2">
        <f t="shared" si="45"/>
        <v>0</v>
      </c>
      <c r="U74" t="s">
        <v>20</v>
      </c>
      <c r="V74" s="17" t="s">
        <v>77</v>
      </c>
      <c r="W74" s="23" t="s">
        <v>39</v>
      </c>
      <c r="X74" s="10">
        <f t="shared" si="43"/>
        <v>0</v>
      </c>
      <c r="Y74" s="10">
        <f t="shared" si="39"/>
        <v>2</v>
      </c>
      <c r="Z74" s="10">
        <f t="shared" si="39"/>
        <v>2</v>
      </c>
      <c r="AA74" s="10">
        <f t="shared" si="39"/>
        <v>2</v>
      </c>
      <c r="AB74" s="10">
        <f t="shared" si="39"/>
        <v>2</v>
      </c>
      <c r="AC74" s="10">
        <f t="shared" si="39"/>
        <v>2</v>
      </c>
      <c r="AD74" s="10">
        <f t="shared" si="39"/>
        <v>2</v>
      </c>
      <c r="AE74" s="6">
        <f t="shared" si="39"/>
        <v>0</v>
      </c>
      <c r="AF74" s="1">
        <f t="shared" si="39"/>
        <v>0</v>
      </c>
      <c r="AG74" s="1">
        <f t="shared" si="40"/>
        <v>0</v>
      </c>
      <c r="AH74" s="1">
        <f t="shared" si="40"/>
        <v>0</v>
      </c>
      <c r="AI74" s="1">
        <f t="shared" si="40"/>
        <v>0</v>
      </c>
      <c r="AJ74" s="1">
        <f t="shared" si="40"/>
        <v>0</v>
      </c>
      <c r="AK74" s="1">
        <f t="shared" si="40"/>
        <v>0</v>
      </c>
      <c r="AL74" s="1">
        <f t="shared" si="40"/>
        <v>0</v>
      </c>
      <c r="AM74" s="2">
        <f t="shared" si="46"/>
        <v>0</v>
      </c>
    </row>
    <row r="75" spans="1:42" x14ac:dyDescent="0.25">
      <c r="A75" t="s">
        <v>21</v>
      </c>
      <c r="B75" s="17" t="s">
        <v>77</v>
      </c>
      <c r="C75" s="23" t="s">
        <v>39</v>
      </c>
      <c r="D75" s="10">
        <f t="shared" si="41"/>
        <v>0</v>
      </c>
      <c r="E75" s="10">
        <f t="shared" si="37"/>
        <v>2</v>
      </c>
      <c r="F75" s="10">
        <f t="shared" si="37"/>
        <v>2</v>
      </c>
      <c r="G75" s="10">
        <f t="shared" si="37"/>
        <v>2</v>
      </c>
      <c r="H75" s="10">
        <f t="shared" si="37"/>
        <v>2</v>
      </c>
      <c r="I75" s="10">
        <f t="shared" si="37"/>
        <v>2</v>
      </c>
      <c r="J75" s="10">
        <f t="shared" si="37"/>
        <v>2</v>
      </c>
      <c r="K75" s="6">
        <f t="shared" si="37"/>
        <v>0</v>
      </c>
      <c r="L75" s="1">
        <f t="shared" si="37"/>
        <v>0</v>
      </c>
      <c r="M75" s="1">
        <f t="shared" si="38"/>
        <v>0</v>
      </c>
      <c r="N75" s="1">
        <f t="shared" si="38"/>
        <v>0</v>
      </c>
      <c r="O75" s="1">
        <f t="shared" si="38"/>
        <v>0</v>
      </c>
      <c r="P75" s="1">
        <f t="shared" si="38"/>
        <v>0</v>
      </c>
      <c r="Q75" s="1">
        <f t="shared" si="38"/>
        <v>0</v>
      </c>
      <c r="R75" s="1">
        <f t="shared" si="38"/>
        <v>0</v>
      </c>
      <c r="S75" s="2">
        <f t="shared" si="45"/>
        <v>0</v>
      </c>
      <c r="U75" t="s">
        <v>21</v>
      </c>
      <c r="V75" s="17" t="s">
        <v>77</v>
      </c>
      <c r="W75" s="23" t="s">
        <v>39</v>
      </c>
      <c r="X75" s="10">
        <f t="shared" si="43"/>
        <v>0</v>
      </c>
      <c r="Y75" s="10">
        <f t="shared" si="39"/>
        <v>2</v>
      </c>
      <c r="Z75" s="10">
        <f t="shared" si="39"/>
        <v>2</v>
      </c>
      <c r="AA75" s="10">
        <f t="shared" si="39"/>
        <v>2</v>
      </c>
      <c r="AB75" s="10">
        <f t="shared" si="39"/>
        <v>2</v>
      </c>
      <c r="AC75" s="10">
        <f t="shared" si="39"/>
        <v>2</v>
      </c>
      <c r="AD75" s="10">
        <f t="shared" si="39"/>
        <v>2</v>
      </c>
      <c r="AE75" s="6">
        <f t="shared" si="39"/>
        <v>0</v>
      </c>
      <c r="AF75" s="1">
        <f t="shared" si="39"/>
        <v>0</v>
      </c>
      <c r="AG75" s="1">
        <f t="shared" si="40"/>
        <v>0</v>
      </c>
      <c r="AH75" s="1">
        <f t="shared" si="40"/>
        <v>0</v>
      </c>
      <c r="AI75" s="1">
        <f t="shared" si="40"/>
        <v>0</v>
      </c>
      <c r="AJ75" s="1">
        <f t="shared" si="40"/>
        <v>0</v>
      </c>
      <c r="AK75" s="1">
        <f t="shared" si="40"/>
        <v>0</v>
      </c>
      <c r="AL75" s="1">
        <f t="shared" si="40"/>
        <v>0</v>
      </c>
      <c r="AM75" s="2">
        <f t="shared" si="46"/>
        <v>0</v>
      </c>
    </row>
    <row r="76" spans="1:42" x14ac:dyDescent="0.25">
      <c r="A76" t="s">
        <v>21</v>
      </c>
      <c r="B76" s="17" t="s">
        <v>22</v>
      </c>
      <c r="C76" s="23" t="s">
        <v>39</v>
      </c>
      <c r="D76" s="10">
        <f t="shared" si="41"/>
        <v>0</v>
      </c>
      <c r="E76" s="10">
        <f t="shared" si="37"/>
        <v>2</v>
      </c>
      <c r="F76" s="10">
        <f t="shared" si="37"/>
        <v>2</v>
      </c>
      <c r="G76" s="10">
        <f t="shared" si="37"/>
        <v>2</v>
      </c>
      <c r="H76" s="10">
        <f t="shared" si="37"/>
        <v>2</v>
      </c>
      <c r="I76" s="10">
        <f t="shared" si="37"/>
        <v>2</v>
      </c>
      <c r="J76" s="10">
        <f t="shared" si="37"/>
        <v>2</v>
      </c>
      <c r="K76" s="6">
        <f t="shared" si="37"/>
        <v>0</v>
      </c>
      <c r="L76" s="1">
        <f t="shared" si="37"/>
        <v>0</v>
      </c>
      <c r="M76" s="1">
        <f t="shared" si="38"/>
        <v>0</v>
      </c>
      <c r="N76" s="1">
        <f t="shared" si="38"/>
        <v>0</v>
      </c>
      <c r="O76" s="1">
        <f t="shared" si="38"/>
        <v>0</v>
      </c>
      <c r="P76" s="1">
        <f t="shared" si="38"/>
        <v>0</v>
      </c>
      <c r="Q76" s="1">
        <f t="shared" si="38"/>
        <v>0</v>
      </c>
      <c r="R76" s="1">
        <f t="shared" si="38"/>
        <v>0</v>
      </c>
      <c r="S76" s="2">
        <f t="shared" si="45"/>
        <v>0</v>
      </c>
      <c r="U76" t="s">
        <v>21</v>
      </c>
      <c r="V76" s="17" t="s">
        <v>22</v>
      </c>
      <c r="W76" s="23" t="s">
        <v>39</v>
      </c>
      <c r="X76" s="10">
        <f t="shared" si="43"/>
        <v>0</v>
      </c>
      <c r="Y76" s="10">
        <f t="shared" si="39"/>
        <v>2</v>
      </c>
      <c r="Z76" s="10">
        <f t="shared" si="39"/>
        <v>2</v>
      </c>
      <c r="AA76" s="10">
        <f t="shared" si="39"/>
        <v>2</v>
      </c>
      <c r="AB76" s="10">
        <f t="shared" si="39"/>
        <v>2</v>
      </c>
      <c r="AC76" s="10">
        <f t="shared" si="39"/>
        <v>2</v>
      </c>
      <c r="AD76" s="10">
        <f t="shared" si="39"/>
        <v>2</v>
      </c>
      <c r="AE76" s="6">
        <f t="shared" si="39"/>
        <v>0</v>
      </c>
      <c r="AF76" s="1">
        <f t="shared" si="39"/>
        <v>0</v>
      </c>
      <c r="AG76" s="1">
        <f t="shared" si="40"/>
        <v>0</v>
      </c>
      <c r="AH76" s="1">
        <f t="shared" si="40"/>
        <v>0</v>
      </c>
      <c r="AI76" s="1">
        <f t="shared" si="40"/>
        <v>0</v>
      </c>
      <c r="AJ76" s="1">
        <f t="shared" si="40"/>
        <v>0</v>
      </c>
      <c r="AK76" s="1">
        <f t="shared" si="40"/>
        <v>0</v>
      </c>
      <c r="AL76" s="1">
        <f t="shared" si="40"/>
        <v>0</v>
      </c>
      <c r="AM76" s="2">
        <f t="shared" si="46"/>
        <v>0</v>
      </c>
    </row>
    <row r="77" spans="1:42" x14ac:dyDescent="0.25">
      <c r="A77" t="s">
        <v>23</v>
      </c>
      <c r="B77" s="17" t="s">
        <v>22</v>
      </c>
      <c r="C77" s="23" t="s">
        <v>39</v>
      </c>
      <c r="D77" s="10">
        <f t="shared" si="41"/>
        <v>0</v>
      </c>
      <c r="E77" s="10">
        <f t="shared" si="37"/>
        <v>2</v>
      </c>
      <c r="F77" s="10">
        <f t="shared" si="37"/>
        <v>2</v>
      </c>
      <c r="G77" s="10">
        <f t="shared" si="37"/>
        <v>2</v>
      </c>
      <c r="H77" s="10">
        <f t="shared" si="37"/>
        <v>2</v>
      </c>
      <c r="I77" s="10">
        <f t="shared" si="37"/>
        <v>2</v>
      </c>
      <c r="J77" s="10">
        <f t="shared" si="37"/>
        <v>2</v>
      </c>
      <c r="K77" s="6">
        <f t="shared" si="37"/>
        <v>0</v>
      </c>
      <c r="L77" s="1">
        <f t="shared" si="37"/>
        <v>0</v>
      </c>
      <c r="M77" s="1">
        <f t="shared" si="38"/>
        <v>0</v>
      </c>
      <c r="N77" s="1">
        <f t="shared" si="38"/>
        <v>0</v>
      </c>
      <c r="O77" s="1">
        <f t="shared" si="38"/>
        <v>0</v>
      </c>
      <c r="P77" s="1">
        <f t="shared" si="38"/>
        <v>0</v>
      </c>
      <c r="Q77" s="1">
        <f t="shared" si="38"/>
        <v>0</v>
      </c>
      <c r="R77" s="1">
        <f t="shared" si="38"/>
        <v>0</v>
      </c>
      <c r="S77" s="2">
        <f t="shared" si="45"/>
        <v>0</v>
      </c>
      <c r="U77" t="s">
        <v>23</v>
      </c>
      <c r="V77" s="17" t="s">
        <v>22</v>
      </c>
      <c r="W77" s="23" t="s">
        <v>39</v>
      </c>
      <c r="X77" s="10">
        <f t="shared" si="43"/>
        <v>0</v>
      </c>
      <c r="Y77" s="10">
        <f t="shared" si="39"/>
        <v>2</v>
      </c>
      <c r="Z77" s="10">
        <f t="shared" si="39"/>
        <v>2</v>
      </c>
      <c r="AA77" s="10">
        <f t="shared" si="39"/>
        <v>2</v>
      </c>
      <c r="AB77" s="10">
        <f t="shared" si="39"/>
        <v>2</v>
      </c>
      <c r="AC77" s="10">
        <f t="shared" si="39"/>
        <v>2</v>
      </c>
      <c r="AD77" s="10">
        <f t="shared" si="39"/>
        <v>2</v>
      </c>
      <c r="AE77" s="6">
        <f t="shared" si="39"/>
        <v>0</v>
      </c>
      <c r="AF77" s="1">
        <f t="shared" si="39"/>
        <v>0</v>
      </c>
      <c r="AG77" s="1">
        <f t="shared" si="40"/>
        <v>0</v>
      </c>
      <c r="AH77" s="1">
        <f t="shared" si="40"/>
        <v>0</v>
      </c>
      <c r="AI77" s="1">
        <f t="shared" si="40"/>
        <v>0</v>
      </c>
      <c r="AJ77" s="1">
        <f t="shared" si="40"/>
        <v>0</v>
      </c>
      <c r="AK77" s="1">
        <f t="shared" si="40"/>
        <v>0</v>
      </c>
      <c r="AL77" s="1">
        <f t="shared" si="40"/>
        <v>0</v>
      </c>
      <c r="AM77" s="2">
        <f t="shared" si="46"/>
        <v>0</v>
      </c>
    </row>
    <row r="78" spans="1:42" x14ac:dyDescent="0.25">
      <c r="A78" t="s">
        <v>24</v>
      </c>
      <c r="B78" s="17" t="s">
        <v>25</v>
      </c>
      <c r="C78" s="23" t="s">
        <v>39</v>
      </c>
      <c r="D78" s="10">
        <f t="shared" si="41"/>
        <v>0</v>
      </c>
      <c r="E78" s="10">
        <f t="shared" si="37"/>
        <v>2</v>
      </c>
      <c r="F78" s="10">
        <f t="shared" si="37"/>
        <v>2</v>
      </c>
      <c r="G78" s="10">
        <f t="shared" si="37"/>
        <v>2</v>
      </c>
      <c r="H78" s="10">
        <f t="shared" si="37"/>
        <v>2</v>
      </c>
      <c r="I78" s="10">
        <f t="shared" si="37"/>
        <v>2</v>
      </c>
      <c r="J78" s="10">
        <f t="shared" si="37"/>
        <v>2</v>
      </c>
      <c r="K78" s="6">
        <f t="shared" si="37"/>
        <v>0</v>
      </c>
      <c r="L78" s="1">
        <f t="shared" si="37"/>
        <v>0</v>
      </c>
      <c r="M78" s="1">
        <f t="shared" si="38"/>
        <v>0</v>
      </c>
      <c r="N78" s="1">
        <f t="shared" si="38"/>
        <v>0</v>
      </c>
      <c r="O78" s="1">
        <f t="shared" si="38"/>
        <v>0</v>
      </c>
      <c r="P78" s="1">
        <f t="shared" si="38"/>
        <v>0</v>
      </c>
      <c r="Q78" s="1">
        <f t="shared" si="38"/>
        <v>0</v>
      </c>
      <c r="R78" s="1">
        <f t="shared" si="38"/>
        <v>0</v>
      </c>
      <c r="S78" s="2">
        <f>SUM(L78:R78)</f>
        <v>0</v>
      </c>
      <c r="U78" t="s">
        <v>24</v>
      </c>
      <c r="V78" s="17" t="s">
        <v>25</v>
      </c>
      <c r="W78" s="23" t="s">
        <v>39</v>
      </c>
      <c r="X78" s="10">
        <f t="shared" si="43"/>
        <v>0</v>
      </c>
      <c r="Y78" s="10">
        <f t="shared" si="39"/>
        <v>2</v>
      </c>
      <c r="Z78" s="10">
        <f t="shared" si="39"/>
        <v>2</v>
      </c>
      <c r="AA78" s="10">
        <f t="shared" si="39"/>
        <v>2</v>
      </c>
      <c r="AB78" s="10">
        <f t="shared" si="39"/>
        <v>2</v>
      </c>
      <c r="AC78" s="10">
        <f t="shared" si="39"/>
        <v>2</v>
      </c>
      <c r="AD78" s="10">
        <f t="shared" si="39"/>
        <v>2</v>
      </c>
      <c r="AE78" s="6">
        <f t="shared" si="39"/>
        <v>0</v>
      </c>
      <c r="AF78" s="1">
        <f t="shared" si="39"/>
        <v>0</v>
      </c>
      <c r="AG78" s="1">
        <f t="shared" si="40"/>
        <v>0</v>
      </c>
      <c r="AH78" s="1">
        <f t="shared" si="40"/>
        <v>0</v>
      </c>
      <c r="AI78" s="1">
        <f t="shared" si="40"/>
        <v>0</v>
      </c>
      <c r="AJ78" s="1">
        <f t="shared" si="40"/>
        <v>0</v>
      </c>
      <c r="AK78" s="1">
        <f t="shared" si="40"/>
        <v>0</v>
      </c>
      <c r="AL78" s="1">
        <f t="shared" si="40"/>
        <v>0</v>
      </c>
      <c r="AM78" s="2">
        <f>SUM(AF78:AL78)</f>
        <v>0</v>
      </c>
    </row>
    <row r="79" spans="1:42" x14ac:dyDescent="0.25">
      <c r="A79" t="s">
        <v>26</v>
      </c>
      <c r="B79" s="17" t="s">
        <v>25</v>
      </c>
      <c r="C79" s="23" t="s">
        <v>39</v>
      </c>
      <c r="D79" s="10">
        <f t="shared" si="41"/>
        <v>0</v>
      </c>
      <c r="E79" s="10">
        <f t="shared" si="37"/>
        <v>2</v>
      </c>
      <c r="F79" s="10">
        <f t="shared" si="37"/>
        <v>2</v>
      </c>
      <c r="G79" s="10">
        <f t="shared" si="37"/>
        <v>2</v>
      </c>
      <c r="H79" s="10">
        <f t="shared" si="37"/>
        <v>2</v>
      </c>
      <c r="I79" s="10">
        <f t="shared" si="37"/>
        <v>2</v>
      </c>
      <c r="J79" s="10">
        <f t="shared" si="37"/>
        <v>2</v>
      </c>
      <c r="K79" s="6">
        <f t="shared" si="37"/>
        <v>0</v>
      </c>
      <c r="L79" s="1">
        <f t="shared" si="37"/>
        <v>0</v>
      </c>
      <c r="M79" s="1">
        <f t="shared" si="38"/>
        <v>0</v>
      </c>
      <c r="N79" s="1">
        <f t="shared" si="38"/>
        <v>0</v>
      </c>
      <c r="O79" s="1">
        <f t="shared" si="38"/>
        <v>0</v>
      </c>
      <c r="P79" s="1">
        <f t="shared" si="38"/>
        <v>0</v>
      </c>
      <c r="Q79" s="1">
        <f t="shared" si="38"/>
        <v>0</v>
      </c>
      <c r="R79" s="1">
        <f t="shared" si="38"/>
        <v>0</v>
      </c>
      <c r="S79" s="2">
        <f>SUM(L79:R79)</f>
        <v>0</v>
      </c>
      <c r="U79" t="s">
        <v>26</v>
      </c>
      <c r="V79" s="17" t="s">
        <v>25</v>
      </c>
      <c r="W79" s="23" t="s">
        <v>39</v>
      </c>
      <c r="X79" s="10">
        <f t="shared" si="43"/>
        <v>0</v>
      </c>
      <c r="Y79" s="10">
        <f t="shared" si="39"/>
        <v>2</v>
      </c>
      <c r="Z79" s="10">
        <f t="shared" si="39"/>
        <v>2</v>
      </c>
      <c r="AA79" s="10">
        <f t="shared" si="39"/>
        <v>2</v>
      </c>
      <c r="AB79" s="10">
        <f t="shared" si="39"/>
        <v>2</v>
      </c>
      <c r="AC79" s="10">
        <f t="shared" si="39"/>
        <v>2</v>
      </c>
      <c r="AD79" s="10">
        <f t="shared" si="39"/>
        <v>2</v>
      </c>
      <c r="AE79" s="6">
        <f t="shared" si="39"/>
        <v>0</v>
      </c>
      <c r="AF79" s="1">
        <f t="shared" si="39"/>
        <v>0</v>
      </c>
      <c r="AG79" s="1">
        <f t="shared" si="40"/>
        <v>0</v>
      </c>
      <c r="AH79" s="1">
        <f t="shared" si="40"/>
        <v>0</v>
      </c>
      <c r="AI79" s="1">
        <f t="shared" si="40"/>
        <v>0</v>
      </c>
      <c r="AJ79" s="1">
        <f t="shared" si="40"/>
        <v>0</v>
      </c>
      <c r="AK79" s="1">
        <f t="shared" si="40"/>
        <v>0</v>
      </c>
      <c r="AL79" s="1">
        <f t="shared" si="40"/>
        <v>0</v>
      </c>
      <c r="AM79" s="2">
        <f>SUM(AF79:AL79)</f>
        <v>0</v>
      </c>
    </row>
    <row r="80" spans="1:42" x14ac:dyDescent="0.25">
      <c r="A80" t="s">
        <v>27</v>
      </c>
      <c r="B80" s="17" t="s">
        <v>25</v>
      </c>
      <c r="C80" s="24" t="s">
        <v>43</v>
      </c>
      <c r="D80" s="10">
        <f t="shared" si="41"/>
        <v>0</v>
      </c>
      <c r="E80" s="10">
        <f t="shared" si="37"/>
        <v>2</v>
      </c>
      <c r="F80" s="10">
        <f t="shared" si="37"/>
        <v>2</v>
      </c>
      <c r="G80" s="10">
        <f t="shared" si="37"/>
        <v>2</v>
      </c>
      <c r="H80" s="10">
        <f t="shared" si="37"/>
        <v>2</v>
      </c>
      <c r="I80" s="10">
        <f t="shared" si="37"/>
        <v>2</v>
      </c>
      <c r="J80" s="10">
        <f t="shared" si="37"/>
        <v>2</v>
      </c>
      <c r="K80" s="6">
        <f t="shared" si="37"/>
        <v>0</v>
      </c>
      <c r="L80" s="1">
        <f t="shared" si="37"/>
        <v>0</v>
      </c>
      <c r="M80" s="1">
        <f t="shared" si="38"/>
        <v>0</v>
      </c>
      <c r="N80" s="1">
        <f t="shared" si="38"/>
        <v>0</v>
      </c>
      <c r="O80" s="1">
        <f t="shared" si="38"/>
        <v>0</v>
      </c>
      <c r="P80" s="1">
        <f t="shared" si="38"/>
        <v>0</v>
      </c>
      <c r="Q80" s="1">
        <f t="shared" si="38"/>
        <v>0</v>
      </c>
      <c r="R80" s="1">
        <f t="shared" si="38"/>
        <v>0</v>
      </c>
      <c r="S80" s="2">
        <f t="shared" ref="S80" si="47">SUM(L80:R80)</f>
        <v>0</v>
      </c>
      <c r="U80" t="s">
        <v>27</v>
      </c>
      <c r="V80" s="17" t="s">
        <v>25</v>
      </c>
      <c r="W80" s="24" t="s">
        <v>43</v>
      </c>
      <c r="X80" s="10">
        <f t="shared" si="43"/>
        <v>0</v>
      </c>
      <c r="Y80" s="10">
        <f t="shared" si="39"/>
        <v>2</v>
      </c>
      <c r="Z80" s="10">
        <f t="shared" si="39"/>
        <v>2</v>
      </c>
      <c r="AA80" s="10">
        <f t="shared" si="39"/>
        <v>2</v>
      </c>
      <c r="AB80" s="10">
        <f t="shared" si="39"/>
        <v>2</v>
      </c>
      <c r="AC80" s="10">
        <f t="shared" si="39"/>
        <v>2</v>
      </c>
      <c r="AD80" s="10">
        <f t="shared" si="39"/>
        <v>2</v>
      </c>
      <c r="AE80" s="6">
        <f t="shared" si="39"/>
        <v>0</v>
      </c>
      <c r="AF80" s="1">
        <f t="shared" si="39"/>
        <v>0</v>
      </c>
      <c r="AG80" s="1">
        <f t="shared" si="40"/>
        <v>0</v>
      </c>
      <c r="AH80" s="1">
        <f t="shared" si="40"/>
        <v>0</v>
      </c>
      <c r="AI80" s="1">
        <f t="shared" si="40"/>
        <v>0</v>
      </c>
      <c r="AJ80" s="1">
        <f t="shared" si="40"/>
        <v>0</v>
      </c>
      <c r="AK80" s="1">
        <f t="shared" si="40"/>
        <v>0</v>
      </c>
      <c r="AL80" s="1">
        <f t="shared" si="40"/>
        <v>0</v>
      </c>
      <c r="AM80" s="2">
        <f t="shared" ref="AM80" si="48">SUM(AF80:AL80)</f>
        <v>0</v>
      </c>
    </row>
  </sheetData>
  <mergeCells count="1">
    <mergeCell ref="V1:AD1"/>
  </mergeCells>
  <conditionalFormatting sqref="D3:J16">
    <cfRule type="colorScale" priority="16">
      <colorScale>
        <cfvo type="min"/>
        <cfvo type="max"/>
        <color rgb="FFFCFCFF"/>
        <color rgb="FF63BE7B"/>
      </colorScale>
    </cfRule>
  </conditionalFormatting>
  <conditionalFormatting sqref="K3:K16">
    <cfRule type="colorScale" priority="17">
      <colorScale>
        <cfvo type="min"/>
        <cfvo type="max"/>
        <color rgb="FFFCFCFF"/>
        <color rgb="FFF8696B"/>
      </colorScale>
    </cfRule>
  </conditionalFormatting>
  <conditionalFormatting sqref="L3:R16">
    <cfRule type="colorScale" priority="18">
      <colorScale>
        <cfvo type="min"/>
        <cfvo type="max"/>
        <color rgb="FFFCFCFF"/>
        <color rgb="FF63BE7B"/>
      </colorScale>
    </cfRule>
  </conditionalFormatting>
  <conditionalFormatting sqref="S3:S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D35:J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K35:K48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{16226DAB-74AB-4AE9-91DD-3DD72C432405}</x14:id>
        </ext>
      </extLst>
    </cfRule>
  </conditionalFormatting>
  <conditionalFormatting sqref="L35:R48">
    <cfRule type="colorScale" priority="22">
      <colorScale>
        <cfvo type="min"/>
        <cfvo type="max"/>
        <color rgb="FFFCFCFF"/>
        <color rgb="FF63BE7B"/>
      </colorScale>
    </cfRule>
  </conditionalFormatting>
  <conditionalFormatting sqref="D19:J32">
    <cfRule type="colorScale" priority="23">
      <colorScale>
        <cfvo type="min"/>
        <cfvo type="max"/>
        <color rgb="FFFFEF9C"/>
        <color rgb="FF63BE7B"/>
      </colorScale>
    </cfRule>
  </conditionalFormatting>
  <conditionalFormatting sqref="K19:K32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{38AA6E7A-05AD-441D-978D-A64DC224EE91}</x14:id>
        </ext>
      </extLst>
    </cfRule>
  </conditionalFormatting>
  <conditionalFormatting sqref="L19:R32">
    <cfRule type="colorScale" priority="25">
      <colorScale>
        <cfvo type="min"/>
        <cfvo type="max"/>
        <color rgb="FFFCFCFF"/>
        <color rgb="FF63BE7B"/>
      </colorScale>
    </cfRule>
  </conditionalFormatting>
  <conditionalFormatting sqref="X19:AD32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19:AE32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{498F91F5-302C-42B2-A99D-112E7889C35C}</x14:id>
        </ext>
      </extLst>
    </cfRule>
  </conditionalFormatting>
  <conditionalFormatting sqref="AF19:AL32">
    <cfRule type="colorScale" priority="28">
      <colorScale>
        <cfvo type="min"/>
        <cfvo type="max"/>
        <color rgb="FFFCFCFF"/>
        <color rgb="FF63BE7B"/>
      </colorScale>
    </cfRule>
  </conditionalFormatting>
  <conditionalFormatting sqref="X35:AD48">
    <cfRule type="colorScale" priority="13">
      <colorScale>
        <cfvo type="min"/>
        <cfvo type="max"/>
        <color rgb="FFFFEF9C"/>
        <color rgb="FF63BE7B"/>
      </colorScale>
    </cfRule>
  </conditionalFormatting>
  <conditionalFormatting sqref="AE35:AE4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{07BBBFDA-A92A-4BFB-A1A4-04F841F61164}</x14:id>
        </ext>
      </extLst>
    </cfRule>
  </conditionalFormatting>
  <conditionalFormatting sqref="AF35:AL48">
    <cfRule type="colorScale" priority="15">
      <colorScale>
        <cfvo type="min"/>
        <cfvo type="max"/>
        <color rgb="FFFCFCFF"/>
        <color rgb="FF63BE7B"/>
      </colorScale>
    </cfRule>
  </conditionalFormatting>
  <conditionalFormatting sqref="X51:AD64">
    <cfRule type="colorScale" priority="10">
      <colorScale>
        <cfvo type="min"/>
        <cfvo type="max"/>
        <color rgb="FFFFEF9C"/>
        <color rgb="FF63BE7B"/>
      </colorScale>
    </cfRule>
  </conditionalFormatting>
  <conditionalFormatting sqref="AE51:AE6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{2FBB5918-C642-46D6-A789-95C5268A9903}</x14:id>
        </ext>
      </extLst>
    </cfRule>
  </conditionalFormatting>
  <conditionalFormatting sqref="AF51:AL64">
    <cfRule type="colorScale" priority="12">
      <colorScale>
        <cfvo type="min"/>
        <cfvo type="max"/>
        <color rgb="FFFCFCFF"/>
        <color rgb="FF63BE7B"/>
      </colorScale>
    </cfRule>
  </conditionalFormatting>
  <conditionalFormatting sqref="X67:AD80">
    <cfRule type="colorScale" priority="7">
      <colorScale>
        <cfvo type="min"/>
        <cfvo type="max"/>
        <color rgb="FFFFEF9C"/>
        <color rgb="FF63BE7B"/>
      </colorScale>
    </cfRule>
  </conditionalFormatting>
  <conditionalFormatting sqref="AE67:AE8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{20AE9300-9E81-4EAB-833C-CEF0B35AAE0B}</x14:id>
        </ext>
      </extLst>
    </cfRule>
  </conditionalFormatting>
  <conditionalFormatting sqref="AF67:AL80">
    <cfRule type="colorScale" priority="9">
      <colorScale>
        <cfvo type="min"/>
        <cfvo type="max"/>
        <color rgb="FFFCFCFF"/>
        <color rgb="FF63BE7B"/>
      </colorScale>
    </cfRule>
  </conditionalFormatting>
  <conditionalFormatting sqref="D51:J64">
    <cfRule type="colorScale" priority="4">
      <colorScale>
        <cfvo type="min"/>
        <cfvo type="max"/>
        <color rgb="FFFFEF9C"/>
        <color rgb="FF63BE7B"/>
      </colorScale>
    </cfRule>
  </conditionalFormatting>
  <conditionalFormatting sqref="K51:K6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{EF5686D8-1638-4201-BCAF-84372DFDE226}</x14:id>
        </ext>
      </extLst>
    </cfRule>
  </conditionalFormatting>
  <conditionalFormatting sqref="L51:R64">
    <cfRule type="colorScale" priority="6">
      <colorScale>
        <cfvo type="min"/>
        <cfvo type="max"/>
        <color rgb="FFFCFCFF"/>
        <color rgb="FF63BE7B"/>
      </colorScale>
    </cfRule>
  </conditionalFormatting>
  <conditionalFormatting sqref="D67:J80">
    <cfRule type="colorScale" priority="1">
      <colorScale>
        <cfvo type="min"/>
        <cfvo type="max"/>
        <color rgb="FFFFEF9C"/>
        <color rgb="FF63BE7B"/>
      </colorScale>
    </cfRule>
  </conditionalFormatting>
  <conditionalFormatting sqref="K67:K8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{F28576CC-8FCC-4B7B-93F6-9A442145DD79}</x14:id>
        </ext>
      </extLst>
    </cfRule>
  </conditionalFormatting>
  <conditionalFormatting sqref="L67:R80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226DAB-74AB-4AE9-91DD-3DD72C432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K35:K48</xm:sqref>
        </x14:conditionalFormatting>
        <x14:conditionalFormatting xmlns:xm="http://schemas.microsoft.com/office/excel/2006/main">
          <x14:cfRule type="dataBar" id="{38AA6E7A-05AD-441D-978D-A64DC224E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K19:K32</xm:sqref>
        </x14:conditionalFormatting>
        <x14:conditionalFormatting xmlns:xm="http://schemas.microsoft.com/office/excel/2006/main">
          <x14:cfRule type="dataBar" id="{498F91F5-302C-42B2-A99D-112E7889C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AE19:AE32</xm:sqref>
        </x14:conditionalFormatting>
        <x14:conditionalFormatting xmlns:xm="http://schemas.microsoft.com/office/excel/2006/main">
          <x14:cfRule type="dataBar" id="{07BBBFDA-A92A-4BFB-A1A4-04F841F61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AE35:AE48</xm:sqref>
        </x14:conditionalFormatting>
        <x14:conditionalFormatting xmlns:xm="http://schemas.microsoft.com/office/excel/2006/main">
          <x14:cfRule type="dataBar" id="{2FBB5918-C642-46D6-A789-95C5268A99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AE51:AE64</xm:sqref>
        </x14:conditionalFormatting>
        <x14:conditionalFormatting xmlns:xm="http://schemas.microsoft.com/office/excel/2006/main">
          <x14:cfRule type="dataBar" id="{20AE9300-9E81-4EAB-833C-CEF0B35AA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AE67:AE80</xm:sqref>
        </x14:conditionalFormatting>
        <x14:conditionalFormatting xmlns:xm="http://schemas.microsoft.com/office/excel/2006/main">
          <x14:cfRule type="dataBar" id="{EF5686D8-1638-4201-BCAF-84372DFDE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K51:K64</xm:sqref>
        </x14:conditionalFormatting>
        <x14:conditionalFormatting xmlns:xm="http://schemas.microsoft.com/office/excel/2006/main">
          <x14:cfRule type="dataBar" id="{F28576CC-8FCC-4B7B-93F6-9A442145D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K67:K80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5076-C4A9-421C-ADA0-774AD677BC9B}">
  <sheetPr>
    <tabColor theme="7" tint="0.79998168889431442"/>
  </sheetPr>
  <dimension ref="A1:X19"/>
  <sheetViews>
    <sheetView workbookViewId="0">
      <selection activeCell="L4" sqref="L4"/>
    </sheetView>
  </sheetViews>
  <sheetFormatPr baseColWidth="10" defaultRowHeight="15" x14ac:dyDescent="0.25"/>
  <cols>
    <col min="1" max="1" width="5.140625" bestFit="1" customWidth="1"/>
    <col min="2" max="2" width="9.140625" bestFit="1" customWidth="1"/>
    <col min="3" max="3" width="4.42578125" bestFit="1" customWidth="1"/>
    <col min="4" max="10" width="4.5703125" bestFit="1" customWidth="1"/>
    <col min="11" max="11" width="7.28515625" style="1" bestFit="1" customWidth="1"/>
    <col min="12" max="20" width="11.42578125" style="1"/>
  </cols>
  <sheetData>
    <row r="1" spans="1:24" x14ac:dyDescent="0.25">
      <c r="K1" s="2">
        <f>K2*1.2</f>
        <v>611990.56800000009</v>
      </c>
    </row>
    <row r="2" spans="1:24" x14ac:dyDescent="0.25">
      <c r="B2" s="1"/>
      <c r="D2" s="1"/>
      <c r="E2" s="1"/>
      <c r="F2" s="1"/>
      <c r="G2" s="1"/>
      <c r="H2" s="1"/>
      <c r="I2" s="1"/>
      <c r="J2" s="1"/>
      <c r="K2" s="12">
        <f>SUM(K4:K19)</f>
        <v>509992.14000000007</v>
      </c>
      <c r="L2" s="19">
        <f>SUM(L4:L19)</f>
        <v>53616</v>
      </c>
      <c r="M2" s="19">
        <f t="shared" ref="M2:T2" si="0">SUM(M4:M19)</f>
        <v>51845</v>
      </c>
      <c r="N2" s="19">
        <f t="shared" si="0"/>
        <v>94483</v>
      </c>
      <c r="O2" s="19">
        <f t="shared" si="0"/>
        <v>121945</v>
      </c>
      <c r="P2" s="19">
        <f t="shared" si="0"/>
        <v>124900</v>
      </c>
      <c r="Q2" s="19">
        <f t="shared" si="0"/>
        <v>111319</v>
      </c>
      <c r="R2" s="19">
        <f t="shared" si="0"/>
        <v>102366</v>
      </c>
      <c r="S2" s="19">
        <f t="shared" si="0"/>
        <v>84318</v>
      </c>
      <c r="T2" s="19">
        <f t="shared" si="0"/>
        <v>74487</v>
      </c>
      <c r="V2" t="s">
        <v>57</v>
      </c>
      <c r="X2" t="s">
        <v>58</v>
      </c>
    </row>
    <row r="3" spans="1:24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18" t="s">
        <v>48</v>
      </c>
      <c r="M3" s="18" t="s">
        <v>49</v>
      </c>
      <c r="N3" s="18" t="s">
        <v>50</v>
      </c>
      <c r="O3" s="18" t="s">
        <v>51</v>
      </c>
      <c r="P3" s="18" t="s">
        <v>52</v>
      </c>
      <c r="Q3" s="18" t="s">
        <v>53</v>
      </c>
      <c r="R3" s="18" t="s">
        <v>54</v>
      </c>
      <c r="S3" s="18" t="s">
        <v>55</v>
      </c>
      <c r="T3" s="18" t="s">
        <v>56</v>
      </c>
    </row>
    <row r="4" spans="1:24" x14ac:dyDescent="0.25">
      <c r="A4" t="s">
        <v>12</v>
      </c>
      <c r="B4" s="17" t="s">
        <v>13</v>
      </c>
      <c r="C4" s="4"/>
      <c r="D4" s="10">
        <v>16</v>
      </c>
      <c r="E4" s="5">
        <v>12</v>
      </c>
      <c r="F4" s="10">
        <v>0</v>
      </c>
      <c r="G4" s="5">
        <v>0</v>
      </c>
      <c r="H4" s="10">
        <v>0</v>
      </c>
      <c r="I4" s="5">
        <v>0</v>
      </c>
      <c r="J4" s="10">
        <v>19</v>
      </c>
      <c r="K4" s="6">
        <f>(31720+3505)*1.06</f>
        <v>37338.5</v>
      </c>
      <c r="L4" s="19">
        <v>13120</v>
      </c>
      <c r="M4" s="19">
        <v>13873</v>
      </c>
      <c r="N4" s="19">
        <v>12888</v>
      </c>
      <c r="O4" s="19">
        <v>12332</v>
      </c>
      <c r="P4" s="19">
        <v>11016</v>
      </c>
      <c r="Q4" s="19">
        <v>10934</v>
      </c>
      <c r="R4" s="19">
        <v>10197</v>
      </c>
      <c r="S4" s="19">
        <v>7849</v>
      </c>
      <c r="T4" s="19">
        <v>7669</v>
      </c>
    </row>
    <row r="5" spans="1:24" x14ac:dyDescent="0.25">
      <c r="A5" t="s">
        <v>14</v>
      </c>
      <c r="B5" s="17" t="s">
        <v>46</v>
      </c>
      <c r="C5" s="7"/>
      <c r="D5" s="9">
        <v>0</v>
      </c>
      <c r="E5" s="8">
        <v>15</v>
      </c>
      <c r="F5" s="9">
        <v>2</v>
      </c>
      <c r="G5" s="8">
        <v>14</v>
      </c>
      <c r="H5" s="9">
        <v>2</v>
      </c>
      <c r="I5" s="8">
        <v>2</v>
      </c>
      <c r="J5" s="9">
        <v>19</v>
      </c>
      <c r="K5" s="6">
        <f>(26960+5805)*1.06</f>
        <v>34730.9</v>
      </c>
      <c r="L5" s="19">
        <v>9734</v>
      </c>
      <c r="M5" s="19">
        <v>9422</v>
      </c>
      <c r="N5" s="19">
        <v>8981</v>
      </c>
      <c r="O5" s="19">
        <v>7707</v>
      </c>
      <c r="P5" s="19">
        <v>5864</v>
      </c>
      <c r="Q5" s="19">
        <v>4591</v>
      </c>
      <c r="R5" s="19">
        <v>4653</v>
      </c>
      <c r="S5" s="19">
        <v>4137</v>
      </c>
      <c r="T5" s="19">
        <v>4203</v>
      </c>
    </row>
    <row r="6" spans="1:24" x14ac:dyDescent="0.25">
      <c r="A6" t="s">
        <v>15</v>
      </c>
      <c r="B6" s="17" t="s">
        <v>46</v>
      </c>
      <c r="C6" s="7"/>
      <c r="D6" s="9">
        <v>0</v>
      </c>
      <c r="E6" s="8">
        <v>15</v>
      </c>
      <c r="F6" s="9">
        <v>2</v>
      </c>
      <c r="G6" s="8">
        <v>14</v>
      </c>
      <c r="H6" s="9">
        <v>2</v>
      </c>
      <c r="I6" s="8">
        <v>2</v>
      </c>
      <c r="J6" s="9">
        <v>19</v>
      </c>
      <c r="K6" s="6">
        <f>(26960+5805)*1.06</f>
        <v>34730.9</v>
      </c>
      <c r="L6" s="19">
        <v>9734</v>
      </c>
      <c r="M6" s="19">
        <v>9422</v>
      </c>
      <c r="N6" s="19">
        <v>8981</v>
      </c>
      <c r="O6" s="19">
        <v>7707</v>
      </c>
      <c r="P6" s="19">
        <v>5864</v>
      </c>
      <c r="Q6" s="19">
        <v>4591</v>
      </c>
      <c r="R6" s="19">
        <v>4653</v>
      </c>
      <c r="S6" s="19">
        <v>4137</v>
      </c>
      <c r="T6" s="19">
        <v>4203</v>
      </c>
    </row>
    <row r="7" spans="1:24" x14ac:dyDescent="0.25">
      <c r="A7" t="s">
        <v>16</v>
      </c>
      <c r="B7" s="17" t="s">
        <v>37</v>
      </c>
      <c r="C7" s="7"/>
      <c r="D7" s="9">
        <v>0</v>
      </c>
      <c r="E7" s="8">
        <v>15</v>
      </c>
      <c r="F7" s="9">
        <v>2</v>
      </c>
      <c r="G7" s="8">
        <v>2</v>
      </c>
      <c r="H7" s="9">
        <v>2</v>
      </c>
      <c r="I7" s="8">
        <v>2</v>
      </c>
      <c r="J7" s="9">
        <v>19</v>
      </c>
      <c r="K7" s="6">
        <f>(26960)*1.06</f>
        <v>28577.600000000002</v>
      </c>
      <c r="L7" s="19">
        <v>4786</v>
      </c>
      <c r="M7" s="19">
        <v>4048</v>
      </c>
      <c r="N7" s="19">
        <v>3400</v>
      </c>
      <c r="O7" s="19">
        <v>3024</v>
      </c>
      <c r="P7" s="19">
        <v>2479</v>
      </c>
      <c r="Q7" s="19">
        <v>2067</v>
      </c>
      <c r="R7" s="19">
        <v>2182</v>
      </c>
      <c r="S7" s="19">
        <v>1603</v>
      </c>
      <c r="T7" s="19">
        <v>1537</v>
      </c>
    </row>
    <row r="8" spans="1:24" x14ac:dyDescent="0.25">
      <c r="A8" t="s">
        <v>17</v>
      </c>
      <c r="B8" s="17" t="s">
        <v>45</v>
      </c>
      <c r="C8" s="7"/>
      <c r="D8" s="9">
        <v>0</v>
      </c>
      <c r="E8" s="8">
        <v>14</v>
      </c>
      <c r="F8" s="9">
        <v>13.5</v>
      </c>
      <c r="G8" s="8">
        <v>2</v>
      </c>
      <c r="H8" s="9">
        <v>2</v>
      </c>
      <c r="I8" s="8">
        <v>2</v>
      </c>
      <c r="J8" s="9">
        <v>14</v>
      </c>
      <c r="K8" s="6">
        <f>(18370+9238)*1.04</f>
        <v>28712.32</v>
      </c>
      <c r="L8" s="19">
        <v>8121</v>
      </c>
      <c r="M8" s="19">
        <v>7540</v>
      </c>
      <c r="N8" s="19">
        <v>7324</v>
      </c>
      <c r="O8" s="19">
        <v>6853</v>
      </c>
      <c r="P8" s="19">
        <v>7089</v>
      </c>
      <c r="Q8" s="19">
        <v>6241</v>
      </c>
      <c r="R8" s="19">
        <v>4803</v>
      </c>
      <c r="S8" s="19">
        <v>3756</v>
      </c>
      <c r="T8" s="19">
        <v>3244</v>
      </c>
    </row>
    <row r="9" spans="1:24" x14ac:dyDescent="0.25">
      <c r="A9" t="s">
        <v>18</v>
      </c>
      <c r="B9" s="17" t="s">
        <v>45</v>
      </c>
      <c r="C9" s="7"/>
      <c r="D9" s="9">
        <v>0</v>
      </c>
      <c r="E9" s="8">
        <v>14</v>
      </c>
      <c r="F9" s="9">
        <v>13.5</v>
      </c>
      <c r="G9" s="8">
        <v>2</v>
      </c>
      <c r="H9" s="9">
        <v>2</v>
      </c>
      <c r="I9" s="8">
        <v>2</v>
      </c>
      <c r="J9" s="9">
        <v>14</v>
      </c>
      <c r="K9" s="6">
        <f>(18370+9238)*1.04</f>
        <v>28712.32</v>
      </c>
      <c r="L9" s="19">
        <v>8121</v>
      </c>
      <c r="M9" s="19">
        <v>7540</v>
      </c>
      <c r="N9" s="19">
        <v>7324</v>
      </c>
      <c r="O9" s="19">
        <v>6853</v>
      </c>
      <c r="P9" s="19">
        <v>7089</v>
      </c>
      <c r="Q9" s="19">
        <v>6241</v>
      </c>
      <c r="R9" s="19">
        <v>4803</v>
      </c>
      <c r="S9" s="19">
        <v>3756</v>
      </c>
      <c r="T9" s="19">
        <v>3244</v>
      </c>
    </row>
    <row r="10" spans="1:24" x14ac:dyDescent="0.25">
      <c r="A10" t="s">
        <v>20</v>
      </c>
      <c r="B10" s="17" t="s">
        <v>47</v>
      </c>
      <c r="C10" s="7"/>
      <c r="D10" s="9">
        <v>0</v>
      </c>
      <c r="E10" s="8">
        <v>11</v>
      </c>
      <c r="F10" s="9">
        <v>15</v>
      </c>
      <c r="G10" s="8">
        <v>2</v>
      </c>
      <c r="H10" s="9">
        <v>11</v>
      </c>
      <c r="I10" s="8">
        <v>7</v>
      </c>
      <c r="J10" s="9">
        <v>14</v>
      </c>
      <c r="K10" s="6">
        <f>(32580+2045+305+245)*1.04</f>
        <v>36582</v>
      </c>
      <c r="L10" s="19"/>
      <c r="M10" s="19"/>
      <c r="N10" s="19">
        <v>9117</v>
      </c>
      <c r="O10" s="19">
        <v>8886</v>
      </c>
      <c r="P10" s="19">
        <v>8618</v>
      </c>
      <c r="Q10" s="19">
        <v>7081</v>
      </c>
      <c r="R10" s="19">
        <v>6400</v>
      </c>
      <c r="S10" s="19">
        <v>4846</v>
      </c>
      <c r="T10" s="19">
        <v>3851</v>
      </c>
    </row>
    <row r="11" spans="1:24" x14ac:dyDescent="0.25">
      <c r="A11" t="s">
        <v>21</v>
      </c>
      <c r="B11" s="17" t="s">
        <v>47</v>
      </c>
      <c r="C11" s="7"/>
      <c r="D11" s="9">
        <v>0</v>
      </c>
      <c r="E11" s="8">
        <v>11</v>
      </c>
      <c r="F11" s="9">
        <v>15</v>
      </c>
      <c r="G11" s="8">
        <v>2</v>
      </c>
      <c r="H11" s="9">
        <v>11</v>
      </c>
      <c r="I11" s="8">
        <v>7</v>
      </c>
      <c r="J11" s="9">
        <v>14</v>
      </c>
      <c r="K11" s="6">
        <f>(32580+2045+305+245)*1.04</f>
        <v>36582</v>
      </c>
      <c r="L11" s="19"/>
      <c r="M11" s="19"/>
      <c r="N11" s="19">
        <v>9117</v>
      </c>
      <c r="O11" s="19">
        <v>8886</v>
      </c>
      <c r="P11" s="19">
        <v>8618</v>
      </c>
      <c r="Q11" s="19">
        <v>7081</v>
      </c>
      <c r="R11" s="19">
        <v>6400</v>
      </c>
      <c r="S11" s="19">
        <v>4846</v>
      </c>
      <c r="T11" s="19">
        <v>3851</v>
      </c>
    </row>
    <row r="12" spans="1:24" x14ac:dyDescent="0.25">
      <c r="A12" t="s">
        <v>21</v>
      </c>
      <c r="B12" s="17" t="s">
        <v>47</v>
      </c>
      <c r="C12" s="7"/>
      <c r="D12" s="9">
        <v>0</v>
      </c>
      <c r="E12" s="8">
        <v>11</v>
      </c>
      <c r="F12" s="9">
        <v>15</v>
      </c>
      <c r="G12" s="8">
        <v>2</v>
      </c>
      <c r="H12" s="9">
        <v>11</v>
      </c>
      <c r="I12" s="8">
        <v>7</v>
      </c>
      <c r="J12" s="9">
        <v>14</v>
      </c>
      <c r="K12" s="6">
        <f>(32580+2045+305+245)*1.04</f>
        <v>36582</v>
      </c>
      <c r="L12" s="19"/>
      <c r="M12" s="19"/>
      <c r="N12" s="19">
        <v>9117</v>
      </c>
      <c r="O12" s="19">
        <v>8886</v>
      </c>
      <c r="P12" s="19">
        <v>8618</v>
      </c>
      <c r="Q12" s="19">
        <v>7081</v>
      </c>
      <c r="R12" s="19">
        <v>6400</v>
      </c>
      <c r="S12" s="19">
        <v>4846</v>
      </c>
      <c r="T12" s="19">
        <v>3851</v>
      </c>
    </row>
    <row r="13" spans="1:24" x14ac:dyDescent="0.25">
      <c r="A13" t="s">
        <v>23</v>
      </c>
      <c r="B13" s="17" t="s">
        <v>47</v>
      </c>
      <c r="C13" s="7"/>
      <c r="D13" s="9">
        <v>0</v>
      </c>
      <c r="E13" s="8">
        <v>11</v>
      </c>
      <c r="F13" s="9">
        <v>15</v>
      </c>
      <c r="G13" s="8">
        <v>2</v>
      </c>
      <c r="H13" s="9">
        <v>11</v>
      </c>
      <c r="I13" s="8">
        <v>7</v>
      </c>
      <c r="J13" s="9">
        <v>14</v>
      </c>
      <c r="K13" s="6">
        <f>(32580+2045+305+245)*1.04</f>
        <v>36582</v>
      </c>
      <c r="L13" s="19"/>
      <c r="M13" s="19"/>
      <c r="N13" s="19">
        <v>9117</v>
      </c>
      <c r="O13" s="19">
        <v>8886</v>
      </c>
      <c r="P13" s="19">
        <v>8618</v>
      </c>
      <c r="Q13" s="19">
        <v>7081</v>
      </c>
      <c r="R13" s="19">
        <v>6400</v>
      </c>
      <c r="S13" s="19">
        <v>4846</v>
      </c>
      <c r="T13" s="19">
        <v>3851</v>
      </c>
    </row>
    <row r="14" spans="1:24" x14ac:dyDescent="0.25">
      <c r="A14" t="s">
        <v>24</v>
      </c>
      <c r="B14" s="17" t="s">
        <v>47</v>
      </c>
      <c r="C14" s="7"/>
      <c r="D14" s="9">
        <v>0</v>
      </c>
      <c r="E14" s="8">
        <v>11</v>
      </c>
      <c r="F14" s="9">
        <v>15</v>
      </c>
      <c r="G14" s="8">
        <v>2</v>
      </c>
      <c r="H14" s="9">
        <v>11</v>
      </c>
      <c r="I14" s="8">
        <v>7</v>
      </c>
      <c r="J14" s="9">
        <v>14</v>
      </c>
      <c r="K14" s="6">
        <f>(32580+2045+305+245)*1.04</f>
        <v>36582</v>
      </c>
      <c r="L14" s="19"/>
      <c r="M14" s="19"/>
      <c r="N14" s="19">
        <v>9117</v>
      </c>
      <c r="O14" s="19">
        <v>8886</v>
      </c>
      <c r="P14" s="19">
        <v>8618</v>
      </c>
      <c r="Q14" s="19">
        <v>7081</v>
      </c>
      <c r="R14" s="19">
        <v>6400</v>
      </c>
      <c r="S14" s="19">
        <v>4846</v>
      </c>
      <c r="T14" s="19">
        <v>3851</v>
      </c>
    </row>
    <row r="15" spans="1:24" x14ac:dyDescent="0.25">
      <c r="A15" t="s">
        <v>26</v>
      </c>
      <c r="B15" s="17" t="s">
        <v>22</v>
      </c>
      <c r="C15" s="7"/>
      <c r="D15" s="10">
        <v>0</v>
      </c>
      <c r="E15" s="5">
        <v>5</v>
      </c>
      <c r="F15" s="10">
        <v>12</v>
      </c>
      <c r="G15" s="5">
        <v>16</v>
      </c>
      <c r="H15" s="10">
        <v>10</v>
      </c>
      <c r="I15" s="5">
        <v>7</v>
      </c>
      <c r="J15" s="10">
        <v>14</v>
      </c>
      <c r="K15" s="6">
        <f>(26040+135+4335+195+245)*1.04</f>
        <v>32188</v>
      </c>
      <c r="L15" s="19"/>
      <c r="M15" s="19"/>
      <c r="N15" s="19"/>
      <c r="O15" s="19"/>
      <c r="P15" s="19">
        <v>8270</v>
      </c>
      <c r="Q15" s="19">
        <v>7453</v>
      </c>
      <c r="R15" s="19">
        <v>7263</v>
      </c>
      <c r="S15" s="19">
        <v>6631</v>
      </c>
      <c r="T15" s="19">
        <v>5666</v>
      </c>
    </row>
    <row r="16" spans="1:24" x14ac:dyDescent="0.25">
      <c r="A16" t="s">
        <v>27</v>
      </c>
      <c r="B16" s="17" t="s">
        <v>22</v>
      </c>
      <c r="C16" s="7"/>
      <c r="D16" s="10">
        <v>0</v>
      </c>
      <c r="E16" s="5">
        <v>5</v>
      </c>
      <c r="F16" s="10">
        <v>12</v>
      </c>
      <c r="G16" s="5">
        <v>16</v>
      </c>
      <c r="H16" s="10">
        <v>10</v>
      </c>
      <c r="I16" s="5">
        <v>7</v>
      </c>
      <c r="J16" s="10">
        <v>14</v>
      </c>
      <c r="K16" s="6">
        <f>(26040+135+4335+195+245)*1.04</f>
        <v>32188</v>
      </c>
      <c r="L16" s="19"/>
      <c r="M16" s="19"/>
      <c r="N16" s="19"/>
      <c r="O16" s="19"/>
      <c r="P16" s="19">
        <v>8270</v>
      </c>
      <c r="Q16" s="19">
        <v>7453</v>
      </c>
      <c r="R16" s="19">
        <v>7263</v>
      </c>
      <c r="S16" s="19">
        <v>6631</v>
      </c>
      <c r="T16" s="19">
        <v>5666</v>
      </c>
    </row>
    <row r="17" spans="1:20" x14ac:dyDescent="0.25">
      <c r="A17" t="s">
        <v>19</v>
      </c>
      <c r="B17" s="17" t="s">
        <v>25</v>
      </c>
      <c r="C17" s="7"/>
      <c r="D17" s="9">
        <v>0</v>
      </c>
      <c r="E17" s="8">
        <v>2</v>
      </c>
      <c r="F17" s="9">
        <v>12</v>
      </c>
      <c r="G17" s="8">
        <v>7</v>
      </c>
      <c r="H17" s="9">
        <v>13.5</v>
      </c>
      <c r="I17" s="8">
        <v>13</v>
      </c>
      <c r="J17" s="9">
        <v>14</v>
      </c>
      <c r="K17" s="6">
        <f>(11420+6465+4335+185)*1.04</f>
        <v>23301.200000000001</v>
      </c>
      <c r="L17" s="19"/>
      <c r="M17" s="19"/>
      <c r="N17" s="19"/>
      <c r="O17" s="19">
        <v>11013</v>
      </c>
      <c r="P17" s="19">
        <v>8623</v>
      </c>
      <c r="Q17" s="19">
        <v>8781</v>
      </c>
      <c r="R17" s="19">
        <v>8183</v>
      </c>
      <c r="S17" s="19">
        <v>7196</v>
      </c>
      <c r="T17" s="19">
        <v>6600</v>
      </c>
    </row>
    <row r="18" spans="1:20" x14ac:dyDescent="0.25">
      <c r="A18" t="s">
        <v>28</v>
      </c>
      <c r="B18" s="17" t="s">
        <v>25</v>
      </c>
      <c r="C18" s="7"/>
      <c r="D18" s="9">
        <v>0</v>
      </c>
      <c r="E18" s="8">
        <v>2</v>
      </c>
      <c r="F18" s="9">
        <v>12</v>
      </c>
      <c r="G18" s="8">
        <v>7</v>
      </c>
      <c r="H18" s="9">
        <v>13.5</v>
      </c>
      <c r="I18" s="8">
        <v>13</v>
      </c>
      <c r="J18" s="9">
        <v>14</v>
      </c>
      <c r="K18" s="6">
        <f>(11420+6465+4335+185)*1.04</f>
        <v>23301.200000000001</v>
      </c>
      <c r="L18" s="19"/>
      <c r="M18" s="19"/>
      <c r="N18" s="19"/>
      <c r="O18" s="19">
        <v>11013</v>
      </c>
      <c r="P18" s="19">
        <v>8623</v>
      </c>
      <c r="Q18" s="19">
        <v>8781</v>
      </c>
      <c r="R18" s="19">
        <v>8183</v>
      </c>
      <c r="S18" s="19">
        <v>7196</v>
      </c>
      <c r="T18" s="19">
        <v>6600</v>
      </c>
    </row>
    <row r="19" spans="1:20" x14ac:dyDescent="0.25">
      <c r="A19" t="s">
        <v>38</v>
      </c>
      <c r="B19" s="17" t="s">
        <v>25</v>
      </c>
      <c r="C19" s="7"/>
      <c r="D19" s="9">
        <v>0</v>
      </c>
      <c r="E19" s="8">
        <v>2</v>
      </c>
      <c r="F19" s="9">
        <v>12</v>
      </c>
      <c r="G19" s="8">
        <v>7</v>
      </c>
      <c r="H19" s="9">
        <v>13.5</v>
      </c>
      <c r="I19" s="8">
        <v>13</v>
      </c>
      <c r="J19" s="9">
        <v>14</v>
      </c>
      <c r="K19" s="6">
        <f>(11420+6465+4335+185)*1.04</f>
        <v>23301.200000000001</v>
      </c>
      <c r="L19" s="19"/>
      <c r="M19" s="19"/>
      <c r="N19" s="19"/>
      <c r="O19" s="19">
        <v>11013</v>
      </c>
      <c r="P19" s="19">
        <v>8623</v>
      </c>
      <c r="Q19" s="19">
        <v>8781</v>
      </c>
      <c r="R19" s="19">
        <v>8183</v>
      </c>
      <c r="S19" s="19">
        <v>7196</v>
      </c>
      <c r="T19" s="19">
        <v>6600</v>
      </c>
    </row>
  </sheetData>
  <phoneticPr fontId="6" type="noConversion"/>
  <conditionalFormatting sqref="D4:J19">
    <cfRule type="colorScale" priority="3">
      <colorScale>
        <cfvo type="min"/>
        <cfvo type="max"/>
        <color rgb="FFFCFCFF"/>
        <color rgb="FF63BE7B"/>
      </colorScale>
    </cfRule>
  </conditionalFormatting>
  <conditionalFormatting sqref="K4:K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AQ80"/>
  <sheetViews>
    <sheetView topLeftCell="A49" zoomScaleNormal="100" workbookViewId="0">
      <selection activeCell="B67" sqref="B67:J67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3" customWidth="1"/>
    <col min="21" max="21" width="5.140625" bestFit="1" customWidth="1"/>
    <col min="22" max="22" width="7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4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SUM(K3:K16)</f>
        <v>463772.50000000012</v>
      </c>
      <c r="L1" s="1"/>
      <c r="M1" s="1"/>
      <c r="N1" s="1"/>
      <c r="O1" s="1"/>
      <c r="P1" s="1"/>
      <c r="Q1" s="1"/>
      <c r="R1" s="1"/>
      <c r="S1" s="1"/>
      <c r="V1" s="25" t="s">
        <v>75</v>
      </c>
      <c r="W1" s="25"/>
      <c r="X1" s="25"/>
      <c r="Y1" s="25"/>
      <c r="Z1" s="25"/>
      <c r="AA1" s="25"/>
      <c r="AB1" s="25"/>
      <c r="AC1" s="25"/>
      <c r="AD1" s="25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</row>
    <row r="3" spans="1:42" x14ac:dyDescent="0.25">
      <c r="A3" t="s">
        <v>12</v>
      </c>
      <c r="B3" s="17" t="s">
        <v>13</v>
      </c>
      <c r="C3" s="4"/>
      <c r="D3" s="10">
        <v>16</v>
      </c>
      <c r="E3" s="5">
        <v>12</v>
      </c>
      <c r="F3" s="10">
        <v>0</v>
      </c>
      <c r="G3" s="5">
        <v>0</v>
      </c>
      <c r="H3" s="10">
        <v>0</v>
      </c>
      <c r="I3" s="5">
        <v>0</v>
      </c>
      <c r="J3" s="10">
        <v>19</v>
      </c>
      <c r="K3" s="6">
        <f>(31720+3505)*1.06</f>
        <v>37338.5</v>
      </c>
      <c r="L3" s="1">
        <v>62</v>
      </c>
      <c r="M3" s="1">
        <v>56</v>
      </c>
      <c r="N3" s="1">
        <v>0</v>
      </c>
      <c r="O3" s="11">
        <v>0</v>
      </c>
      <c r="P3" s="11">
        <v>0</v>
      </c>
      <c r="Q3" s="11">
        <v>0</v>
      </c>
      <c r="R3" s="11">
        <v>33</v>
      </c>
      <c r="S3" s="21">
        <f>SUM(L3:R3)</f>
        <v>151</v>
      </c>
    </row>
    <row r="4" spans="1:42" x14ac:dyDescent="0.25">
      <c r="A4" t="s">
        <v>14</v>
      </c>
      <c r="B4" s="17" t="s">
        <v>46</v>
      </c>
      <c r="C4" s="22" t="s">
        <v>42</v>
      </c>
      <c r="D4" s="9">
        <v>0</v>
      </c>
      <c r="E4" s="8">
        <v>15</v>
      </c>
      <c r="F4" s="9">
        <v>2</v>
      </c>
      <c r="G4" s="8">
        <v>15</v>
      </c>
      <c r="H4" s="9">
        <v>7</v>
      </c>
      <c r="I4" s="8">
        <v>2</v>
      </c>
      <c r="J4" s="9">
        <v>19</v>
      </c>
      <c r="K4" s="6">
        <f>(18090+13480+145)*1.06</f>
        <v>33617.9</v>
      </c>
      <c r="L4" s="1">
        <v>0</v>
      </c>
      <c r="M4" s="1">
        <v>95</v>
      </c>
      <c r="N4" s="1">
        <v>0</v>
      </c>
      <c r="O4" s="1">
        <v>55.5</v>
      </c>
      <c r="P4" s="1">
        <v>14</v>
      </c>
      <c r="Q4" s="1">
        <v>0</v>
      </c>
      <c r="R4" s="1">
        <v>33</v>
      </c>
      <c r="S4" s="21">
        <f t="shared" ref="S4:S13" si="0">SUM(L4:R4)</f>
        <v>197.5</v>
      </c>
      <c r="W4" s="20" t="s">
        <v>60</v>
      </c>
      <c r="AK4" s="1" t="s">
        <v>78</v>
      </c>
    </row>
    <row r="5" spans="1:42" x14ac:dyDescent="0.25">
      <c r="A5" t="s">
        <v>15</v>
      </c>
      <c r="B5" s="17" t="s">
        <v>46</v>
      </c>
      <c r="C5" s="22" t="s">
        <v>42</v>
      </c>
      <c r="D5" s="9">
        <v>0</v>
      </c>
      <c r="E5" s="8">
        <v>15</v>
      </c>
      <c r="F5" s="9">
        <v>2</v>
      </c>
      <c r="G5" s="8">
        <v>15</v>
      </c>
      <c r="H5" s="9">
        <v>7</v>
      </c>
      <c r="I5" s="8">
        <v>2</v>
      </c>
      <c r="J5" s="9">
        <v>19</v>
      </c>
      <c r="K5" s="6">
        <f>K4</f>
        <v>33617.9</v>
      </c>
      <c r="L5" s="1">
        <v>0</v>
      </c>
      <c r="M5" s="1">
        <v>95</v>
      </c>
      <c r="N5" s="1">
        <v>0</v>
      </c>
      <c r="O5" s="1">
        <v>55.5</v>
      </c>
      <c r="P5" s="1">
        <v>14</v>
      </c>
      <c r="Q5" s="1">
        <v>0</v>
      </c>
      <c r="R5" s="1">
        <v>33</v>
      </c>
      <c r="S5" s="21">
        <f t="shared" si="0"/>
        <v>197.5</v>
      </c>
      <c r="W5" t="s">
        <v>61</v>
      </c>
      <c r="AA5" t="s">
        <v>62</v>
      </c>
      <c r="AB5" t="s">
        <v>63</v>
      </c>
      <c r="AF5" t="s">
        <v>67</v>
      </c>
      <c r="AK5" s="1">
        <v>8</v>
      </c>
    </row>
    <row r="6" spans="1:42" x14ac:dyDescent="0.25">
      <c r="A6" t="s">
        <v>16</v>
      </c>
      <c r="B6" s="17" t="s">
        <v>37</v>
      </c>
      <c r="C6" s="22" t="s">
        <v>42</v>
      </c>
      <c r="D6" s="9">
        <v>0</v>
      </c>
      <c r="E6" s="8">
        <v>15.5</v>
      </c>
      <c r="F6" s="9">
        <v>2</v>
      </c>
      <c r="G6" s="8">
        <v>11</v>
      </c>
      <c r="H6" s="9">
        <v>7</v>
      </c>
      <c r="I6" s="8">
        <v>2</v>
      </c>
      <c r="J6" s="9">
        <v>19</v>
      </c>
      <c r="K6" s="6">
        <f>(32710+1355+145)*1.06</f>
        <v>36262.6</v>
      </c>
      <c r="L6" s="1">
        <v>0</v>
      </c>
      <c r="M6" s="1">
        <f>95+9</f>
        <v>104</v>
      </c>
      <c r="N6" s="1">
        <v>0</v>
      </c>
      <c r="O6" s="1">
        <f>27.5</f>
        <v>27.5</v>
      </c>
      <c r="P6" s="1">
        <v>14</v>
      </c>
      <c r="Q6" s="1">
        <v>0</v>
      </c>
      <c r="R6" s="1">
        <v>33</v>
      </c>
      <c r="S6" s="21">
        <f t="shared" si="0"/>
        <v>178.5</v>
      </c>
      <c r="W6" t="s">
        <v>64</v>
      </c>
      <c r="AA6" t="s">
        <v>62</v>
      </c>
      <c r="AK6" s="1">
        <f>AO39</f>
        <v>65</v>
      </c>
    </row>
    <row r="7" spans="1:42" x14ac:dyDescent="0.25">
      <c r="A7" t="s">
        <v>17</v>
      </c>
      <c r="B7" s="17" t="s">
        <v>45</v>
      </c>
      <c r="C7" s="22" t="s">
        <v>42</v>
      </c>
      <c r="D7" s="9">
        <v>0</v>
      </c>
      <c r="E7" s="8">
        <v>14</v>
      </c>
      <c r="F7" s="9">
        <v>14</v>
      </c>
      <c r="G7" s="8">
        <v>2</v>
      </c>
      <c r="H7" s="9">
        <v>7</v>
      </c>
      <c r="I7" s="8">
        <v>2</v>
      </c>
      <c r="J7" s="9">
        <v>14</v>
      </c>
      <c r="K7" s="6">
        <f>(18370+11230+145)*1.04</f>
        <v>30934.799999999999</v>
      </c>
      <c r="L7" s="1">
        <v>0</v>
      </c>
      <c r="M7" s="1">
        <v>79</v>
      </c>
      <c r="N7" s="1">
        <v>68</v>
      </c>
      <c r="O7" s="1">
        <v>0</v>
      </c>
      <c r="P7" s="1">
        <v>14</v>
      </c>
      <c r="Q7" s="1">
        <v>0</v>
      </c>
      <c r="R7" s="1">
        <v>16</v>
      </c>
      <c r="S7" s="21">
        <f t="shared" si="0"/>
        <v>177</v>
      </c>
      <c r="W7" t="s">
        <v>65</v>
      </c>
      <c r="AA7" t="s">
        <v>66</v>
      </c>
      <c r="AF7" t="s">
        <v>68</v>
      </c>
      <c r="AK7" s="1">
        <f>AO56</f>
        <v>45</v>
      </c>
    </row>
    <row r="8" spans="1:42" x14ac:dyDescent="0.25">
      <c r="A8" t="s">
        <v>18</v>
      </c>
      <c r="B8" s="17" t="s">
        <v>45</v>
      </c>
      <c r="C8" s="24" t="s">
        <v>43</v>
      </c>
      <c r="D8" s="9">
        <v>0</v>
      </c>
      <c r="E8" s="8">
        <v>14</v>
      </c>
      <c r="F8" s="9">
        <v>14</v>
      </c>
      <c r="G8" s="8">
        <v>2</v>
      </c>
      <c r="H8" s="9">
        <v>7</v>
      </c>
      <c r="I8" s="8">
        <v>7</v>
      </c>
      <c r="J8" s="9">
        <v>14</v>
      </c>
      <c r="K8" s="6">
        <f>K7</f>
        <v>30934.799999999999</v>
      </c>
      <c r="L8" s="1">
        <v>0</v>
      </c>
      <c r="M8" s="1">
        <v>79</v>
      </c>
      <c r="N8" s="1">
        <v>68</v>
      </c>
      <c r="O8" s="1">
        <v>0</v>
      </c>
      <c r="P8" s="1">
        <v>14</v>
      </c>
      <c r="Q8" s="1">
        <v>16</v>
      </c>
      <c r="R8" s="1">
        <v>16</v>
      </c>
      <c r="S8" s="21">
        <f t="shared" ref="S8" si="1">SUM(L8:R8)</f>
        <v>193</v>
      </c>
      <c r="W8" t="s">
        <v>69</v>
      </c>
      <c r="AA8" t="s">
        <v>70</v>
      </c>
      <c r="AF8" t="s">
        <v>71</v>
      </c>
      <c r="AK8" s="1">
        <f>AO72</f>
        <v>46</v>
      </c>
    </row>
    <row r="9" spans="1:42" x14ac:dyDescent="0.25">
      <c r="A9" t="s">
        <v>19</v>
      </c>
      <c r="B9" s="17" t="s">
        <v>47</v>
      </c>
      <c r="C9" s="23" t="s">
        <v>39</v>
      </c>
      <c r="D9" s="9">
        <v>0</v>
      </c>
      <c r="E9" s="8">
        <v>11</v>
      </c>
      <c r="F9" s="9">
        <v>15</v>
      </c>
      <c r="G9" s="8">
        <v>2</v>
      </c>
      <c r="H9" s="9">
        <v>11</v>
      </c>
      <c r="I9" s="8">
        <v>7</v>
      </c>
      <c r="J9" s="9">
        <v>14</v>
      </c>
      <c r="K9" s="6">
        <f>(32580+2045+305+145)*1.04</f>
        <v>36478</v>
      </c>
      <c r="L9" s="1">
        <v>0</v>
      </c>
      <c r="M9" s="1">
        <v>46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21">
        <f t="shared" ref="S9:S11" si="2">SUM(L9:R9)</f>
        <v>195</v>
      </c>
      <c r="W9" t="s">
        <v>72</v>
      </c>
      <c r="AF9" t="s">
        <v>73</v>
      </c>
      <c r="AK9" s="1"/>
    </row>
    <row r="10" spans="1:42" x14ac:dyDescent="0.25">
      <c r="A10" t="s">
        <v>20</v>
      </c>
      <c r="B10" s="17" t="s">
        <v>47</v>
      </c>
      <c r="C10" s="23" t="s">
        <v>39</v>
      </c>
      <c r="D10" s="9">
        <v>0</v>
      </c>
      <c r="E10" s="8">
        <v>11</v>
      </c>
      <c r="F10" s="9">
        <v>15</v>
      </c>
      <c r="G10" s="8">
        <v>2</v>
      </c>
      <c r="H10" s="9">
        <v>11</v>
      </c>
      <c r="I10" s="8">
        <v>7</v>
      </c>
      <c r="J10" s="9">
        <v>14</v>
      </c>
      <c r="K10" s="6">
        <f>K9</f>
        <v>36478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1">
        <f t="shared" si="2"/>
        <v>195</v>
      </c>
      <c r="W10" t="s">
        <v>74</v>
      </c>
      <c r="AK10" s="1"/>
    </row>
    <row r="11" spans="1:42" x14ac:dyDescent="0.25">
      <c r="A11" t="s">
        <v>21</v>
      </c>
      <c r="B11" s="17" t="s">
        <v>47</v>
      </c>
      <c r="C11" s="23" t="s">
        <v>39</v>
      </c>
      <c r="D11" s="9">
        <v>0</v>
      </c>
      <c r="E11" s="8">
        <v>11</v>
      </c>
      <c r="F11" s="9">
        <v>15</v>
      </c>
      <c r="G11" s="8">
        <v>2</v>
      </c>
      <c r="H11" s="9">
        <v>11</v>
      </c>
      <c r="I11" s="8">
        <v>7</v>
      </c>
      <c r="J11" s="9">
        <v>14</v>
      </c>
      <c r="K11" s="6">
        <f>K10</f>
        <v>36478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1">
        <f t="shared" si="2"/>
        <v>195</v>
      </c>
    </row>
    <row r="12" spans="1:42" x14ac:dyDescent="0.25">
      <c r="A12" t="s">
        <v>59</v>
      </c>
      <c r="B12" s="17" t="s">
        <v>22</v>
      </c>
      <c r="C12" s="23" t="s">
        <v>39</v>
      </c>
      <c r="D12" s="10">
        <v>0</v>
      </c>
      <c r="E12" s="5">
        <v>7</v>
      </c>
      <c r="F12" s="10">
        <v>14</v>
      </c>
      <c r="G12" s="5">
        <v>15</v>
      </c>
      <c r="H12" s="10">
        <v>10</v>
      </c>
      <c r="I12" s="5">
        <v>7</v>
      </c>
      <c r="J12" s="10">
        <v>14</v>
      </c>
      <c r="K12" s="6">
        <f>(18090+225+11230+195+145)*1.04</f>
        <v>31080.400000000001</v>
      </c>
      <c r="L12" s="1">
        <v>0</v>
      </c>
      <c r="M12" s="1">
        <v>18</v>
      </c>
      <c r="N12" s="1">
        <v>68</v>
      </c>
      <c r="O12" s="1">
        <v>55.5</v>
      </c>
      <c r="P12" s="1">
        <v>29</v>
      </c>
      <c r="Q12" s="1">
        <v>16</v>
      </c>
      <c r="R12" s="1">
        <v>16</v>
      </c>
      <c r="S12" s="21">
        <f t="shared" ref="S12" si="3">SUM(L12:R12)</f>
        <v>202.5</v>
      </c>
    </row>
    <row r="13" spans="1:42" x14ac:dyDescent="0.25">
      <c r="A13" t="s">
        <v>23</v>
      </c>
      <c r="B13" s="17" t="s">
        <v>22</v>
      </c>
      <c r="C13" s="23" t="s">
        <v>39</v>
      </c>
      <c r="D13" s="10">
        <v>0</v>
      </c>
      <c r="E13" s="5">
        <v>7</v>
      </c>
      <c r="F13" s="10">
        <v>14</v>
      </c>
      <c r="G13" s="5">
        <v>15</v>
      </c>
      <c r="H13" s="10">
        <v>10</v>
      </c>
      <c r="I13" s="5">
        <v>7</v>
      </c>
      <c r="J13" s="10">
        <v>14</v>
      </c>
      <c r="K13" s="6">
        <f>K12</f>
        <v>31080.400000000001</v>
      </c>
      <c r="L13" s="1">
        <v>0</v>
      </c>
      <c r="M13" s="1">
        <v>18</v>
      </c>
      <c r="N13" s="1">
        <v>68</v>
      </c>
      <c r="O13" s="1">
        <v>55.5</v>
      </c>
      <c r="P13" s="1">
        <v>29</v>
      </c>
      <c r="Q13" s="1">
        <v>16</v>
      </c>
      <c r="R13" s="1">
        <v>16</v>
      </c>
      <c r="S13" s="21">
        <f t="shared" si="0"/>
        <v>202.5</v>
      </c>
    </row>
    <row r="14" spans="1:42" x14ac:dyDescent="0.25">
      <c r="A14" t="s">
        <v>24</v>
      </c>
      <c r="B14" s="17" t="s">
        <v>25</v>
      </c>
      <c r="C14" s="23" t="s">
        <v>39</v>
      </c>
      <c r="D14" s="9">
        <v>0</v>
      </c>
      <c r="E14" s="8">
        <v>2</v>
      </c>
      <c r="F14" s="9">
        <v>13</v>
      </c>
      <c r="G14" s="8">
        <v>7</v>
      </c>
      <c r="H14" s="9">
        <v>14</v>
      </c>
      <c r="I14" s="8">
        <v>13</v>
      </c>
      <c r="J14" s="9">
        <v>14</v>
      </c>
      <c r="K14" s="6">
        <f>(14290+7245+6465+185)*1.04</f>
        <v>29312.400000000001</v>
      </c>
      <c r="L14" s="1">
        <v>0</v>
      </c>
      <c r="M14" s="1">
        <v>0</v>
      </c>
      <c r="N14" s="1">
        <v>58</v>
      </c>
      <c r="O14" s="1">
        <v>10.5</v>
      </c>
      <c r="P14" s="1">
        <v>62</v>
      </c>
      <c r="Q14" s="1">
        <v>59</v>
      </c>
      <c r="R14" s="1">
        <v>16</v>
      </c>
      <c r="S14" s="21">
        <f>SUM(L14:R14)</f>
        <v>205.5</v>
      </c>
      <c r="AO14" s="16">
        <f>AO24+AO39+AO56+AO72</f>
        <v>164</v>
      </c>
      <c r="AP14" s="16">
        <f>AP24+AP39+AP56+AP72</f>
        <v>10.25</v>
      </c>
    </row>
    <row r="15" spans="1:42" x14ac:dyDescent="0.25">
      <c r="A15" t="s">
        <v>26</v>
      </c>
      <c r="B15" s="17" t="s">
        <v>25</v>
      </c>
      <c r="C15" s="23" t="s">
        <v>39</v>
      </c>
      <c r="D15" s="9">
        <v>0</v>
      </c>
      <c r="E15" s="8">
        <v>2</v>
      </c>
      <c r="F15" s="9">
        <v>13</v>
      </c>
      <c r="G15" s="8">
        <v>7</v>
      </c>
      <c r="H15" s="9">
        <v>14</v>
      </c>
      <c r="I15" s="8">
        <v>13</v>
      </c>
      <c r="J15" s="9">
        <v>14</v>
      </c>
      <c r="K15" s="6">
        <f>K14</f>
        <v>29312.400000000001</v>
      </c>
      <c r="L15" s="1">
        <v>0</v>
      </c>
      <c r="M15" s="1">
        <v>0</v>
      </c>
      <c r="N15" s="1">
        <v>58</v>
      </c>
      <c r="O15" s="1">
        <v>10.5</v>
      </c>
      <c r="P15" s="1">
        <v>62</v>
      </c>
      <c r="Q15" s="1">
        <v>59</v>
      </c>
      <c r="R15" s="1">
        <v>16</v>
      </c>
      <c r="S15" s="21">
        <f t="shared" ref="S15:S16" si="4">SUM(L15:R15)</f>
        <v>205.5</v>
      </c>
    </row>
    <row r="16" spans="1:42" x14ac:dyDescent="0.25">
      <c r="A16" t="s">
        <v>27</v>
      </c>
      <c r="B16" s="17" t="s">
        <v>25</v>
      </c>
      <c r="C16" s="24" t="s">
        <v>43</v>
      </c>
      <c r="D16" s="9">
        <v>0</v>
      </c>
      <c r="E16" s="8">
        <v>2</v>
      </c>
      <c r="F16" s="9">
        <v>14</v>
      </c>
      <c r="G16" s="8">
        <v>7</v>
      </c>
      <c r="H16" s="9">
        <v>14</v>
      </c>
      <c r="I16" s="8">
        <v>12</v>
      </c>
      <c r="J16" s="9">
        <v>14</v>
      </c>
      <c r="K16" s="6">
        <f>(14290+11230+3955+185)*1.04</f>
        <v>30846.400000000001</v>
      </c>
      <c r="L16" s="1">
        <v>0</v>
      </c>
      <c r="M16" s="1">
        <v>0</v>
      </c>
      <c r="N16" s="1">
        <v>58</v>
      </c>
      <c r="O16" s="1">
        <v>10.5</v>
      </c>
      <c r="P16" s="1">
        <v>62</v>
      </c>
      <c r="Q16" s="1">
        <v>59</v>
      </c>
      <c r="R16" s="1">
        <v>16</v>
      </c>
      <c r="S16" s="21">
        <f t="shared" si="4"/>
        <v>205.5</v>
      </c>
    </row>
    <row r="17" spans="1:43" x14ac:dyDescent="0.25">
      <c r="K17" s="13">
        <f>SUM(K19:K32)</f>
        <v>4610</v>
      </c>
      <c r="AE17" s="13">
        <f>SUM(AE19:AE32)</f>
        <v>5270</v>
      </c>
    </row>
    <row r="18" spans="1:43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29</v>
      </c>
      <c r="M18" s="3" t="s">
        <v>30</v>
      </c>
      <c r="N18" s="3" t="s">
        <v>31</v>
      </c>
      <c r="O18" s="3" t="s">
        <v>32</v>
      </c>
      <c r="P18" s="3" t="s">
        <v>33</v>
      </c>
      <c r="Q18" s="3" t="s">
        <v>34</v>
      </c>
      <c r="R18" s="3" t="s">
        <v>35</v>
      </c>
      <c r="S18" s="3" t="s">
        <v>36</v>
      </c>
      <c r="U18" s="3" t="s">
        <v>1</v>
      </c>
      <c r="V18" s="3" t="s">
        <v>2</v>
      </c>
      <c r="W18" s="3" t="s">
        <v>3</v>
      </c>
      <c r="X18" s="3" t="s">
        <v>4</v>
      </c>
      <c r="Y18" s="3" t="s">
        <v>5</v>
      </c>
      <c r="Z18" s="3" t="s">
        <v>6</v>
      </c>
      <c r="AA18" s="3" t="s">
        <v>7</v>
      </c>
      <c r="AB18" s="3" t="s">
        <v>8</v>
      </c>
      <c r="AC18" s="3" t="s">
        <v>9</v>
      </c>
      <c r="AD18" s="3" t="s">
        <v>10</v>
      </c>
      <c r="AE18" s="3" t="s">
        <v>11</v>
      </c>
      <c r="AF18" s="3" t="s">
        <v>29</v>
      </c>
      <c r="AG18" s="3" t="s">
        <v>30</v>
      </c>
      <c r="AH18" s="3" t="s">
        <v>31</v>
      </c>
      <c r="AI18" s="3" t="s">
        <v>32</v>
      </c>
      <c r="AJ18" s="3" t="s">
        <v>33</v>
      </c>
      <c r="AK18" s="3" t="s">
        <v>34</v>
      </c>
      <c r="AL18" s="3" t="s">
        <v>35</v>
      </c>
      <c r="AM18" s="3" t="s">
        <v>36</v>
      </c>
    </row>
    <row r="19" spans="1:43" x14ac:dyDescent="0.25">
      <c r="A19" t="s">
        <v>12</v>
      </c>
      <c r="B19" s="17" t="s">
        <v>13</v>
      </c>
      <c r="C19" s="4"/>
      <c r="D19" s="10">
        <v>2</v>
      </c>
      <c r="E19" s="5">
        <v>2</v>
      </c>
      <c r="F19" s="10">
        <v>0</v>
      </c>
      <c r="G19" s="5">
        <v>0</v>
      </c>
      <c r="H19" s="10">
        <v>0</v>
      </c>
      <c r="I19" s="5">
        <v>0</v>
      </c>
      <c r="J19" s="10">
        <v>2</v>
      </c>
      <c r="K19" s="6"/>
      <c r="L19" s="1">
        <v>0</v>
      </c>
      <c r="M19" s="1">
        <v>0</v>
      </c>
      <c r="N19" s="1">
        <v>0</v>
      </c>
      <c r="O19" s="11">
        <v>0</v>
      </c>
      <c r="P19" s="11">
        <v>0</v>
      </c>
      <c r="Q19" s="11">
        <v>0</v>
      </c>
      <c r="R19" s="11">
        <v>0</v>
      </c>
      <c r="S19" s="21">
        <f>SUM(L19:R19)</f>
        <v>0</v>
      </c>
      <c r="U19" t="s">
        <v>12</v>
      </c>
      <c r="V19" s="17" t="s">
        <v>13</v>
      </c>
      <c r="W19" s="4"/>
      <c r="X19" s="10">
        <f>D19</f>
        <v>2</v>
      </c>
      <c r="Y19" s="10">
        <f t="shared" ref="Y19:AD19" si="5">E19</f>
        <v>2</v>
      </c>
      <c r="Z19" s="10">
        <f t="shared" si="5"/>
        <v>0</v>
      </c>
      <c r="AA19" s="10">
        <f t="shared" si="5"/>
        <v>0</v>
      </c>
      <c r="AB19" s="10">
        <f t="shared" si="5"/>
        <v>0</v>
      </c>
      <c r="AC19" s="10">
        <f t="shared" si="5"/>
        <v>0</v>
      </c>
      <c r="AD19" s="10">
        <f t="shared" si="5"/>
        <v>2</v>
      </c>
      <c r="AE19" s="6">
        <f>K19</f>
        <v>0</v>
      </c>
      <c r="AF19" s="1">
        <f>L19</f>
        <v>0</v>
      </c>
      <c r="AG19" s="1">
        <f t="shared" ref="AG19:AL19" si="6">M19</f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21">
        <f>SUM(AF19:AL19)</f>
        <v>0</v>
      </c>
    </row>
    <row r="20" spans="1:43" x14ac:dyDescent="0.25">
      <c r="A20" t="s">
        <v>14</v>
      </c>
      <c r="B20" s="17" t="s">
        <v>46</v>
      </c>
      <c r="C20" s="22" t="s">
        <v>42</v>
      </c>
      <c r="D20" s="10">
        <v>0</v>
      </c>
      <c r="E20" s="5">
        <v>2</v>
      </c>
      <c r="F20" s="10">
        <v>2</v>
      </c>
      <c r="G20" s="5">
        <v>2</v>
      </c>
      <c r="H20" s="10">
        <v>2</v>
      </c>
      <c r="I20" s="5">
        <v>2</v>
      </c>
      <c r="J20" s="10">
        <v>2</v>
      </c>
      <c r="K20" s="6"/>
      <c r="L20" s="1">
        <v>0</v>
      </c>
      <c r="M20" s="1">
        <v>0</v>
      </c>
      <c r="N20" s="1">
        <v>0</v>
      </c>
      <c r="O20" s="11">
        <v>0</v>
      </c>
      <c r="P20" s="11">
        <v>0</v>
      </c>
      <c r="Q20" s="11">
        <v>0</v>
      </c>
      <c r="R20" s="11">
        <v>0</v>
      </c>
      <c r="S20" s="21">
        <f t="shared" ref="S20:S29" si="7">SUM(L20:R20)</f>
        <v>0</v>
      </c>
      <c r="U20" t="s">
        <v>14</v>
      </c>
      <c r="V20" s="17" t="s">
        <v>46</v>
      </c>
      <c r="W20" s="22" t="s">
        <v>42</v>
      </c>
      <c r="X20" s="10">
        <f t="shared" ref="X20:X32" si="8">D20</f>
        <v>0</v>
      </c>
      <c r="Y20" s="10">
        <f t="shared" ref="Y20:Y32" si="9">E20</f>
        <v>2</v>
      </c>
      <c r="Z20" s="10">
        <f t="shared" ref="Z20:Z32" si="10">F20</f>
        <v>2</v>
      </c>
      <c r="AA20" s="10">
        <f t="shared" ref="AA20:AA32" si="11">G20</f>
        <v>2</v>
      </c>
      <c r="AB20" s="10">
        <f t="shared" ref="AB20:AB32" si="12">H20</f>
        <v>2</v>
      </c>
      <c r="AC20" s="10">
        <f t="shared" ref="AC20:AC32" si="13">I20</f>
        <v>2</v>
      </c>
      <c r="AD20" s="10">
        <f t="shared" ref="AD20:AD32" si="14">J20</f>
        <v>2</v>
      </c>
      <c r="AE20" s="6">
        <f t="shared" ref="AE20:AE32" si="15">K20</f>
        <v>0</v>
      </c>
      <c r="AF20" s="1">
        <f t="shared" ref="AF20:AF32" si="16">L20</f>
        <v>0</v>
      </c>
      <c r="AG20" s="1">
        <f t="shared" ref="AG20:AG32" si="17">M20</f>
        <v>0</v>
      </c>
      <c r="AH20" s="1">
        <f t="shared" ref="AH20:AH32" si="18">N20</f>
        <v>0</v>
      </c>
      <c r="AI20" s="1">
        <f t="shared" ref="AI20:AI32" si="19">O20</f>
        <v>0</v>
      </c>
      <c r="AJ20" s="1">
        <f t="shared" ref="AJ20:AJ32" si="20">P20</f>
        <v>0</v>
      </c>
      <c r="AK20" s="1">
        <f t="shared" ref="AK20:AK32" si="21">Q20</f>
        <v>0</v>
      </c>
      <c r="AL20" s="1">
        <f t="shared" ref="AL20:AL32" si="22">R20</f>
        <v>0</v>
      </c>
      <c r="AM20" s="21">
        <f t="shared" ref="AM20" si="23">SUM(AF20:AL20)</f>
        <v>0</v>
      </c>
    </row>
    <row r="21" spans="1:43" x14ac:dyDescent="0.25">
      <c r="A21" t="s">
        <v>15</v>
      </c>
      <c r="B21" s="17" t="s">
        <v>46</v>
      </c>
      <c r="C21" s="22" t="s">
        <v>42</v>
      </c>
      <c r="D21" s="10">
        <v>0</v>
      </c>
      <c r="E21" s="5">
        <v>2</v>
      </c>
      <c r="F21" s="10">
        <v>2</v>
      </c>
      <c r="G21" s="5">
        <v>2</v>
      </c>
      <c r="H21" s="10">
        <v>2</v>
      </c>
      <c r="I21" s="5">
        <v>2</v>
      </c>
      <c r="J21" s="10">
        <v>2</v>
      </c>
      <c r="K21" s="6"/>
      <c r="L21" s="1">
        <v>0</v>
      </c>
      <c r="M21" s="1">
        <v>0</v>
      </c>
      <c r="N21" s="1">
        <v>0</v>
      </c>
      <c r="O21" s="11">
        <v>0</v>
      </c>
      <c r="P21" s="11">
        <v>0</v>
      </c>
      <c r="Q21" s="11">
        <v>0</v>
      </c>
      <c r="R21" s="11">
        <v>0</v>
      </c>
      <c r="S21" s="21">
        <f>SUM(L21:R21)</f>
        <v>0</v>
      </c>
      <c r="U21" t="s">
        <v>15</v>
      </c>
      <c r="V21" s="17" t="s">
        <v>46</v>
      </c>
      <c r="W21" s="22" t="s">
        <v>42</v>
      </c>
      <c r="X21" s="10">
        <f t="shared" si="8"/>
        <v>0</v>
      </c>
      <c r="Y21" s="10">
        <f t="shared" si="9"/>
        <v>2</v>
      </c>
      <c r="Z21" s="10">
        <f t="shared" si="10"/>
        <v>2</v>
      </c>
      <c r="AA21" s="10">
        <f t="shared" si="11"/>
        <v>2</v>
      </c>
      <c r="AB21" s="10">
        <f t="shared" si="12"/>
        <v>2</v>
      </c>
      <c r="AC21" s="10">
        <f t="shared" si="13"/>
        <v>2</v>
      </c>
      <c r="AD21" s="10">
        <f t="shared" si="14"/>
        <v>2</v>
      </c>
      <c r="AE21" s="6">
        <f t="shared" si="15"/>
        <v>0</v>
      </c>
      <c r="AF21" s="1">
        <f t="shared" si="16"/>
        <v>0</v>
      </c>
      <c r="AG21" s="1">
        <f t="shared" si="17"/>
        <v>0</v>
      </c>
      <c r="AH21" s="1">
        <f t="shared" si="18"/>
        <v>0</v>
      </c>
      <c r="AI21" s="1">
        <f t="shared" si="19"/>
        <v>0</v>
      </c>
      <c r="AJ21" s="1">
        <f t="shared" si="20"/>
        <v>0</v>
      </c>
      <c r="AK21" s="1">
        <f t="shared" si="21"/>
        <v>0</v>
      </c>
      <c r="AL21" s="1">
        <f t="shared" si="22"/>
        <v>0</v>
      </c>
      <c r="AM21" s="21">
        <f>SUM(AF21:AL21)</f>
        <v>0</v>
      </c>
    </row>
    <row r="22" spans="1:43" x14ac:dyDescent="0.25">
      <c r="A22" t="s">
        <v>16</v>
      </c>
      <c r="B22" s="17" t="s">
        <v>37</v>
      </c>
      <c r="C22" s="22" t="s">
        <v>42</v>
      </c>
      <c r="D22" s="10">
        <v>0</v>
      </c>
      <c r="E22" s="5">
        <v>2</v>
      </c>
      <c r="F22" s="10">
        <v>2</v>
      </c>
      <c r="G22" s="5">
        <v>2</v>
      </c>
      <c r="H22" s="10">
        <v>2</v>
      </c>
      <c r="I22" s="5">
        <v>2</v>
      </c>
      <c r="J22" s="10">
        <v>2</v>
      </c>
      <c r="K22" s="6"/>
      <c r="L22" s="1">
        <v>0</v>
      </c>
      <c r="M22" s="1">
        <v>0</v>
      </c>
      <c r="N22" s="1">
        <v>0</v>
      </c>
      <c r="O22" s="11">
        <v>0</v>
      </c>
      <c r="P22" s="11">
        <v>0</v>
      </c>
      <c r="Q22" s="11">
        <v>0</v>
      </c>
      <c r="R22" s="11">
        <v>0</v>
      </c>
      <c r="S22" s="21">
        <f>SUM(L22:R22)</f>
        <v>0</v>
      </c>
      <c r="U22" t="s">
        <v>16</v>
      </c>
      <c r="V22" s="17" t="s">
        <v>37</v>
      </c>
      <c r="W22" s="22" t="s">
        <v>42</v>
      </c>
      <c r="X22" s="10">
        <f t="shared" si="8"/>
        <v>0</v>
      </c>
      <c r="Y22" s="10">
        <f t="shared" si="9"/>
        <v>2</v>
      </c>
      <c r="Z22" s="10">
        <f t="shared" si="10"/>
        <v>2</v>
      </c>
      <c r="AA22" s="10">
        <f t="shared" si="11"/>
        <v>2</v>
      </c>
      <c r="AB22" s="10">
        <f t="shared" si="12"/>
        <v>2</v>
      </c>
      <c r="AC22" s="10">
        <f t="shared" si="13"/>
        <v>2</v>
      </c>
      <c r="AD22" s="10">
        <f t="shared" si="14"/>
        <v>2</v>
      </c>
      <c r="AE22" s="6">
        <f t="shared" si="15"/>
        <v>0</v>
      </c>
      <c r="AF22" s="1">
        <f t="shared" si="16"/>
        <v>0</v>
      </c>
      <c r="AG22" s="1">
        <f t="shared" si="17"/>
        <v>0</v>
      </c>
      <c r="AH22" s="1">
        <f t="shared" si="18"/>
        <v>0</v>
      </c>
      <c r="AI22" s="1">
        <f t="shared" si="19"/>
        <v>0</v>
      </c>
      <c r="AJ22" s="1">
        <f t="shared" si="20"/>
        <v>0</v>
      </c>
      <c r="AK22" s="1">
        <f t="shared" si="21"/>
        <v>0</v>
      </c>
      <c r="AL22" s="1">
        <f t="shared" si="22"/>
        <v>0</v>
      </c>
      <c r="AM22" s="21">
        <f>SUM(AF22:AL22)</f>
        <v>0</v>
      </c>
    </row>
    <row r="23" spans="1:43" x14ac:dyDescent="0.25">
      <c r="A23" t="s">
        <v>17</v>
      </c>
      <c r="B23" s="17" t="s">
        <v>76</v>
      </c>
      <c r="C23" s="22" t="s">
        <v>42</v>
      </c>
      <c r="D23" s="10">
        <v>0</v>
      </c>
      <c r="E23" s="5">
        <v>2</v>
      </c>
      <c r="F23" s="10">
        <v>2</v>
      </c>
      <c r="G23" s="5">
        <v>2</v>
      </c>
      <c r="H23" s="10">
        <v>2</v>
      </c>
      <c r="I23" s="5">
        <v>2</v>
      </c>
      <c r="J23" s="10">
        <v>2</v>
      </c>
      <c r="K23" s="6"/>
      <c r="L23" s="1">
        <v>0</v>
      </c>
      <c r="M23" s="1">
        <v>0</v>
      </c>
      <c r="N23" s="1">
        <v>0</v>
      </c>
      <c r="O23" s="11">
        <v>0</v>
      </c>
      <c r="P23" s="11">
        <v>0</v>
      </c>
      <c r="Q23" s="11">
        <v>0</v>
      </c>
      <c r="R23" s="11">
        <v>0</v>
      </c>
      <c r="S23" s="21">
        <f t="shared" si="7"/>
        <v>0</v>
      </c>
      <c r="U23" t="s">
        <v>17</v>
      </c>
      <c r="V23" s="17" t="s">
        <v>76</v>
      </c>
      <c r="W23" s="22" t="s">
        <v>42</v>
      </c>
      <c r="X23" s="10">
        <f t="shared" si="8"/>
        <v>0</v>
      </c>
      <c r="Y23" s="10">
        <f t="shared" si="9"/>
        <v>2</v>
      </c>
      <c r="Z23" s="10">
        <f t="shared" si="10"/>
        <v>2</v>
      </c>
      <c r="AA23" s="10">
        <f t="shared" si="11"/>
        <v>2</v>
      </c>
      <c r="AB23" s="10">
        <f t="shared" si="12"/>
        <v>2</v>
      </c>
      <c r="AC23" s="10">
        <f t="shared" si="13"/>
        <v>2</v>
      </c>
      <c r="AD23" s="10">
        <f t="shared" si="14"/>
        <v>2</v>
      </c>
      <c r="AE23" s="6">
        <f t="shared" si="15"/>
        <v>0</v>
      </c>
      <c r="AF23" s="1">
        <f t="shared" si="16"/>
        <v>0</v>
      </c>
      <c r="AG23" s="1">
        <f t="shared" si="17"/>
        <v>0</v>
      </c>
      <c r="AH23" s="1">
        <f t="shared" si="18"/>
        <v>0</v>
      </c>
      <c r="AI23" s="1">
        <f t="shared" si="19"/>
        <v>0</v>
      </c>
      <c r="AJ23" s="1">
        <f t="shared" si="20"/>
        <v>0</v>
      </c>
      <c r="AK23" s="1">
        <f t="shared" si="21"/>
        <v>0</v>
      </c>
      <c r="AL23" s="1">
        <f t="shared" si="22"/>
        <v>0</v>
      </c>
      <c r="AM23" s="21">
        <f t="shared" ref="AM23:AM29" si="24">SUM(AF23:AL23)</f>
        <v>0</v>
      </c>
      <c r="AO23" t="s">
        <v>40</v>
      </c>
      <c r="AP23" t="s">
        <v>41</v>
      </c>
    </row>
    <row r="24" spans="1:43" x14ac:dyDescent="0.25">
      <c r="A24" t="s">
        <v>18</v>
      </c>
      <c r="B24" s="17" t="s">
        <v>76</v>
      </c>
      <c r="C24" s="24" t="s">
        <v>43</v>
      </c>
      <c r="D24" s="10">
        <v>0</v>
      </c>
      <c r="E24" s="5">
        <v>7</v>
      </c>
      <c r="F24" s="10">
        <v>5</v>
      </c>
      <c r="G24" s="5">
        <v>2</v>
      </c>
      <c r="H24" s="10">
        <v>2</v>
      </c>
      <c r="I24" s="5">
        <v>5</v>
      </c>
      <c r="J24" s="10">
        <v>2</v>
      </c>
      <c r="K24" s="6">
        <f>450+135+135</f>
        <v>720</v>
      </c>
      <c r="L24" s="1">
        <v>0</v>
      </c>
      <c r="M24" s="1">
        <v>18</v>
      </c>
      <c r="N24" s="1">
        <v>9</v>
      </c>
      <c r="O24" s="11">
        <v>0</v>
      </c>
      <c r="P24" s="11">
        <v>0</v>
      </c>
      <c r="Q24" s="11">
        <v>8</v>
      </c>
      <c r="R24" s="11">
        <v>0</v>
      </c>
      <c r="S24" s="21">
        <f t="shared" si="7"/>
        <v>35</v>
      </c>
      <c r="U24" t="s">
        <v>18</v>
      </c>
      <c r="V24" s="17" t="s">
        <v>76</v>
      </c>
      <c r="W24" s="24" t="s">
        <v>43</v>
      </c>
      <c r="X24" s="10">
        <f t="shared" si="8"/>
        <v>0</v>
      </c>
      <c r="Y24" s="10">
        <f t="shared" si="9"/>
        <v>7</v>
      </c>
      <c r="Z24" s="10">
        <f t="shared" si="10"/>
        <v>5</v>
      </c>
      <c r="AA24" s="10">
        <f t="shared" si="11"/>
        <v>2</v>
      </c>
      <c r="AB24" s="10">
        <f t="shared" si="12"/>
        <v>2</v>
      </c>
      <c r="AC24" s="10">
        <v>7</v>
      </c>
      <c r="AD24" s="10">
        <f t="shared" si="14"/>
        <v>2</v>
      </c>
      <c r="AE24" s="6">
        <f>450+135+245</f>
        <v>830</v>
      </c>
      <c r="AF24" s="1">
        <f t="shared" si="16"/>
        <v>0</v>
      </c>
      <c r="AG24" s="1">
        <f t="shared" si="17"/>
        <v>18</v>
      </c>
      <c r="AH24" s="1">
        <f t="shared" si="18"/>
        <v>9</v>
      </c>
      <c r="AI24" s="1">
        <f t="shared" si="19"/>
        <v>0</v>
      </c>
      <c r="AJ24" s="1">
        <f t="shared" si="20"/>
        <v>0</v>
      </c>
      <c r="AK24" s="1">
        <v>16</v>
      </c>
      <c r="AL24" s="1">
        <f t="shared" si="22"/>
        <v>0</v>
      </c>
      <c r="AM24" s="21">
        <f t="shared" si="24"/>
        <v>43</v>
      </c>
      <c r="AN24" s="14" t="s">
        <v>79</v>
      </c>
      <c r="AO24">
        <v>8</v>
      </c>
      <c r="AP24" s="15">
        <f>AO24/16</f>
        <v>0.5</v>
      </c>
    </row>
    <row r="25" spans="1:43" x14ac:dyDescent="0.25">
      <c r="A25" t="s">
        <v>19</v>
      </c>
      <c r="B25" s="17" t="s">
        <v>77</v>
      </c>
      <c r="C25" s="23" t="s">
        <v>39</v>
      </c>
      <c r="D25" s="10">
        <v>0</v>
      </c>
      <c r="E25" s="5">
        <v>2</v>
      </c>
      <c r="F25" s="10">
        <v>7</v>
      </c>
      <c r="G25" s="5">
        <v>2</v>
      </c>
      <c r="H25" s="10">
        <v>5</v>
      </c>
      <c r="I25" s="5">
        <v>5</v>
      </c>
      <c r="J25" s="10">
        <v>2</v>
      </c>
      <c r="K25" s="6">
        <f>510+135+135</f>
        <v>780</v>
      </c>
      <c r="L25" s="1">
        <v>0</v>
      </c>
      <c r="M25" s="1">
        <v>0</v>
      </c>
      <c r="N25" s="1">
        <v>16</v>
      </c>
      <c r="O25" s="11">
        <v>0</v>
      </c>
      <c r="P25" s="11">
        <v>7</v>
      </c>
      <c r="Q25" s="11">
        <v>8</v>
      </c>
      <c r="R25" s="11">
        <v>0</v>
      </c>
      <c r="S25" s="21">
        <f t="shared" si="7"/>
        <v>31</v>
      </c>
      <c r="U25" t="s">
        <v>19</v>
      </c>
      <c r="V25" s="17" t="s">
        <v>77</v>
      </c>
      <c r="W25" s="23" t="s">
        <v>39</v>
      </c>
      <c r="X25" s="10">
        <f t="shared" si="8"/>
        <v>0</v>
      </c>
      <c r="Y25" s="10">
        <f t="shared" si="9"/>
        <v>2</v>
      </c>
      <c r="Z25" s="10">
        <f t="shared" si="10"/>
        <v>7</v>
      </c>
      <c r="AA25" s="10">
        <f t="shared" si="11"/>
        <v>2</v>
      </c>
      <c r="AB25" s="10">
        <f t="shared" si="12"/>
        <v>5</v>
      </c>
      <c r="AC25" s="10">
        <v>7</v>
      </c>
      <c r="AD25" s="10">
        <f t="shared" si="14"/>
        <v>2</v>
      </c>
      <c r="AE25" s="6">
        <f>510+135+245</f>
        <v>890</v>
      </c>
      <c r="AF25" s="1">
        <f t="shared" si="16"/>
        <v>0</v>
      </c>
      <c r="AG25" s="1">
        <f t="shared" si="17"/>
        <v>0</v>
      </c>
      <c r="AH25" s="1">
        <f t="shared" si="18"/>
        <v>16</v>
      </c>
      <c r="AI25" s="1">
        <f t="shared" si="19"/>
        <v>0</v>
      </c>
      <c r="AJ25" s="1">
        <f t="shared" si="20"/>
        <v>7</v>
      </c>
      <c r="AK25" s="1">
        <v>16</v>
      </c>
      <c r="AL25" s="1">
        <f t="shared" si="22"/>
        <v>0</v>
      </c>
      <c r="AM25" s="21">
        <f t="shared" si="24"/>
        <v>39</v>
      </c>
      <c r="AO25" s="14" t="s">
        <v>82</v>
      </c>
      <c r="AQ25" s="14" t="s">
        <v>80</v>
      </c>
    </row>
    <row r="26" spans="1:43" x14ac:dyDescent="0.25">
      <c r="A26" t="s">
        <v>20</v>
      </c>
      <c r="B26" s="17" t="s">
        <v>77</v>
      </c>
      <c r="C26" s="23" t="s">
        <v>39</v>
      </c>
      <c r="D26" s="10">
        <v>0</v>
      </c>
      <c r="E26" s="5">
        <v>2</v>
      </c>
      <c r="F26" s="10">
        <v>7</v>
      </c>
      <c r="G26" s="5">
        <v>2</v>
      </c>
      <c r="H26" s="10">
        <v>5</v>
      </c>
      <c r="I26" s="5">
        <v>5</v>
      </c>
      <c r="J26" s="10">
        <v>2</v>
      </c>
      <c r="K26" s="6">
        <f>K25</f>
        <v>780</v>
      </c>
      <c r="L26" s="1">
        <v>0</v>
      </c>
      <c r="M26" s="1">
        <v>0</v>
      </c>
      <c r="N26" s="1">
        <v>16</v>
      </c>
      <c r="O26" s="11">
        <v>0</v>
      </c>
      <c r="P26" s="11">
        <v>7</v>
      </c>
      <c r="Q26" s="11">
        <v>8</v>
      </c>
      <c r="R26" s="11">
        <v>0</v>
      </c>
      <c r="S26" s="21">
        <f t="shared" si="7"/>
        <v>31</v>
      </c>
      <c r="U26" t="s">
        <v>20</v>
      </c>
      <c r="V26" s="17" t="s">
        <v>77</v>
      </c>
      <c r="W26" s="23" t="s">
        <v>39</v>
      </c>
      <c r="X26" s="10">
        <f t="shared" si="8"/>
        <v>0</v>
      </c>
      <c r="Y26" s="10">
        <f t="shared" si="9"/>
        <v>2</v>
      </c>
      <c r="Z26" s="10">
        <f t="shared" si="10"/>
        <v>7</v>
      </c>
      <c r="AA26" s="10">
        <f t="shared" si="11"/>
        <v>2</v>
      </c>
      <c r="AB26" s="10">
        <f t="shared" si="12"/>
        <v>5</v>
      </c>
      <c r="AC26" s="10">
        <v>7</v>
      </c>
      <c r="AD26" s="10">
        <f t="shared" si="14"/>
        <v>2</v>
      </c>
      <c r="AE26" s="6">
        <f>AE25</f>
        <v>890</v>
      </c>
      <c r="AF26" s="1">
        <f t="shared" si="16"/>
        <v>0</v>
      </c>
      <c r="AG26" s="1">
        <f t="shared" si="17"/>
        <v>0</v>
      </c>
      <c r="AH26" s="1">
        <f t="shared" si="18"/>
        <v>16</v>
      </c>
      <c r="AI26" s="1">
        <f t="shared" si="19"/>
        <v>0</v>
      </c>
      <c r="AJ26" s="1">
        <f t="shared" si="20"/>
        <v>7</v>
      </c>
      <c r="AK26" s="1">
        <v>16</v>
      </c>
      <c r="AL26" s="1">
        <f t="shared" si="22"/>
        <v>0</v>
      </c>
      <c r="AM26" s="21">
        <f t="shared" si="24"/>
        <v>39</v>
      </c>
      <c r="AO26" s="14" t="s">
        <v>83</v>
      </c>
      <c r="AQ26" s="14" t="s">
        <v>81</v>
      </c>
    </row>
    <row r="27" spans="1:43" x14ac:dyDescent="0.25">
      <c r="A27" t="s">
        <v>21</v>
      </c>
      <c r="B27" s="17" t="s">
        <v>77</v>
      </c>
      <c r="C27" s="23" t="s">
        <v>39</v>
      </c>
      <c r="D27" s="10">
        <v>0</v>
      </c>
      <c r="E27" s="5">
        <v>2</v>
      </c>
      <c r="F27" s="10">
        <v>7</v>
      </c>
      <c r="G27" s="5">
        <v>2</v>
      </c>
      <c r="H27" s="10">
        <v>5</v>
      </c>
      <c r="I27" s="5">
        <v>5</v>
      </c>
      <c r="J27" s="10">
        <v>2</v>
      </c>
      <c r="K27" s="6">
        <f>K26</f>
        <v>780</v>
      </c>
      <c r="L27" s="1">
        <v>0</v>
      </c>
      <c r="M27" s="1">
        <v>0</v>
      </c>
      <c r="N27" s="1">
        <v>16</v>
      </c>
      <c r="O27" s="11">
        <v>0</v>
      </c>
      <c r="P27" s="11">
        <v>7</v>
      </c>
      <c r="Q27" s="11">
        <v>8</v>
      </c>
      <c r="R27" s="11">
        <v>0</v>
      </c>
      <c r="S27" s="21">
        <f t="shared" si="7"/>
        <v>31</v>
      </c>
      <c r="U27" t="s">
        <v>21</v>
      </c>
      <c r="V27" s="17" t="s">
        <v>77</v>
      </c>
      <c r="W27" s="23" t="s">
        <v>39</v>
      </c>
      <c r="X27" s="10">
        <f t="shared" si="8"/>
        <v>0</v>
      </c>
      <c r="Y27" s="10">
        <f t="shared" si="9"/>
        <v>2</v>
      </c>
      <c r="Z27" s="10">
        <f t="shared" si="10"/>
        <v>7</v>
      </c>
      <c r="AA27" s="10">
        <f t="shared" si="11"/>
        <v>2</v>
      </c>
      <c r="AB27" s="10">
        <f t="shared" si="12"/>
        <v>5</v>
      </c>
      <c r="AC27" s="10">
        <v>7</v>
      </c>
      <c r="AD27" s="10">
        <f t="shared" si="14"/>
        <v>2</v>
      </c>
      <c r="AE27" s="6">
        <f>AE26</f>
        <v>890</v>
      </c>
      <c r="AF27" s="1">
        <f t="shared" si="16"/>
        <v>0</v>
      </c>
      <c r="AG27" s="1">
        <f t="shared" si="17"/>
        <v>0</v>
      </c>
      <c r="AH27" s="1">
        <f t="shared" si="18"/>
        <v>16</v>
      </c>
      <c r="AI27" s="1">
        <f t="shared" si="19"/>
        <v>0</v>
      </c>
      <c r="AJ27" s="1">
        <f t="shared" si="20"/>
        <v>7</v>
      </c>
      <c r="AK27" s="1">
        <v>16</v>
      </c>
      <c r="AL27" s="1">
        <f t="shared" si="22"/>
        <v>0</v>
      </c>
      <c r="AM27" s="21">
        <f t="shared" si="24"/>
        <v>39</v>
      </c>
    </row>
    <row r="28" spans="1:43" x14ac:dyDescent="0.25">
      <c r="A28" t="s">
        <v>21</v>
      </c>
      <c r="B28" s="17" t="s">
        <v>22</v>
      </c>
      <c r="C28" s="23" t="s">
        <v>39</v>
      </c>
      <c r="D28" s="10">
        <v>0</v>
      </c>
      <c r="E28" s="5">
        <v>2</v>
      </c>
      <c r="F28" s="10">
        <v>5</v>
      </c>
      <c r="G28" s="5">
        <v>7</v>
      </c>
      <c r="H28" s="10">
        <v>5</v>
      </c>
      <c r="I28" s="5">
        <v>5</v>
      </c>
      <c r="J28" s="10">
        <v>2</v>
      </c>
      <c r="K28" s="6">
        <f>370+135+135+135</f>
        <v>775</v>
      </c>
      <c r="L28" s="1">
        <v>0</v>
      </c>
      <c r="M28" s="1">
        <v>0</v>
      </c>
      <c r="N28" s="1">
        <v>9</v>
      </c>
      <c r="O28" s="11">
        <v>10.5</v>
      </c>
      <c r="P28" s="11">
        <v>7</v>
      </c>
      <c r="Q28" s="11">
        <v>8</v>
      </c>
      <c r="R28" s="11">
        <v>0</v>
      </c>
      <c r="S28" s="21">
        <f t="shared" si="7"/>
        <v>34.5</v>
      </c>
      <c r="U28" t="s">
        <v>21</v>
      </c>
      <c r="V28" s="17" t="s">
        <v>22</v>
      </c>
      <c r="W28" s="23" t="s">
        <v>39</v>
      </c>
      <c r="X28" s="10">
        <f t="shared" si="8"/>
        <v>0</v>
      </c>
      <c r="Y28" s="10">
        <f t="shared" si="9"/>
        <v>2</v>
      </c>
      <c r="Z28" s="10">
        <f t="shared" si="10"/>
        <v>5</v>
      </c>
      <c r="AA28" s="10">
        <f t="shared" si="11"/>
        <v>7</v>
      </c>
      <c r="AB28" s="10">
        <f t="shared" si="12"/>
        <v>5</v>
      </c>
      <c r="AC28" s="10">
        <v>7</v>
      </c>
      <c r="AD28" s="10">
        <f t="shared" si="14"/>
        <v>2</v>
      </c>
      <c r="AE28" s="6">
        <f>370+135+135+245</f>
        <v>885</v>
      </c>
      <c r="AF28" s="1">
        <f t="shared" si="16"/>
        <v>0</v>
      </c>
      <c r="AG28" s="1">
        <f t="shared" si="17"/>
        <v>0</v>
      </c>
      <c r="AH28" s="1">
        <f t="shared" si="18"/>
        <v>9</v>
      </c>
      <c r="AI28" s="1">
        <f t="shared" si="19"/>
        <v>10.5</v>
      </c>
      <c r="AJ28" s="1">
        <f t="shared" si="20"/>
        <v>7</v>
      </c>
      <c r="AK28" s="1">
        <v>16</v>
      </c>
      <c r="AL28" s="1">
        <f t="shared" si="22"/>
        <v>0</v>
      </c>
      <c r="AM28" s="21">
        <f t="shared" si="24"/>
        <v>42.5</v>
      </c>
    </row>
    <row r="29" spans="1:43" x14ac:dyDescent="0.25">
      <c r="A29" t="s">
        <v>23</v>
      </c>
      <c r="B29" s="17" t="s">
        <v>22</v>
      </c>
      <c r="C29" s="23" t="s">
        <v>39</v>
      </c>
      <c r="D29" s="10">
        <v>0</v>
      </c>
      <c r="E29" s="5">
        <v>2</v>
      </c>
      <c r="F29" s="10">
        <v>5</v>
      </c>
      <c r="G29" s="5">
        <v>7</v>
      </c>
      <c r="H29" s="10">
        <v>5</v>
      </c>
      <c r="I29" s="5">
        <v>5</v>
      </c>
      <c r="J29" s="10">
        <v>2</v>
      </c>
      <c r="K29" s="6">
        <f>K28</f>
        <v>775</v>
      </c>
      <c r="L29" s="1">
        <v>0</v>
      </c>
      <c r="M29" s="1">
        <v>0</v>
      </c>
      <c r="N29" s="1">
        <v>9</v>
      </c>
      <c r="O29" s="11">
        <v>10.5</v>
      </c>
      <c r="P29" s="11">
        <v>7</v>
      </c>
      <c r="Q29" s="11">
        <v>8</v>
      </c>
      <c r="R29" s="11">
        <v>0</v>
      </c>
      <c r="S29" s="21">
        <f t="shared" si="7"/>
        <v>34.5</v>
      </c>
      <c r="U29" t="s">
        <v>23</v>
      </c>
      <c r="V29" s="17" t="s">
        <v>22</v>
      </c>
      <c r="W29" s="23" t="s">
        <v>39</v>
      </c>
      <c r="X29" s="10">
        <f t="shared" si="8"/>
        <v>0</v>
      </c>
      <c r="Y29" s="10">
        <f t="shared" si="9"/>
        <v>2</v>
      </c>
      <c r="Z29" s="10">
        <f t="shared" si="10"/>
        <v>5</v>
      </c>
      <c r="AA29" s="10">
        <f t="shared" si="11"/>
        <v>7</v>
      </c>
      <c r="AB29" s="10">
        <f t="shared" si="12"/>
        <v>5</v>
      </c>
      <c r="AC29" s="10">
        <v>7</v>
      </c>
      <c r="AD29" s="10">
        <f t="shared" si="14"/>
        <v>2</v>
      </c>
      <c r="AE29" s="6">
        <f>AE28</f>
        <v>885</v>
      </c>
      <c r="AF29" s="1">
        <f t="shared" si="16"/>
        <v>0</v>
      </c>
      <c r="AG29" s="1">
        <f t="shared" si="17"/>
        <v>0</v>
      </c>
      <c r="AH29" s="1">
        <f t="shared" si="18"/>
        <v>9</v>
      </c>
      <c r="AI29" s="1">
        <f t="shared" si="19"/>
        <v>10.5</v>
      </c>
      <c r="AJ29" s="1">
        <f t="shared" si="20"/>
        <v>7</v>
      </c>
      <c r="AK29" s="1">
        <v>16</v>
      </c>
      <c r="AL29" s="1">
        <f t="shared" si="22"/>
        <v>0</v>
      </c>
      <c r="AM29" s="21">
        <f t="shared" si="24"/>
        <v>42.5</v>
      </c>
    </row>
    <row r="30" spans="1:43" x14ac:dyDescent="0.25">
      <c r="A30" t="s">
        <v>24</v>
      </c>
      <c r="B30" s="17" t="s">
        <v>25</v>
      </c>
      <c r="C30" s="23" t="s">
        <v>39</v>
      </c>
      <c r="D30" s="10">
        <v>0</v>
      </c>
      <c r="E30" s="5">
        <v>2</v>
      </c>
      <c r="F30" s="10">
        <v>2</v>
      </c>
      <c r="G30" s="5">
        <v>2</v>
      </c>
      <c r="H30" s="10">
        <v>2</v>
      </c>
      <c r="I30" s="5">
        <v>2</v>
      </c>
      <c r="J30" s="10">
        <v>2</v>
      </c>
      <c r="K30" s="6"/>
      <c r="L30" s="1">
        <v>0</v>
      </c>
      <c r="M30" s="1">
        <v>0</v>
      </c>
      <c r="N30" s="1">
        <v>0</v>
      </c>
      <c r="O30" s="11">
        <v>0</v>
      </c>
      <c r="P30" s="11">
        <v>0</v>
      </c>
      <c r="Q30" s="11">
        <v>0</v>
      </c>
      <c r="R30" s="11">
        <v>0</v>
      </c>
      <c r="S30" s="21">
        <f>SUM(L30:R30)</f>
        <v>0</v>
      </c>
      <c r="U30" t="s">
        <v>24</v>
      </c>
      <c r="V30" s="17" t="s">
        <v>25</v>
      </c>
      <c r="W30" s="23" t="s">
        <v>39</v>
      </c>
      <c r="X30" s="10">
        <f t="shared" si="8"/>
        <v>0</v>
      </c>
      <c r="Y30" s="10">
        <f t="shared" si="9"/>
        <v>2</v>
      </c>
      <c r="Z30" s="10">
        <f t="shared" si="10"/>
        <v>2</v>
      </c>
      <c r="AA30" s="10">
        <f t="shared" si="11"/>
        <v>2</v>
      </c>
      <c r="AB30" s="10">
        <f t="shared" si="12"/>
        <v>2</v>
      </c>
      <c r="AC30" s="10">
        <f t="shared" si="13"/>
        <v>2</v>
      </c>
      <c r="AD30" s="10">
        <f t="shared" si="14"/>
        <v>2</v>
      </c>
      <c r="AE30" s="6">
        <f t="shared" si="15"/>
        <v>0</v>
      </c>
      <c r="AF30" s="1">
        <f t="shared" si="16"/>
        <v>0</v>
      </c>
      <c r="AG30" s="1">
        <f t="shared" si="17"/>
        <v>0</v>
      </c>
      <c r="AH30" s="1">
        <f t="shared" si="18"/>
        <v>0</v>
      </c>
      <c r="AI30" s="1">
        <f t="shared" si="19"/>
        <v>0</v>
      </c>
      <c r="AJ30" s="1">
        <f t="shared" si="20"/>
        <v>0</v>
      </c>
      <c r="AK30" s="1">
        <f t="shared" si="21"/>
        <v>0</v>
      </c>
      <c r="AL30" s="1">
        <f t="shared" si="22"/>
        <v>0</v>
      </c>
      <c r="AM30" s="21">
        <f>SUM(AF30:AL30)</f>
        <v>0</v>
      </c>
    </row>
    <row r="31" spans="1:43" x14ac:dyDescent="0.25">
      <c r="A31" t="s">
        <v>26</v>
      </c>
      <c r="B31" s="17" t="s">
        <v>25</v>
      </c>
      <c r="C31" s="23" t="s">
        <v>39</v>
      </c>
      <c r="D31" s="10">
        <v>0</v>
      </c>
      <c r="E31" s="5">
        <v>2</v>
      </c>
      <c r="F31" s="10">
        <v>2</v>
      </c>
      <c r="G31" s="5">
        <v>2</v>
      </c>
      <c r="H31" s="10">
        <v>2</v>
      </c>
      <c r="I31" s="5">
        <v>2</v>
      </c>
      <c r="J31" s="10">
        <v>2</v>
      </c>
      <c r="K31" s="6"/>
      <c r="L31" s="1">
        <v>0</v>
      </c>
      <c r="M31" s="1">
        <v>0</v>
      </c>
      <c r="N31" s="1">
        <v>0</v>
      </c>
      <c r="O31" s="11">
        <v>0</v>
      </c>
      <c r="P31" s="11">
        <v>0</v>
      </c>
      <c r="Q31" s="11">
        <v>0</v>
      </c>
      <c r="R31" s="11">
        <v>0</v>
      </c>
      <c r="S31" s="21">
        <f>SUM(L31:R31)</f>
        <v>0</v>
      </c>
      <c r="U31" t="s">
        <v>26</v>
      </c>
      <c r="V31" s="17" t="s">
        <v>25</v>
      </c>
      <c r="W31" s="23" t="s">
        <v>39</v>
      </c>
      <c r="X31" s="10">
        <f t="shared" si="8"/>
        <v>0</v>
      </c>
      <c r="Y31" s="10">
        <f t="shared" si="9"/>
        <v>2</v>
      </c>
      <c r="Z31" s="10">
        <f t="shared" si="10"/>
        <v>2</v>
      </c>
      <c r="AA31" s="10">
        <f t="shared" si="11"/>
        <v>2</v>
      </c>
      <c r="AB31" s="10">
        <f t="shared" si="12"/>
        <v>2</v>
      </c>
      <c r="AC31" s="10">
        <f t="shared" si="13"/>
        <v>2</v>
      </c>
      <c r="AD31" s="10">
        <f t="shared" si="14"/>
        <v>2</v>
      </c>
      <c r="AE31" s="6">
        <f t="shared" si="15"/>
        <v>0</v>
      </c>
      <c r="AF31" s="1">
        <f t="shared" si="16"/>
        <v>0</v>
      </c>
      <c r="AG31" s="1">
        <f t="shared" si="17"/>
        <v>0</v>
      </c>
      <c r="AH31" s="1">
        <f t="shared" si="18"/>
        <v>0</v>
      </c>
      <c r="AI31" s="1">
        <f t="shared" si="19"/>
        <v>0</v>
      </c>
      <c r="AJ31" s="1">
        <f t="shared" si="20"/>
        <v>0</v>
      </c>
      <c r="AK31" s="1">
        <f t="shared" si="21"/>
        <v>0</v>
      </c>
      <c r="AL31" s="1">
        <f t="shared" si="22"/>
        <v>0</v>
      </c>
      <c r="AM31" s="21">
        <f>SUM(AF31:AL31)</f>
        <v>0</v>
      </c>
    </row>
    <row r="32" spans="1:43" x14ac:dyDescent="0.25">
      <c r="A32" t="s">
        <v>27</v>
      </c>
      <c r="B32" s="17" t="s">
        <v>25</v>
      </c>
      <c r="C32" s="24" t="s">
        <v>43</v>
      </c>
      <c r="D32" s="10">
        <v>0</v>
      </c>
      <c r="E32" s="5">
        <v>2</v>
      </c>
      <c r="F32" s="10">
        <v>2</v>
      </c>
      <c r="G32" s="5">
        <v>2</v>
      </c>
      <c r="H32" s="10">
        <v>2</v>
      </c>
      <c r="I32" s="5">
        <v>2</v>
      </c>
      <c r="J32" s="10">
        <v>2</v>
      </c>
      <c r="K32" s="6"/>
      <c r="L32" s="1">
        <v>0</v>
      </c>
      <c r="M32" s="1">
        <v>0</v>
      </c>
      <c r="N32" s="1">
        <v>0</v>
      </c>
      <c r="O32" s="11">
        <v>0</v>
      </c>
      <c r="P32" s="11">
        <v>0</v>
      </c>
      <c r="Q32" s="11">
        <v>0</v>
      </c>
      <c r="R32" s="11">
        <v>0</v>
      </c>
      <c r="S32" s="21">
        <f t="shared" ref="S32" si="25">SUM(L32:R32)</f>
        <v>0</v>
      </c>
      <c r="U32" t="s">
        <v>27</v>
      </c>
      <c r="V32" s="17" t="s">
        <v>25</v>
      </c>
      <c r="W32" s="24" t="s">
        <v>43</v>
      </c>
      <c r="X32" s="10">
        <f t="shared" si="8"/>
        <v>0</v>
      </c>
      <c r="Y32" s="10">
        <f t="shared" si="9"/>
        <v>2</v>
      </c>
      <c r="Z32" s="10">
        <f t="shared" si="10"/>
        <v>2</v>
      </c>
      <c r="AA32" s="10">
        <f t="shared" si="11"/>
        <v>2</v>
      </c>
      <c r="AB32" s="10">
        <f t="shared" si="12"/>
        <v>2</v>
      </c>
      <c r="AC32" s="10">
        <f t="shared" si="13"/>
        <v>2</v>
      </c>
      <c r="AD32" s="10">
        <f t="shared" si="14"/>
        <v>2</v>
      </c>
      <c r="AE32" s="6">
        <f t="shared" si="15"/>
        <v>0</v>
      </c>
      <c r="AF32" s="1">
        <f t="shared" si="16"/>
        <v>0</v>
      </c>
      <c r="AG32" s="1">
        <f t="shared" si="17"/>
        <v>0</v>
      </c>
      <c r="AH32" s="1">
        <f t="shared" si="18"/>
        <v>0</v>
      </c>
      <c r="AI32" s="1">
        <f t="shared" si="19"/>
        <v>0</v>
      </c>
      <c r="AJ32" s="1">
        <f t="shared" si="20"/>
        <v>0</v>
      </c>
      <c r="AK32" s="1">
        <f t="shared" si="21"/>
        <v>0</v>
      </c>
      <c r="AL32" s="1">
        <f t="shared" si="22"/>
        <v>0</v>
      </c>
      <c r="AM32" s="21">
        <f t="shared" ref="AM32" si="26">SUM(AF32:AL32)</f>
        <v>0</v>
      </c>
    </row>
    <row r="33" spans="1:43" x14ac:dyDescent="0.25">
      <c r="K33" s="13">
        <f>SUM(K35:K48)</f>
        <v>5270</v>
      </c>
      <c r="AE33" s="13">
        <f>SUM(AE35:AE48)</f>
        <v>183040</v>
      </c>
    </row>
    <row r="34" spans="1:43" x14ac:dyDescent="0.25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 t="s">
        <v>9</v>
      </c>
      <c r="J34" s="3" t="s">
        <v>10</v>
      </c>
      <c r="K34" s="3" t="s">
        <v>11</v>
      </c>
      <c r="L34" s="3" t="s">
        <v>29</v>
      </c>
      <c r="M34" s="3" t="s">
        <v>30</v>
      </c>
      <c r="N34" s="3" t="s">
        <v>31</v>
      </c>
      <c r="O34" s="3" t="s">
        <v>32</v>
      </c>
      <c r="P34" s="3" t="s">
        <v>33</v>
      </c>
      <c r="Q34" s="3" t="s">
        <v>34</v>
      </c>
      <c r="R34" s="3" t="s">
        <v>35</v>
      </c>
      <c r="S34" s="3" t="s">
        <v>36</v>
      </c>
      <c r="U34" s="3" t="s">
        <v>1</v>
      </c>
      <c r="V34" s="3" t="s">
        <v>2</v>
      </c>
      <c r="W34" s="3" t="s">
        <v>3</v>
      </c>
      <c r="X34" s="3" t="s">
        <v>4</v>
      </c>
      <c r="Y34" s="3" t="s">
        <v>5</v>
      </c>
      <c r="Z34" s="3" t="s">
        <v>6</v>
      </c>
      <c r="AA34" s="3" t="s">
        <v>7</v>
      </c>
      <c r="AB34" s="3" t="s">
        <v>8</v>
      </c>
      <c r="AC34" s="3" t="s">
        <v>9</v>
      </c>
      <c r="AD34" s="3" t="s">
        <v>10</v>
      </c>
      <c r="AE34" s="3" t="s">
        <v>11</v>
      </c>
      <c r="AF34" s="3" t="s">
        <v>29</v>
      </c>
      <c r="AG34" s="3" t="s">
        <v>30</v>
      </c>
      <c r="AH34" s="3" t="s">
        <v>31</v>
      </c>
      <c r="AI34" s="3" t="s">
        <v>32</v>
      </c>
      <c r="AJ34" s="3" t="s">
        <v>33</v>
      </c>
      <c r="AK34" s="3" t="s">
        <v>34</v>
      </c>
      <c r="AL34" s="3" t="s">
        <v>35</v>
      </c>
      <c r="AM34" s="3" t="s">
        <v>36</v>
      </c>
    </row>
    <row r="35" spans="1:43" x14ac:dyDescent="0.25">
      <c r="A35" t="s">
        <v>12</v>
      </c>
      <c r="B35" s="17" t="s">
        <v>13</v>
      </c>
      <c r="C35" s="4"/>
      <c r="D35" s="10">
        <f>X19</f>
        <v>2</v>
      </c>
      <c r="E35" s="10">
        <f t="shared" ref="E35:J35" si="27">Y19</f>
        <v>2</v>
      </c>
      <c r="F35" s="10">
        <f t="shared" si="27"/>
        <v>0</v>
      </c>
      <c r="G35" s="10">
        <f t="shared" si="27"/>
        <v>0</v>
      </c>
      <c r="H35" s="10">
        <f t="shared" si="27"/>
        <v>0</v>
      </c>
      <c r="I35" s="10">
        <f t="shared" si="27"/>
        <v>0</v>
      </c>
      <c r="J35" s="10">
        <f t="shared" si="27"/>
        <v>2</v>
      </c>
      <c r="K35" s="6">
        <f>AE19</f>
        <v>0</v>
      </c>
      <c r="L35" s="1">
        <f>AF19</f>
        <v>0</v>
      </c>
      <c r="M35" s="1">
        <f t="shared" ref="M35:R35" si="28">AG19</f>
        <v>0</v>
      </c>
      <c r="N35" s="1">
        <f t="shared" si="28"/>
        <v>0</v>
      </c>
      <c r="O35" s="1">
        <f t="shared" si="28"/>
        <v>0</v>
      </c>
      <c r="P35" s="1">
        <f t="shared" si="28"/>
        <v>0</v>
      </c>
      <c r="Q35" s="1">
        <f t="shared" si="28"/>
        <v>0</v>
      </c>
      <c r="R35" s="1">
        <f t="shared" si="28"/>
        <v>0</v>
      </c>
      <c r="S35" s="21">
        <f>SUM(L35:R35)</f>
        <v>0</v>
      </c>
      <c r="U35" t="s">
        <v>12</v>
      </c>
      <c r="V35" s="17" t="s">
        <v>13</v>
      </c>
      <c r="W35" s="4"/>
      <c r="X35" s="10">
        <f>D35</f>
        <v>2</v>
      </c>
      <c r="Y35" s="10">
        <f t="shared" ref="Y35:Y48" si="29">E35</f>
        <v>2</v>
      </c>
      <c r="Z35" s="10">
        <f t="shared" ref="Z35:Z48" si="30">F35</f>
        <v>0</v>
      </c>
      <c r="AA35" s="10">
        <f t="shared" ref="AA35:AA48" si="31">G35</f>
        <v>0</v>
      </c>
      <c r="AB35" s="10">
        <f t="shared" ref="AB35:AB48" si="32">H35</f>
        <v>0</v>
      </c>
      <c r="AC35" s="10">
        <f t="shared" ref="AC35:AC48" si="33">I35</f>
        <v>0</v>
      </c>
      <c r="AD35" s="10">
        <f t="shared" ref="AD35:AD48" si="34">J35</f>
        <v>2</v>
      </c>
      <c r="AE35" s="6">
        <f>K35</f>
        <v>0</v>
      </c>
      <c r="AF35" s="1">
        <f>L35</f>
        <v>0</v>
      </c>
      <c r="AG35" s="1">
        <f t="shared" ref="AG35:AG48" si="35">M35</f>
        <v>0</v>
      </c>
      <c r="AH35" s="1">
        <f t="shared" ref="AH35:AH48" si="36">N35</f>
        <v>0</v>
      </c>
      <c r="AI35" s="1">
        <f t="shared" ref="AI35:AI48" si="37">O35</f>
        <v>0</v>
      </c>
      <c r="AJ35" s="1">
        <f t="shared" ref="AJ35:AJ48" si="38">P35</f>
        <v>0</v>
      </c>
      <c r="AK35" s="1">
        <f t="shared" ref="AK35:AK48" si="39">Q35</f>
        <v>0</v>
      </c>
      <c r="AL35" s="1">
        <f t="shared" ref="AL35:AL48" si="40">R35</f>
        <v>0</v>
      </c>
      <c r="AM35" s="21">
        <f>SUM(AF35:AL35)</f>
        <v>0</v>
      </c>
    </row>
    <row r="36" spans="1:43" x14ac:dyDescent="0.25">
      <c r="A36" t="s">
        <v>14</v>
      </c>
      <c r="B36" s="17" t="s">
        <v>46</v>
      </c>
      <c r="C36" s="22" t="s">
        <v>42</v>
      </c>
      <c r="D36" s="10">
        <f t="shared" ref="D36:D48" si="41">X20</f>
        <v>0</v>
      </c>
      <c r="E36" s="10">
        <f t="shared" ref="E36:E48" si="42">Y20</f>
        <v>2</v>
      </c>
      <c r="F36" s="10">
        <f t="shared" ref="F36:F48" si="43">Z20</f>
        <v>2</v>
      </c>
      <c r="G36" s="10">
        <f t="shared" ref="G36:G48" si="44">AA20</f>
        <v>2</v>
      </c>
      <c r="H36" s="10">
        <f t="shared" ref="H36:H48" si="45">AB20</f>
        <v>2</v>
      </c>
      <c r="I36" s="10">
        <f t="shared" ref="I36:I48" si="46">AC20</f>
        <v>2</v>
      </c>
      <c r="J36" s="10">
        <f t="shared" ref="J36:L48" si="47">AD20</f>
        <v>2</v>
      </c>
      <c r="K36" s="6">
        <f t="shared" si="47"/>
        <v>0</v>
      </c>
      <c r="L36" s="1">
        <f t="shared" si="47"/>
        <v>0</v>
      </c>
      <c r="M36" s="1">
        <v>0</v>
      </c>
      <c r="N36" s="1">
        <f t="shared" ref="N36:N48" si="48">AH20</f>
        <v>0</v>
      </c>
      <c r="O36" s="1">
        <f t="shared" ref="O36:O48" si="49">AI20</f>
        <v>0</v>
      </c>
      <c r="P36" s="1">
        <f t="shared" ref="P36:P48" si="50">AJ20</f>
        <v>0</v>
      </c>
      <c r="Q36" s="1">
        <f t="shared" ref="Q36:Q48" si="51">AK20</f>
        <v>0</v>
      </c>
      <c r="R36" s="1">
        <f t="shared" ref="R36:R48" si="52">AL20</f>
        <v>0</v>
      </c>
      <c r="S36" s="21">
        <f t="shared" ref="S36" si="53">SUM(L36:R36)</f>
        <v>0</v>
      </c>
      <c r="U36" t="s">
        <v>14</v>
      </c>
      <c r="V36" s="17" t="s">
        <v>46</v>
      </c>
      <c r="W36" s="22" t="s">
        <v>42</v>
      </c>
      <c r="X36" s="10">
        <f t="shared" ref="X36:X48" si="54">D36</f>
        <v>0</v>
      </c>
      <c r="Y36" s="10">
        <f t="shared" si="29"/>
        <v>2</v>
      </c>
      <c r="Z36" s="10">
        <f t="shared" si="30"/>
        <v>2</v>
      </c>
      <c r="AA36" s="10">
        <f t="shared" si="31"/>
        <v>2</v>
      </c>
      <c r="AB36" s="10">
        <f t="shared" si="32"/>
        <v>2</v>
      </c>
      <c r="AC36" s="10">
        <f t="shared" si="33"/>
        <v>2</v>
      </c>
      <c r="AD36" s="10">
        <f t="shared" si="34"/>
        <v>2</v>
      </c>
      <c r="AE36" s="6">
        <f t="shared" ref="AE36:AE48" si="55">K36</f>
        <v>0</v>
      </c>
      <c r="AF36" s="1">
        <f t="shared" ref="AF36:AF48" si="56">L36</f>
        <v>0</v>
      </c>
      <c r="AG36" s="1">
        <f t="shared" si="35"/>
        <v>0</v>
      </c>
      <c r="AH36" s="1">
        <f t="shared" si="36"/>
        <v>0</v>
      </c>
      <c r="AI36" s="1">
        <f t="shared" si="37"/>
        <v>0</v>
      </c>
      <c r="AJ36" s="1">
        <f t="shared" si="38"/>
        <v>0</v>
      </c>
      <c r="AK36" s="1">
        <f t="shared" si="39"/>
        <v>0</v>
      </c>
      <c r="AL36" s="1">
        <f t="shared" si="40"/>
        <v>0</v>
      </c>
      <c r="AM36" s="21">
        <f t="shared" ref="AM36" si="57">SUM(AF36:AL36)</f>
        <v>0</v>
      </c>
    </row>
    <row r="37" spans="1:43" x14ac:dyDescent="0.25">
      <c r="A37" t="s">
        <v>15</v>
      </c>
      <c r="B37" s="17" t="s">
        <v>46</v>
      </c>
      <c r="C37" s="22" t="s">
        <v>42</v>
      </c>
      <c r="D37" s="10">
        <f t="shared" si="41"/>
        <v>0</v>
      </c>
      <c r="E37" s="10">
        <f t="shared" si="42"/>
        <v>2</v>
      </c>
      <c r="F37" s="10">
        <f t="shared" si="43"/>
        <v>2</v>
      </c>
      <c r="G37" s="10">
        <f t="shared" si="44"/>
        <v>2</v>
      </c>
      <c r="H37" s="10">
        <f t="shared" si="45"/>
        <v>2</v>
      </c>
      <c r="I37" s="10">
        <f t="shared" si="46"/>
        <v>2</v>
      </c>
      <c r="J37" s="10">
        <f t="shared" si="47"/>
        <v>2</v>
      </c>
      <c r="K37" s="6">
        <f t="shared" ref="K37:L37" si="58">AE21</f>
        <v>0</v>
      </c>
      <c r="L37" s="1">
        <f t="shared" si="58"/>
        <v>0</v>
      </c>
      <c r="M37" s="1">
        <v>0</v>
      </c>
      <c r="N37" s="1">
        <f t="shared" si="48"/>
        <v>0</v>
      </c>
      <c r="O37" s="1">
        <f t="shared" si="49"/>
        <v>0</v>
      </c>
      <c r="P37" s="1">
        <f t="shared" si="50"/>
        <v>0</v>
      </c>
      <c r="Q37" s="1">
        <f t="shared" si="51"/>
        <v>0</v>
      </c>
      <c r="R37" s="1">
        <f t="shared" si="52"/>
        <v>0</v>
      </c>
      <c r="S37" s="21">
        <f>SUM(L37:R37)</f>
        <v>0</v>
      </c>
      <c r="U37" t="s">
        <v>15</v>
      </c>
      <c r="V37" s="17" t="s">
        <v>46</v>
      </c>
      <c r="W37" s="22" t="s">
        <v>42</v>
      </c>
      <c r="X37" s="10">
        <f t="shared" si="54"/>
        <v>0</v>
      </c>
      <c r="Y37" s="10">
        <f t="shared" si="29"/>
        <v>2</v>
      </c>
      <c r="Z37" s="10">
        <f t="shared" si="30"/>
        <v>2</v>
      </c>
      <c r="AA37" s="10">
        <f t="shared" si="31"/>
        <v>2</v>
      </c>
      <c r="AB37" s="10">
        <f t="shared" si="32"/>
        <v>2</v>
      </c>
      <c r="AC37" s="10">
        <f t="shared" si="33"/>
        <v>2</v>
      </c>
      <c r="AD37" s="10">
        <f t="shared" si="34"/>
        <v>2</v>
      </c>
      <c r="AE37" s="6">
        <f t="shared" si="55"/>
        <v>0</v>
      </c>
      <c r="AF37" s="1">
        <f t="shared" si="56"/>
        <v>0</v>
      </c>
      <c r="AG37" s="1">
        <f t="shared" si="35"/>
        <v>0</v>
      </c>
      <c r="AH37" s="1">
        <f t="shared" si="36"/>
        <v>0</v>
      </c>
      <c r="AI37" s="1">
        <f t="shared" si="37"/>
        <v>0</v>
      </c>
      <c r="AJ37" s="1">
        <f t="shared" si="38"/>
        <v>0</v>
      </c>
      <c r="AK37" s="1">
        <f t="shared" si="39"/>
        <v>0</v>
      </c>
      <c r="AL37" s="1">
        <f t="shared" si="40"/>
        <v>0</v>
      </c>
      <c r="AM37" s="21">
        <f>SUM(AF37:AL37)</f>
        <v>0</v>
      </c>
    </row>
    <row r="38" spans="1:43" x14ac:dyDescent="0.25">
      <c r="A38" t="s">
        <v>16</v>
      </c>
      <c r="B38" s="17" t="s">
        <v>37</v>
      </c>
      <c r="C38" s="22" t="s">
        <v>42</v>
      </c>
      <c r="D38" s="10">
        <f t="shared" si="41"/>
        <v>0</v>
      </c>
      <c r="E38" s="10">
        <f t="shared" si="42"/>
        <v>2</v>
      </c>
      <c r="F38" s="10">
        <f t="shared" si="43"/>
        <v>2</v>
      </c>
      <c r="G38" s="10">
        <f t="shared" si="44"/>
        <v>2</v>
      </c>
      <c r="H38" s="10">
        <f t="shared" si="45"/>
        <v>2</v>
      </c>
      <c r="I38" s="10">
        <f t="shared" si="46"/>
        <v>2</v>
      </c>
      <c r="J38" s="10">
        <f t="shared" si="47"/>
        <v>2</v>
      </c>
      <c r="K38" s="6">
        <f t="shared" ref="K38:L38" si="59">AE22</f>
        <v>0</v>
      </c>
      <c r="L38" s="1">
        <f t="shared" si="59"/>
        <v>0</v>
      </c>
      <c r="M38" s="1">
        <v>0</v>
      </c>
      <c r="N38" s="1">
        <f t="shared" si="48"/>
        <v>0</v>
      </c>
      <c r="O38" s="1">
        <f t="shared" si="49"/>
        <v>0</v>
      </c>
      <c r="P38" s="1">
        <f t="shared" si="50"/>
        <v>0</v>
      </c>
      <c r="Q38" s="1">
        <f t="shared" si="51"/>
        <v>0</v>
      </c>
      <c r="R38" s="1">
        <f t="shared" si="52"/>
        <v>0</v>
      </c>
      <c r="S38" s="21">
        <f>SUM(L38:R38)</f>
        <v>0</v>
      </c>
      <c r="U38" t="s">
        <v>16</v>
      </c>
      <c r="V38" s="17" t="s">
        <v>37</v>
      </c>
      <c r="W38" s="22" t="s">
        <v>42</v>
      </c>
      <c r="X38" s="10">
        <f t="shared" si="54"/>
        <v>0</v>
      </c>
      <c r="Y38" s="10">
        <f t="shared" si="29"/>
        <v>2</v>
      </c>
      <c r="Z38" s="10">
        <f t="shared" si="30"/>
        <v>2</v>
      </c>
      <c r="AA38" s="10">
        <f t="shared" si="31"/>
        <v>2</v>
      </c>
      <c r="AB38" s="10">
        <f t="shared" si="32"/>
        <v>2</v>
      </c>
      <c r="AC38" s="10">
        <f t="shared" si="33"/>
        <v>2</v>
      </c>
      <c r="AD38" s="10">
        <f t="shared" si="34"/>
        <v>2</v>
      </c>
      <c r="AE38" s="6">
        <f t="shared" si="55"/>
        <v>0</v>
      </c>
      <c r="AF38" s="1">
        <f t="shared" si="56"/>
        <v>0</v>
      </c>
      <c r="AG38" s="1">
        <f t="shared" si="35"/>
        <v>0</v>
      </c>
      <c r="AH38" s="1">
        <f t="shared" si="36"/>
        <v>0</v>
      </c>
      <c r="AI38" s="1">
        <f t="shared" si="37"/>
        <v>0</v>
      </c>
      <c r="AJ38" s="1">
        <f t="shared" si="38"/>
        <v>0</v>
      </c>
      <c r="AK38" s="1">
        <f t="shared" si="39"/>
        <v>0</v>
      </c>
      <c r="AL38" s="1">
        <f t="shared" si="40"/>
        <v>0</v>
      </c>
      <c r="AM38" s="21">
        <f>SUM(AF38:AL38)</f>
        <v>0</v>
      </c>
      <c r="AO38" t="s">
        <v>40</v>
      </c>
      <c r="AP38" t="s">
        <v>41</v>
      </c>
    </row>
    <row r="39" spans="1:43" x14ac:dyDescent="0.25">
      <c r="A39" t="s">
        <v>17</v>
      </c>
      <c r="B39" s="17" t="s">
        <v>76</v>
      </c>
      <c r="C39" s="22" t="s">
        <v>42</v>
      </c>
      <c r="D39" s="10">
        <f t="shared" si="41"/>
        <v>0</v>
      </c>
      <c r="E39" s="10">
        <f t="shared" si="42"/>
        <v>2</v>
      </c>
      <c r="F39" s="10">
        <f t="shared" si="43"/>
        <v>2</v>
      </c>
      <c r="G39" s="10">
        <f t="shared" si="44"/>
        <v>2</v>
      </c>
      <c r="H39" s="10">
        <f t="shared" si="45"/>
        <v>2</v>
      </c>
      <c r="I39" s="10">
        <f t="shared" si="46"/>
        <v>2</v>
      </c>
      <c r="J39" s="10">
        <f t="shared" si="47"/>
        <v>2</v>
      </c>
      <c r="K39" s="6">
        <f t="shared" ref="K39:L39" si="60">AE23</f>
        <v>0</v>
      </c>
      <c r="L39" s="1">
        <f t="shared" si="60"/>
        <v>0</v>
      </c>
      <c r="M39" s="1">
        <v>0</v>
      </c>
      <c r="N39" s="1">
        <f t="shared" si="48"/>
        <v>0</v>
      </c>
      <c r="O39" s="1">
        <f t="shared" si="49"/>
        <v>0</v>
      </c>
      <c r="P39" s="1">
        <f t="shared" si="50"/>
        <v>0</v>
      </c>
      <c r="Q39" s="1">
        <f t="shared" si="51"/>
        <v>0</v>
      </c>
      <c r="R39" s="1">
        <f t="shared" si="52"/>
        <v>0</v>
      </c>
      <c r="S39" s="21">
        <f t="shared" ref="S39:S45" si="61">SUM(L39:R39)</f>
        <v>0</v>
      </c>
      <c r="U39" t="s">
        <v>17</v>
      </c>
      <c r="V39" s="17" t="s">
        <v>76</v>
      </c>
      <c r="W39" s="22" t="s">
        <v>42</v>
      </c>
      <c r="X39" s="10">
        <f t="shared" si="54"/>
        <v>0</v>
      </c>
      <c r="Y39" s="10">
        <f t="shared" si="29"/>
        <v>2</v>
      </c>
      <c r="Z39" s="10">
        <f t="shared" si="30"/>
        <v>2</v>
      </c>
      <c r="AA39" s="10">
        <f t="shared" si="31"/>
        <v>2</v>
      </c>
      <c r="AB39" s="10">
        <f t="shared" si="32"/>
        <v>2</v>
      </c>
      <c r="AC39" s="10">
        <f t="shared" si="33"/>
        <v>2</v>
      </c>
      <c r="AD39" s="10">
        <f t="shared" si="34"/>
        <v>2</v>
      </c>
      <c r="AE39" s="6">
        <f t="shared" si="55"/>
        <v>0</v>
      </c>
      <c r="AF39" s="1">
        <f t="shared" si="56"/>
        <v>0</v>
      </c>
      <c r="AG39" s="1">
        <f t="shared" si="35"/>
        <v>0</v>
      </c>
      <c r="AH39" s="1">
        <f t="shared" si="36"/>
        <v>0</v>
      </c>
      <c r="AI39" s="1">
        <f t="shared" si="37"/>
        <v>0</v>
      </c>
      <c r="AJ39" s="1">
        <f t="shared" si="38"/>
        <v>0</v>
      </c>
      <c r="AK39" s="1">
        <f t="shared" si="39"/>
        <v>0</v>
      </c>
      <c r="AL39" s="1">
        <f t="shared" si="40"/>
        <v>0</v>
      </c>
      <c r="AM39" s="21">
        <f t="shared" ref="AM39:AM45" si="62">SUM(AF39:AL39)</f>
        <v>0</v>
      </c>
      <c r="AN39" s="14" t="s">
        <v>64</v>
      </c>
      <c r="AO39">
        <f>81-16</f>
        <v>65</v>
      </c>
      <c r="AP39" s="15">
        <f>AO39/16</f>
        <v>4.0625</v>
      </c>
    </row>
    <row r="40" spans="1:43" x14ac:dyDescent="0.25">
      <c r="A40" t="s">
        <v>18</v>
      </c>
      <c r="B40" s="17" t="s">
        <v>76</v>
      </c>
      <c r="C40" s="24" t="s">
        <v>43</v>
      </c>
      <c r="D40" s="10">
        <f t="shared" si="41"/>
        <v>0</v>
      </c>
      <c r="E40" s="10">
        <f t="shared" si="42"/>
        <v>7</v>
      </c>
      <c r="F40" s="10">
        <f t="shared" si="43"/>
        <v>5</v>
      </c>
      <c r="G40" s="10">
        <f t="shared" si="44"/>
        <v>2</v>
      </c>
      <c r="H40" s="10">
        <f t="shared" si="45"/>
        <v>2</v>
      </c>
      <c r="I40" s="10">
        <f t="shared" si="46"/>
        <v>7</v>
      </c>
      <c r="J40" s="10">
        <f t="shared" si="47"/>
        <v>2</v>
      </c>
      <c r="K40" s="6">
        <f t="shared" ref="K40:L40" si="63">AE24</f>
        <v>830</v>
      </c>
      <c r="L40" s="1">
        <f t="shared" si="63"/>
        <v>0</v>
      </c>
      <c r="M40" s="1">
        <f t="shared" ref="M40:M48" si="64">AG24</f>
        <v>18</v>
      </c>
      <c r="N40" s="1">
        <f t="shared" si="48"/>
        <v>9</v>
      </c>
      <c r="O40" s="1">
        <f t="shared" si="49"/>
        <v>0</v>
      </c>
      <c r="P40" s="1">
        <f t="shared" si="50"/>
        <v>0</v>
      </c>
      <c r="Q40" s="1">
        <f t="shared" si="51"/>
        <v>16</v>
      </c>
      <c r="R40" s="1">
        <f t="shared" si="52"/>
        <v>0</v>
      </c>
      <c r="S40" s="21">
        <f t="shared" si="61"/>
        <v>43</v>
      </c>
      <c r="U40" t="s">
        <v>18</v>
      </c>
      <c r="V40" s="17" t="s">
        <v>76</v>
      </c>
      <c r="W40" s="24" t="s">
        <v>43</v>
      </c>
      <c r="X40" s="10">
        <f t="shared" si="54"/>
        <v>0</v>
      </c>
      <c r="Y40" s="10">
        <f t="shared" si="29"/>
        <v>7</v>
      </c>
      <c r="Z40" s="10">
        <f>14+6/13</f>
        <v>14.461538461538462</v>
      </c>
      <c r="AA40" s="10">
        <f t="shared" si="31"/>
        <v>2</v>
      </c>
      <c r="AB40" s="10">
        <f t="shared" si="32"/>
        <v>2</v>
      </c>
      <c r="AC40" s="10">
        <f t="shared" si="33"/>
        <v>7</v>
      </c>
      <c r="AD40" s="10">
        <f t="shared" si="34"/>
        <v>2</v>
      </c>
      <c r="AE40" s="6">
        <f>27520+225+245</f>
        <v>27990</v>
      </c>
      <c r="AF40" s="1">
        <f t="shared" si="56"/>
        <v>0</v>
      </c>
      <c r="AG40" s="1">
        <f t="shared" si="35"/>
        <v>18</v>
      </c>
      <c r="AH40" s="1">
        <f>9+65</f>
        <v>74</v>
      </c>
      <c r="AI40" s="1">
        <f t="shared" si="37"/>
        <v>0</v>
      </c>
      <c r="AJ40" s="1">
        <f t="shared" si="38"/>
        <v>0</v>
      </c>
      <c r="AK40" s="1">
        <f t="shared" si="39"/>
        <v>16</v>
      </c>
      <c r="AL40" s="1">
        <f t="shared" si="40"/>
        <v>0</v>
      </c>
      <c r="AM40" s="21">
        <f t="shared" si="62"/>
        <v>108</v>
      </c>
      <c r="AO40" s="14" t="str">
        <f>AO26</f>
        <v>18.0</v>
      </c>
      <c r="AQ40" s="14" t="s">
        <v>80</v>
      </c>
    </row>
    <row r="41" spans="1:43" x14ac:dyDescent="0.25">
      <c r="A41" t="s">
        <v>19</v>
      </c>
      <c r="B41" s="17" t="s">
        <v>77</v>
      </c>
      <c r="C41" s="23" t="s">
        <v>39</v>
      </c>
      <c r="D41" s="10">
        <f t="shared" si="41"/>
        <v>0</v>
      </c>
      <c r="E41" s="10">
        <f t="shared" si="42"/>
        <v>2</v>
      </c>
      <c r="F41" s="10">
        <f t="shared" si="43"/>
        <v>7</v>
      </c>
      <c r="G41" s="10">
        <f t="shared" si="44"/>
        <v>2</v>
      </c>
      <c r="H41" s="10">
        <f t="shared" si="45"/>
        <v>5</v>
      </c>
      <c r="I41" s="10">
        <f t="shared" si="46"/>
        <v>7</v>
      </c>
      <c r="J41" s="10">
        <f t="shared" si="47"/>
        <v>2</v>
      </c>
      <c r="K41" s="6">
        <f t="shared" ref="K41:L41" si="65">AE25</f>
        <v>890</v>
      </c>
      <c r="L41" s="1">
        <f t="shared" si="65"/>
        <v>0</v>
      </c>
      <c r="M41" s="1">
        <f t="shared" si="64"/>
        <v>0</v>
      </c>
      <c r="N41" s="1">
        <f t="shared" si="48"/>
        <v>16</v>
      </c>
      <c r="O41" s="1">
        <f t="shared" si="49"/>
        <v>0</v>
      </c>
      <c r="P41" s="1">
        <f t="shared" si="50"/>
        <v>7</v>
      </c>
      <c r="Q41" s="1">
        <f t="shared" si="51"/>
        <v>16</v>
      </c>
      <c r="R41" s="1">
        <f t="shared" si="52"/>
        <v>0</v>
      </c>
      <c r="S41" s="21">
        <f t="shared" si="61"/>
        <v>39</v>
      </c>
      <c r="U41" t="s">
        <v>19</v>
      </c>
      <c r="V41" s="17" t="s">
        <v>77</v>
      </c>
      <c r="W41" s="23" t="s">
        <v>39</v>
      </c>
      <c r="X41" s="10">
        <f t="shared" si="54"/>
        <v>0</v>
      </c>
      <c r="Y41" s="10">
        <f t="shared" si="29"/>
        <v>2</v>
      </c>
      <c r="Z41" s="10">
        <v>15</v>
      </c>
      <c r="AA41" s="10">
        <f t="shared" si="31"/>
        <v>2</v>
      </c>
      <c r="AB41" s="10">
        <f t="shared" si="32"/>
        <v>5</v>
      </c>
      <c r="AC41" s="10">
        <f t="shared" si="33"/>
        <v>7</v>
      </c>
      <c r="AD41" s="10">
        <f t="shared" si="34"/>
        <v>2</v>
      </c>
      <c r="AE41" s="6">
        <f>32580+135+245</f>
        <v>32960</v>
      </c>
      <c r="AF41" s="1">
        <f t="shared" si="56"/>
        <v>0</v>
      </c>
      <c r="AG41" s="1">
        <f t="shared" si="35"/>
        <v>0</v>
      </c>
      <c r="AH41" s="1">
        <f>65+16</f>
        <v>81</v>
      </c>
      <c r="AI41" s="1">
        <f t="shared" si="37"/>
        <v>0</v>
      </c>
      <c r="AJ41" s="1">
        <f t="shared" si="38"/>
        <v>7</v>
      </c>
      <c r="AK41" s="1">
        <f t="shared" si="39"/>
        <v>16</v>
      </c>
      <c r="AL41" s="1">
        <f t="shared" si="40"/>
        <v>0</v>
      </c>
      <c r="AM41" s="21">
        <f t="shared" si="62"/>
        <v>104</v>
      </c>
      <c r="AO41" s="14" t="s">
        <v>84</v>
      </c>
      <c r="AQ41" s="14" t="s">
        <v>81</v>
      </c>
    </row>
    <row r="42" spans="1:43" x14ac:dyDescent="0.25">
      <c r="A42" t="s">
        <v>20</v>
      </c>
      <c r="B42" s="17" t="s">
        <v>77</v>
      </c>
      <c r="C42" s="23" t="s">
        <v>39</v>
      </c>
      <c r="D42" s="10">
        <f t="shared" si="41"/>
        <v>0</v>
      </c>
      <c r="E42" s="10">
        <f t="shared" si="42"/>
        <v>2</v>
      </c>
      <c r="F42" s="10">
        <f t="shared" si="43"/>
        <v>7</v>
      </c>
      <c r="G42" s="10">
        <f t="shared" si="44"/>
        <v>2</v>
      </c>
      <c r="H42" s="10">
        <f t="shared" si="45"/>
        <v>5</v>
      </c>
      <c r="I42" s="10">
        <f t="shared" si="46"/>
        <v>7</v>
      </c>
      <c r="J42" s="10">
        <f t="shared" si="47"/>
        <v>2</v>
      </c>
      <c r="K42" s="6">
        <f t="shared" ref="K42:L42" si="66">AE26</f>
        <v>890</v>
      </c>
      <c r="L42" s="1">
        <f t="shared" si="66"/>
        <v>0</v>
      </c>
      <c r="M42" s="1">
        <f t="shared" si="64"/>
        <v>0</v>
      </c>
      <c r="N42" s="1">
        <f t="shared" si="48"/>
        <v>16</v>
      </c>
      <c r="O42" s="1">
        <f t="shared" si="49"/>
        <v>0</v>
      </c>
      <c r="P42" s="1">
        <f t="shared" si="50"/>
        <v>7</v>
      </c>
      <c r="Q42" s="1">
        <f t="shared" si="51"/>
        <v>16</v>
      </c>
      <c r="R42" s="1">
        <f t="shared" si="52"/>
        <v>0</v>
      </c>
      <c r="S42" s="21">
        <f t="shared" si="61"/>
        <v>39</v>
      </c>
      <c r="U42" t="s">
        <v>20</v>
      </c>
      <c r="V42" s="17" t="s">
        <v>77</v>
      </c>
      <c r="W42" s="23" t="s">
        <v>39</v>
      </c>
      <c r="X42" s="10">
        <f t="shared" si="54"/>
        <v>0</v>
      </c>
      <c r="Y42" s="10">
        <f t="shared" si="29"/>
        <v>2</v>
      </c>
      <c r="Z42" s="10">
        <v>15</v>
      </c>
      <c r="AA42" s="10">
        <f t="shared" si="31"/>
        <v>2</v>
      </c>
      <c r="AB42" s="10">
        <f t="shared" si="32"/>
        <v>5</v>
      </c>
      <c r="AC42" s="10">
        <f t="shared" si="33"/>
        <v>7</v>
      </c>
      <c r="AD42" s="10">
        <f t="shared" si="34"/>
        <v>2</v>
      </c>
      <c r="AE42" s="6">
        <f>AE41</f>
        <v>32960</v>
      </c>
      <c r="AF42" s="1">
        <f t="shared" si="56"/>
        <v>0</v>
      </c>
      <c r="AG42" s="1">
        <f t="shared" si="35"/>
        <v>0</v>
      </c>
      <c r="AH42" s="1">
        <f>AH41</f>
        <v>81</v>
      </c>
      <c r="AI42" s="1">
        <f t="shared" si="37"/>
        <v>0</v>
      </c>
      <c r="AJ42" s="1">
        <f t="shared" si="38"/>
        <v>7</v>
      </c>
      <c r="AK42" s="1">
        <f t="shared" si="39"/>
        <v>16</v>
      </c>
      <c r="AL42" s="1">
        <f t="shared" si="40"/>
        <v>0</v>
      </c>
      <c r="AM42" s="21">
        <f t="shared" si="62"/>
        <v>104</v>
      </c>
    </row>
    <row r="43" spans="1:43" x14ac:dyDescent="0.25">
      <c r="A43" t="s">
        <v>21</v>
      </c>
      <c r="B43" s="17" t="s">
        <v>77</v>
      </c>
      <c r="C43" s="23" t="s">
        <v>39</v>
      </c>
      <c r="D43" s="10">
        <f t="shared" si="41"/>
        <v>0</v>
      </c>
      <c r="E43" s="10">
        <f t="shared" si="42"/>
        <v>2</v>
      </c>
      <c r="F43" s="10">
        <f t="shared" si="43"/>
        <v>7</v>
      </c>
      <c r="G43" s="10">
        <f t="shared" si="44"/>
        <v>2</v>
      </c>
      <c r="H43" s="10">
        <f t="shared" si="45"/>
        <v>5</v>
      </c>
      <c r="I43" s="10">
        <f t="shared" si="46"/>
        <v>7</v>
      </c>
      <c r="J43" s="10">
        <f t="shared" si="47"/>
        <v>2</v>
      </c>
      <c r="K43" s="6">
        <f t="shared" ref="K43:L43" si="67">AE27</f>
        <v>890</v>
      </c>
      <c r="L43" s="1">
        <f t="shared" si="67"/>
        <v>0</v>
      </c>
      <c r="M43" s="1">
        <f t="shared" si="64"/>
        <v>0</v>
      </c>
      <c r="N43" s="1">
        <f t="shared" si="48"/>
        <v>16</v>
      </c>
      <c r="O43" s="1">
        <f t="shared" si="49"/>
        <v>0</v>
      </c>
      <c r="P43" s="1">
        <f t="shared" si="50"/>
        <v>7</v>
      </c>
      <c r="Q43" s="1">
        <f t="shared" si="51"/>
        <v>16</v>
      </c>
      <c r="R43" s="1">
        <f t="shared" si="52"/>
        <v>0</v>
      </c>
      <c r="S43" s="21">
        <f t="shared" si="61"/>
        <v>39</v>
      </c>
      <c r="U43" t="s">
        <v>21</v>
      </c>
      <c r="V43" s="17" t="s">
        <v>77</v>
      </c>
      <c r="W43" s="23" t="s">
        <v>39</v>
      </c>
      <c r="X43" s="10">
        <f t="shared" si="54"/>
        <v>0</v>
      </c>
      <c r="Y43" s="10">
        <f t="shared" si="29"/>
        <v>2</v>
      </c>
      <c r="Z43" s="10">
        <v>15</v>
      </c>
      <c r="AA43" s="10">
        <f t="shared" si="31"/>
        <v>2</v>
      </c>
      <c r="AB43" s="10">
        <f t="shared" si="32"/>
        <v>5</v>
      </c>
      <c r="AC43" s="10">
        <f t="shared" si="33"/>
        <v>7</v>
      </c>
      <c r="AD43" s="10">
        <f t="shared" si="34"/>
        <v>2</v>
      </c>
      <c r="AE43" s="6">
        <f>AE42</f>
        <v>32960</v>
      </c>
      <c r="AF43" s="1">
        <f t="shared" si="56"/>
        <v>0</v>
      </c>
      <c r="AG43" s="1">
        <f t="shared" si="35"/>
        <v>0</v>
      </c>
      <c r="AH43" s="1">
        <f>AH42</f>
        <v>81</v>
      </c>
      <c r="AI43" s="1">
        <f t="shared" si="37"/>
        <v>0</v>
      </c>
      <c r="AJ43" s="1">
        <f t="shared" si="38"/>
        <v>7</v>
      </c>
      <c r="AK43" s="1">
        <f t="shared" si="39"/>
        <v>16</v>
      </c>
      <c r="AL43" s="1">
        <f t="shared" si="40"/>
        <v>0</v>
      </c>
      <c r="AM43" s="21">
        <f t="shared" si="62"/>
        <v>104</v>
      </c>
    </row>
    <row r="44" spans="1:43" x14ac:dyDescent="0.25">
      <c r="A44" t="s">
        <v>21</v>
      </c>
      <c r="B44" s="17" t="s">
        <v>22</v>
      </c>
      <c r="C44" s="23" t="s">
        <v>39</v>
      </c>
      <c r="D44" s="10">
        <f t="shared" si="41"/>
        <v>0</v>
      </c>
      <c r="E44" s="10">
        <f t="shared" si="42"/>
        <v>2</v>
      </c>
      <c r="F44" s="10">
        <f t="shared" si="43"/>
        <v>5</v>
      </c>
      <c r="G44" s="10">
        <f t="shared" si="44"/>
        <v>7</v>
      </c>
      <c r="H44" s="10">
        <f t="shared" si="45"/>
        <v>5</v>
      </c>
      <c r="I44" s="10">
        <f t="shared" si="46"/>
        <v>7</v>
      </c>
      <c r="J44" s="10">
        <f t="shared" si="47"/>
        <v>2</v>
      </c>
      <c r="K44" s="6">
        <f t="shared" ref="K44:L44" si="68">AE28</f>
        <v>885</v>
      </c>
      <c r="L44" s="1">
        <f t="shared" si="68"/>
        <v>0</v>
      </c>
      <c r="M44" s="1">
        <f t="shared" si="64"/>
        <v>0</v>
      </c>
      <c r="N44" s="1">
        <f t="shared" si="48"/>
        <v>9</v>
      </c>
      <c r="O44" s="1">
        <f t="shared" si="49"/>
        <v>10.5</v>
      </c>
      <c r="P44" s="1">
        <f t="shared" si="50"/>
        <v>7</v>
      </c>
      <c r="Q44" s="1">
        <f t="shared" si="51"/>
        <v>16</v>
      </c>
      <c r="R44" s="1">
        <f t="shared" si="52"/>
        <v>0</v>
      </c>
      <c r="S44" s="21">
        <f t="shared" si="61"/>
        <v>42.5</v>
      </c>
      <c r="U44" t="s">
        <v>21</v>
      </c>
      <c r="V44" s="17" t="s">
        <v>22</v>
      </c>
      <c r="W44" s="23" t="s">
        <v>39</v>
      </c>
      <c r="X44" s="10">
        <f t="shared" si="54"/>
        <v>0</v>
      </c>
      <c r="Y44" s="10">
        <f t="shared" si="29"/>
        <v>2</v>
      </c>
      <c r="Z44" s="10">
        <f>Z40</f>
        <v>14.461538461538462</v>
      </c>
      <c r="AA44" s="10">
        <f t="shared" si="31"/>
        <v>7</v>
      </c>
      <c r="AB44" s="10">
        <f t="shared" si="32"/>
        <v>5</v>
      </c>
      <c r="AC44" s="10">
        <f t="shared" si="33"/>
        <v>7</v>
      </c>
      <c r="AD44" s="10">
        <f t="shared" si="34"/>
        <v>2</v>
      </c>
      <c r="AE44" s="6">
        <f>27520+185+135+245</f>
        <v>28085</v>
      </c>
      <c r="AF44" s="1">
        <f t="shared" si="56"/>
        <v>0</v>
      </c>
      <c r="AG44" s="1">
        <f t="shared" si="35"/>
        <v>0</v>
      </c>
      <c r="AH44" s="1">
        <v>74</v>
      </c>
      <c r="AI44" s="1">
        <f t="shared" si="37"/>
        <v>10.5</v>
      </c>
      <c r="AJ44" s="1">
        <f t="shared" si="38"/>
        <v>7</v>
      </c>
      <c r="AK44" s="1">
        <f t="shared" si="39"/>
        <v>16</v>
      </c>
      <c r="AL44" s="1">
        <f t="shared" si="40"/>
        <v>0</v>
      </c>
      <c r="AM44" s="21">
        <f t="shared" si="62"/>
        <v>107.5</v>
      </c>
    </row>
    <row r="45" spans="1:43" x14ac:dyDescent="0.25">
      <c r="A45" t="s">
        <v>23</v>
      </c>
      <c r="B45" s="17" t="s">
        <v>22</v>
      </c>
      <c r="C45" s="23" t="s">
        <v>39</v>
      </c>
      <c r="D45" s="10">
        <f t="shared" si="41"/>
        <v>0</v>
      </c>
      <c r="E45" s="10">
        <f t="shared" si="42"/>
        <v>2</v>
      </c>
      <c r="F45" s="10">
        <f t="shared" si="43"/>
        <v>5</v>
      </c>
      <c r="G45" s="10">
        <f t="shared" si="44"/>
        <v>7</v>
      </c>
      <c r="H45" s="10">
        <f t="shared" si="45"/>
        <v>5</v>
      </c>
      <c r="I45" s="10">
        <f t="shared" si="46"/>
        <v>7</v>
      </c>
      <c r="J45" s="10">
        <f t="shared" si="47"/>
        <v>2</v>
      </c>
      <c r="K45" s="6">
        <f t="shared" ref="K45:L45" si="69">AE29</f>
        <v>885</v>
      </c>
      <c r="L45" s="1">
        <f t="shared" si="69"/>
        <v>0</v>
      </c>
      <c r="M45" s="1">
        <f t="shared" si="64"/>
        <v>0</v>
      </c>
      <c r="N45" s="1">
        <f t="shared" si="48"/>
        <v>9</v>
      </c>
      <c r="O45" s="1">
        <f t="shared" si="49"/>
        <v>10.5</v>
      </c>
      <c r="P45" s="1">
        <f t="shared" si="50"/>
        <v>7</v>
      </c>
      <c r="Q45" s="1">
        <f t="shared" si="51"/>
        <v>16</v>
      </c>
      <c r="R45" s="1">
        <f t="shared" si="52"/>
        <v>0</v>
      </c>
      <c r="S45" s="21">
        <f t="shared" si="61"/>
        <v>42.5</v>
      </c>
      <c r="U45" t="s">
        <v>23</v>
      </c>
      <c r="V45" s="17" t="s">
        <v>22</v>
      </c>
      <c r="W45" s="23" t="s">
        <v>39</v>
      </c>
      <c r="X45" s="10">
        <f t="shared" si="54"/>
        <v>0</v>
      </c>
      <c r="Y45" s="10">
        <f t="shared" si="29"/>
        <v>2</v>
      </c>
      <c r="Z45" s="10">
        <f>Z40</f>
        <v>14.461538461538462</v>
      </c>
      <c r="AA45" s="10">
        <f t="shared" si="31"/>
        <v>7</v>
      </c>
      <c r="AB45" s="10">
        <f t="shared" si="32"/>
        <v>5</v>
      </c>
      <c r="AC45" s="10">
        <f t="shared" si="33"/>
        <v>7</v>
      </c>
      <c r="AD45" s="10">
        <f t="shared" si="34"/>
        <v>2</v>
      </c>
      <c r="AE45" s="6">
        <f>AE44</f>
        <v>28085</v>
      </c>
      <c r="AF45" s="1">
        <f t="shared" si="56"/>
        <v>0</v>
      </c>
      <c r="AG45" s="1">
        <f t="shared" si="35"/>
        <v>0</v>
      </c>
      <c r="AH45" s="1">
        <v>74</v>
      </c>
      <c r="AI45" s="1">
        <f t="shared" si="37"/>
        <v>10.5</v>
      </c>
      <c r="AJ45" s="1">
        <f t="shared" si="38"/>
        <v>7</v>
      </c>
      <c r="AK45" s="1">
        <f t="shared" si="39"/>
        <v>16</v>
      </c>
      <c r="AL45" s="1">
        <f t="shared" si="40"/>
        <v>0</v>
      </c>
      <c r="AM45" s="21">
        <f t="shared" si="62"/>
        <v>107.5</v>
      </c>
    </row>
    <row r="46" spans="1:43" x14ac:dyDescent="0.25">
      <c r="A46" t="s">
        <v>24</v>
      </c>
      <c r="B46" s="17" t="s">
        <v>25</v>
      </c>
      <c r="C46" s="23" t="s">
        <v>39</v>
      </c>
      <c r="D46" s="10">
        <f t="shared" si="41"/>
        <v>0</v>
      </c>
      <c r="E46" s="10">
        <f t="shared" si="42"/>
        <v>2</v>
      </c>
      <c r="F46" s="10">
        <f t="shared" si="43"/>
        <v>2</v>
      </c>
      <c r="G46" s="10">
        <f t="shared" si="44"/>
        <v>2</v>
      </c>
      <c r="H46" s="10">
        <f t="shared" si="45"/>
        <v>2</v>
      </c>
      <c r="I46" s="10">
        <f t="shared" si="46"/>
        <v>2</v>
      </c>
      <c r="J46" s="10">
        <f t="shared" si="47"/>
        <v>2</v>
      </c>
      <c r="K46" s="6">
        <f t="shared" ref="K46:L46" si="70">AE30</f>
        <v>0</v>
      </c>
      <c r="L46" s="1">
        <f t="shared" si="70"/>
        <v>0</v>
      </c>
      <c r="M46" s="1">
        <f t="shared" si="64"/>
        <v>0</v>
      </c>
      <c r="N46" s="1">
        <f t="shared" si="48"/>
        <v>0</v>
      </c>
      <c r="O46" s="1">
        <f t="shared" si="49"/>
        <v>0</v>
      </c>
      <c r="P46" s="1">
        <f t="shared" si="50"/>
        <v>0</v>
      </c>
      <c r="Q46" s="1">
        <f t="shared" si="51"/>
        <v>0</v>
      </c>
      <c r="R46" s="1">
        <f t="shared" si="52"/>
        <v>0</v>
      </c>
      <c r="S46" s="21">
        <f>SUM(L46:R46)</f>
        <v>0</v>
      </c>
      <c r="U46" t="s">
        <v>24</v>
      </c>
      <c r="V46" s="17" t="s">
        <v>25</v>
      </c>
      <c r="W46" s="23" t="s">
        <v>39</v>
      </c>
      <c r="X46" s="10">
        <f t="shared" si="54"/>
        <v>0</v>
      </c>
      <c r="Y46" s="10">
        <f t="shared" si="29"/>
        <v>2</v>
      </c>
      <c r="Z46" s="10">
        <f t="shared" si="30"/>
        <v>2</v>
      </c>
      <c r="AA46" s="10">
        <f t="shared" si="31"/>
        <v>2</v>
      </c>
      <c r="AB46" s="10">
        <f t="shared" si="32"/>
        <v>2</v>
      </c>
      <c r="AC46" s="10">
        <f t="shared" si="33"/>
        <v>2</v>
      </c>
      <c r="AD46" s="10">
        <f t="shared" si="34"/>
        <v>2</v>
      </c>
      <c r="AE46" s="6">
        <f t="shared" si="55"/>
        <v>0</v>
      </c>
      <c r="AF46" s="1">
        <f t="shared" si="56"/>
        <v>0</v>
      </c>
      <c r="AG46" s="1">
        <f t="shared" si="35"/>
        <v>0</v>
      </c>
      <c r="AH46" s="1">
        <f t="shared" si="36"/>
        <v>0</v>
      </c>
      <c r="AI46" s="1">
        <f t="shared" si="37"/>
        <v>0</v>
      </c>
      <c r="AJ46" s="1">
        <f t="shared" si="38"/>
        <v>0</v>
      </c>
      <c r="AK46" s="1">
        <f t="shared" si="39"/>
        <v>0</v>
      </c>
      <c r="AL46" s="1">
        <f t="shared" si="40"/>
        <v>0</v>
      </c>
      <c r="AM46" s="21">
        <f>SUM(AF46:AL46)</f>
        <v>0</v>
      </c>
    </row>
    <row r="47" spans="1:43" x14ac:dyDescent="0.25">
      <c r="A47" t="s">
        <v>26</v>
      </c>
      <c r="B47" s="17" t="s">
        <v>25</v>
      </c>
      <c r="C47" s="23" t="s">
        <v>39</v>
      </c>
      <c r="D47" s="10">
        <f t="shared" si="41"/>
        <v>0</v>
      </c>
      <c r="E47" s="10">
        <f t="shared" si="42"/>
        <v>2</v>
      </c>
      <c r="F47" s="10">
        <f t="shared" si="43"/>
        <v>2</v>
      </c>
      <c r="G47" s="10">
        <f t="shared" si="44"/>
        <v>2</v>
      </c>
      <c r="H47" s="10">
        <f t="shared" si="45"/>
        <v>2</v>
      </c>
      <c r="I47" s="10">
        <f t="shared" si="46"/>
        <v>2</v>
      </c>
      <c r="J47" s="10">
        <f t="shared" si="47"/>
        <v>2</v>
      </c>
      <c r="K47" s="6">
        <f t="shared" ref="K47:L47" si="71">AE31</f>
        <v>0</v>
      </c>
      <c r="L47" s="1">
        <f t="shared" si="71"/>
        <v>0</v>
      </c>
      <c r="M47" s="1">
        <f t="shared" si="64"/>
        <v>0</v>
      </c>
      <c r="N47" s="1">
        <f t="shared" si="48"/>
        <v>0</v>
      </c>
      <c r="O47" s="1">
        <f t="shared" si="49"/>
        <v>0</v>
      </c>
      <c r="P47" s="1">
        <f t="shared" si="50"/>
        <v>0</v>
      </c>
      <c r="Q47" s="1">
        <f t="shared" si="51"/>
        <v>0</v>
      </c>
      <c r="R47" s="1">
        <f t="shared" si="52"/>
        <v>0</v>
      </c>
      <c r="S47" s="21">
        <f>SUM(L47:R47)</f>
        <v>0</v>
      </c>
      <c r="U47" t="s">
        <v>26</v>
      </c>
      <c r="V47" s="17" t="s">
        <v>25</v>
      </c>
      <c r="W47" s="23" t="s">
        <v>39</v>
      </c>
      <c r="X47" s="10">
        <f t="shared" si="54"/>
        <v>0</v>
      </c>
      <c r="Y47" s="10">
        <f t="shared" si="29"/>
        <v>2</v>
      </c>
      <c r="Z47" s="10">
        <f t="shared" si="30"/>
        <v>2</v>
      </c>
      <c r="AA47" s="10">
        <f t="shared" si="31"/>
        <v>2</v>
      </c>
      <c r="AB47" s="10">
        <f t="shared" si="32"/>
        <v>2</v>
      </c>
      <c r="AC47" s="10">
        <f t="shared" si="33"/>
        <v>2</v>
      </c>
      <c r="AD47" s="10">
        <f t="shared" si="34"/>
        <v>2</v>
      </c>
      <c r="AE47" s="6">
        <f t="shared" si="55"/>
        <v>0</v>
      </c>
      <c r="AF47" s="1">
        <f t="shared" si="56"/>
        <v>0</v>
      </c>
      <c r="AG47" s="1">
        <f t="shared" si="35"/>
        <v>0</v>
      </c>
      <c r="AH47" s="1">
        <f t="shared" si="36"/>
        <v>0</v>
      </c>
      <c r="AI47" s="1">
        <f t="shared" si="37"/>
        <v>0</v>
      </c>
      <c r="AJ47" s="1">
        <f t="shared" si="38"/>
        <v>0</v>
      </c>
      <c r="AK47" s="1">
        <f t="shared" si="39"/>
        <v>0</v>
      </c>
      <c r="AL47" s="1">
        <f t="shared" si="40"/>
        <v>0</v>
      </c>
      <c r="AM47" s="21">
        <f>SUM(AF47:AL47)</f>
        <v>0</v>
      </c>
    </row>
    <row r="48" spans="1:43" x14ac:dyDescent="0.25">
      <c r="A48" t="s">
        <v>27</v>
      </c>
      <c r="B48" s="17" t="s">
        <v>25</v>
      </c>
      <c r="C48" s="24" t="s">
        <v>43</v>
      </c>
      <c r="D48" s="10">
        <f t="shared" si="41"/>
        <v>0</v>
      </c>
      <c r="E48" s="10">
        <f t="shared" si="42"/>
        <v>2</v>
      </c>
      <c r="F48" s="10">
        <f t="shared" si="43"/>
        <v>2</v>
      </c>
      <c r="G48" s="10">
        <f t="shared" si="44"/>
        <v>2</v>
      </c>
      <c r="H48" s="10">
        <f t="shared" si="45"/>
        <v>2</v>
      </c>
      <c r="I48" s="10">
        <f t="shared" si="46"/>
        <v>2</v>
      </c>
      <c r="J48" s="10">
        <f t="shared" si="47"/>
        <v>2</v>
      </c>
      <c r="K48" s="6">
        <f t="shared" ref="K48:L48" si="72">AE32</f>
        <v>0</v>
      </c>
      <c r="L48" s="1">
        <f t="shared" si="72"/>
        <v>0</v>
      </c>
      <c r="M48" s="1">
        <f t="shared" si="64"/>
        <v>0</v>
      </c>
      <c r="N48" s="1">
        <f t="shared" si="48"/>
        <v>0</v>
      </c>
      <c r="O48" s="1">
        <f t="shared" si="49"/>
        <v>0</v>
      </c>
      <c r="P48" s="1">
        <f t="shared" si="50"/>
        <v>0</v>
      </c>
      <c r="Q48" s="1">
        <f t="shared" si="51"/>
        <v>0</v>
      </c>
      <c r="R48" s="1">
        <f t="shared" si="52"/>
        <v>0</v>
      </c>
      <c r="S48" s="21">
        <f t="shared" ref="S48" si="73">SUM(L48:R48)</f>
        <v>0</v>
      </c>
      <c r="U48" t="s">
        <v>27</v>
      </c>
      <c r="V48" s="17" t="s">
        <v>25</v>
      </c>
      <c r="W48" s="24" t="s">
        <v>43</v>
      </c>
      <c r="X48" s="10">
        <f t="shared" si="54"/>
        <v>0</v>
      </c>
      <c r="Y48" s="10">
        <f t="shared" si="29"/>
        <v>2</v>
      </c>
      <c r="Z48" s="10">
        <f t="shared" si="30"/>
        <v>2</v>
      </c>
      <c r="AA48" s="10">
        <f t="shared" si="31"/>
        <v>2</v>
      </c>
      <c r="AB48" s="10">
        <f t="shared" si="32"/>
        <v>2</v>
      </c>
      <c r="AC48" s="10">
        <f t="shared" si="33"/>
        <v>2</v>
      </c>
      <c r="AD48" s="10">
        <f t="shared" si="34"/>
        <v>2</v>
      </c>
      <c r="AE48" s="6">
        <f t="shared" si="55"/>
        <v>0</v>
      </c>
      <c r="AF48" s="1">
        <f t="shared" si="56"/>
        <v>0</v>
      </c>
      <c r="AG48" s="1">
        <f t="shared" si="35"/>
        <v>0</v>
      </c>
      <c r="AH48" s="1">
        <f t="shared" si="36"/>
        <v>0</v>
      </c>
      <c r="AI48" s="1">
        <f t="shared" si="37"/>
        <v>0</v>
      </c>
      <c r="AJ48" s="1">
        <f t="shared" si="38"/>
        <v>0</v>
      </c>
      <c r="AK48" s="1">
        <f t="shared" si="39"/>
        <v>0</v>
      </c>
      <c r="AL48" s="1">
        <f t="shared" si="40"/>
        <v>0</v>
      </c>
      <c r="AM48" s="21">
        <f t="shared" ref="AM48" si="74">SUM(AF48:AL48)</f>
        <v>0</v>
      </c>
    </row>
    <row r="49" spans="1:43" x14ac:dyDescent="0.25">
      <c r="K49" s="13">
        <f>SUM(K51:K64)</f>
        <v>200777.2</v>
      </c>
      <c r="AE49" s="13">
        <f>SUM(AE51:AE64)</f>
        <v>247114.8</v>
      </c>
    </row>
    <row r="50" spans="1:43" x14ac:dyDescent="0.25">
      <c r="A50" s="3" t="s">
        <v>1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3" t="s">
        <v>8</v>
      </c>
      <c r="I50" s="3" t="s">
        <v>9</v>
      </c>
      <c r="J50" s="3" t="s">
        <v>10</v>
      </c>
      <c r="K50" s="3" t="s">
        <v>11</v>
      </c>
      <c r="L50" s="3" t="s">
        <v>29</v>
      </c>
      <c r="M50" s="3" t="s">
        <v>30</v>
      </c>
      <c r="N50" s="3" t="s">
        <v>31</v>
      </c>
      <c r="O50" s="3" t="s">
        <v>32</v>
      </c>
      <c r="P50" s="3" t="s">
        <v>33</v>
      </c>
      <c r="Q50" s="3" t="s">
        <v>34</v>
      </c>
      <c r="R50" s="3" t="s">
        <v>35</v>
      </c>
      <c r="S50" s="3" t="s">
        <v>36</v>
      </c>
      <c r="U50" s="3" t="s">
        <v>1</v>
      </c>
      <c r="V50" s="3" t="s">
        <v>2</v>
      </c>
      <c r="W50" s="3" t="s">
        <v>3</v>
      </c>
      <c r="X50" s="3" t="s">
        <v>4</v>
      </c>
      <c r="Y50" s="3" t="s">
        <v>5</v>
      </c>
      <c r="Z50" s="3" t="s">
        <v>6</v>
      </c>
      <c r="AA50" s="3" t="s">
        <v>7</v>
      </c>
      <c r="AB50" s="3" t="s">
        <v>8</v>
      </c>
      <c r="AC50" s="3" t="s">
        <v>9</v>
      </c>
      <c r="AD50" s="3" t="s">
        <v>10</v>
      </c>
      <c r="AE50" s="3" t="s">
        <v>11</v>
      </c>
      <c r="AF50" s="3" t="s">
        <v>29</v>
      </c>
      <c r="AG50" s="3" t="s">
        <v>30</v>
      </c>
      <c r="AH50" s="3" t="s">
        <v>31</v>
      </c>
      <c r="AI50" s="3" t="s">
        <v>32</v>
      </c>
      <c r="AJ50" s="3" t="s">
        <v>33</v>
      </c>
      <c r="AK50" s="3" t="s">
        <v>34</v>
      </c>
      <c r="AL50" s="3" t="s">
        <v>35</v>
      </c>
      <c r="AM50" s="3" t="s">
        <v>36</v>
      </c>
    </row>
    <row r="51" spans="1:43" x14ac:dyDescent="0.25">
      <c r="A51" t="s">
        <v>12</v>
      </c>
      <c r="B51" s="17" t="s">
        <v>13</v>
      </c>
      <c r="C51" s="4"/>
      <c r="D51" s="10">
        <v>2</v>
      </c>
      <c r="E51" s="10">
        <v>0</v>
      </c>
      <c r="F51" s="10">
        <f t="shared" ref="F51:F64" si="75">Z35</f>
        <v>0</v>
      </c>
      <c r="G51" s="10">
        <f t="shared" ref="G51:G64" si="76">AA35</f>
        <v>0</v>
      </c>
      <c r="H51" s="10">
        <f t="shared" ref="H51:H64" si="77">AB35</f>
        <v>0</v>
      </c>
      <c r="I51" s="10">
        <f t="shared" ref="I51:I64" si="78">AC35</f>
        <v>0</v>
      </c>
      <c r="J51" s="10">
        <v>2</v>
      </c>
      <c r="K51" s="6"/>
      <c r="L51" s="1">
        <v>0</v>
      </c>
      <c r="M51" s="1">
        <v>0</v>
      </c>
      <c r="N51" s="1">
        <f t="shared" ref="N51:N64" si="79">AH35</f>
        <v>0</v>
      </c>
      <c r="O51" s="1">
        <f t="shared" ref="O51:O64" si="80">AI35</f>
        <v>0</v>
      </c>
      <c r="P51" s="1">
        <f t="shared" ref="P51:P64" si="81">AJ35</f>
        <v>0</v>
      </c>
      <c r="Q51" s="1">
        <f t="shared" ref="Q51:Q64" si="82">AK35</f>
        <v>0</v>
      </c>
      <c r="R51" s="1">
        <v>0</v>
      </c>
      <c r="S51" s="2">
        <f>SUM(L51:R51)</f>
        <v>0</v>
      </c>
      <c r="U51" t="s">
        <v>12</v>
      </c>
      <c r="V51" s="17" t="s">
        <v>13</v>
      </c>
      <c r="W51" s="4"/>
      <c r="X51" s="10">
        <f>D51</f>
        <v>2</v>
      </c>
      <c r="Y51" s="10">
        <v>2</v>
      </c>
      <c r="Z51" s="10">
        <f t="shared" ref="Z51:Z64" si="83">F51</f>
        <v>0</v>
      </c>
      <c r="AA51" s="10">
        <f t="shared" ref="AA51:AA64" si="84">G51</f>
        <v>0</v>
      </c>
      <c r="AB51" s="10">
        <f t="shared" ref="AB51:AB64" si="85">H51</f>
        <v>0</v>
      </c>
      <c r="AC51" s="10">
        <f t="shared" ref="AC51:AC64" si="86">I51</f>
        <v>0</v>
      </c>
      <c r="AD51" s="10">
        <f t="shared" ref="AD51:AD64" si="87">J51</f>
        <v>2</v>
      </c>
      <c r="AE51" s="6">
        <f>K51</f>
        <v>0</v>
      </c>
      <c r="AF51" s="1">
        <f>L51</f>
        <v>0</v>
      </c>
      <c r="AG51" s="1">
        <v>0</v>
      </c>
      <c r="AH51" s="1">
        <f t="shared" ref="AH51:AH64" si="88">N51</f>
        <v>0</v>
      </c>
      <c r="AI51" s="1">
        <f t="shared" ref="AI51:AI64" si="89">O51</f>
        <v>0</v>
      </c>
      <c r="AJ51" s="1">
        <f t="shared" ref="AJ51:AJ64" si="90">P51</f>
        <v>0</v>
      </c>
      <c r="AK51" s="1">
        <f t="shared" ref="AK51:AK64" si="91">Q51</f>
        <v>0</v>
      </c>
      <c r="AL51" s="1">
        <f t="shared" ref="AL51:AL64" si="92">R51</f>
        <v>0</v>
      </c>
      <c r="AM51" s="2">
        <f>SUM(AF51:AL51)</f>
        <v>0</v>
      </c>
    </row>
    <row r="52" spans="1:43" x14ac:dyDescent="0.25">
      <c r="A52" t="s">
        <v>14</v>
      </c>
      <c r="B52" s="17" t="s">
        <v>46</v>
      </c>
      <c r="C52" s="22" t="s">
        <v>42</v>
      </c>
      <c r="D52" s="10">
        <f t="shared" ref="D52:D64" si="93">X36</f>
        <v>0</v>
      </c>
      <c r="E52" s="10">
        <v>11.5</v>
      </c>
      <c r="F52" s="10">
        <f t="shared" si="75"/>
        <v>2</v>
      </c>
      <c r="G52" s="10">
        <v>7</v>
      </c>
      <c r="H52" s="10">
        <v>5</v>
      </c>
      <c r="I52" s="10">
        <f t="shared" si="78"/>
        <v>2</v>
      </c>
      <c r="J52" s="10">
        <v>14</v>
      </c>
      <c r="K52" s="6">
        <f>(5550+135)*1.04</f>
        <v>5912.4000000000005</v>
      </c>
      <c r="L52" s="1">
        <f t="shared" ref="L52:L64" si="94">AF36</f>
        <v>0</v>
      </c>
      <c r="M52" s="1">
        <v>49</v>
      </c>
      <c r="N52" s="1">
        <f t="shared" si="79"/>
        <v>0</v>
      </c>
      <c r="O52" s="1">
        <v>10.5</v>
      </c>
      <c r="P52" s="1">
        <v>7</v>
      </c>
      <c r="Q52" s="1">
        <f t="shared" si="82"/>
        <v>0</v>
      </c>
      <c r="R52" s="1">
        <v>14</v>
      </c>
      <c r="S52" s="2">
        <f t="shared" ref="S52" si="95">SUM(L52:R52)</f>
        <v>80.5</v>
      </c>
      <c r="U52" t="s">
        <v>14</v>
      </c>
      <c r="V52" s="17" t="s">
        <v>46</v>
      </c>
      <c r="W52" s="22" t="s">
        <v>42</v>
      </c>
      <c r="X52" s="10">
        <f t="shared" ref="X52:X64" si="96">D52</f>
        <v>0</v>
      </c>
      <c r="Y52" s="10">
        <f t="shared" ref="Y52:Y64" si="97">E52</f>
        <v>11.5</v>
      </c>
      <c r="Z52" s="10">
        <f t="shared" si="83"/>
        <v>2</v>
      </c>
      <c r="AA52" s="10">
        <v>15</v>
      </c>
      <c r="AB52" s="10">
        <f t="shared" si="85"/>
        <v>5</v>
      </c>
      <c r="AC52" s="10">
        <f t="shared" si="86"/>
        <v>2</v>
      </c>
      <c r="AD52" s="10">
        <f t="shared" si="87"/>
        <v>14</v>
      </c>
      <c r="AE52" s="6">
        <f>(18090+2775+135)*1.04</f>
        <v>21840</v>
      </c>
      <c r="AF52" s="1">
        <f t="shared" ref="AF52:AF64" si="98">L52</f>
        <v>0</v>
      </c>
      <c r="AG52" s="1">
        <f>M52</f>
        <v>49</v>
      </c>
      <c r="AH52" s="1">
        <f t="shared" si="88"/>
        <v>0</v>
      </c>
      <c r="AI52" s="1">
        <v>55.5</v>
      </c>
      <c r="AJ52" s="1">
        <f t="shared" si="90"/>
        <v>7</v>
      </c>
      <c r="AK52" s="1">
        <f t="shared" si="91"/>
        <v>0</v>
      </c>
      <c r="AL52" s="1">
        <f t="shared" si="92"/>
        <v>14</v>
      </c>
      <c r="AM52" s="2">
        <f t="shared" ref="AM52" si="99">SUM(AF52:AL52)</f>
        <v>125.5</v>
      </c>
    </row>
    <row r="53" spans="1:43" x14ac:dyDescent="0.25">
      <c r="A53" t="s">
        <v>15</v>
      </c>
      <c r="B53" s="17" t="s">
        <v>46</v>
      </c>
      <c r="C53" s="22" t="s">
        <v>42</v>
      </c>
      <c r="D53" s="10">
        <f t="shared" si="93"/>
        <v>0</v>
      </c>
      <c r="E53" s="10">
        <v>11.5</v>
      </c>
      <c r="F53" s="10">
        <f t="shared" si="75"/>
        <v>2</v>
      </c>
      <c r="G53" s="10">
        <v>7</v>
      </c>
      <c r="H53" s="10">
        <v>5</v>
      </c>
      <c r="I53" s="10">
        <f t="shared" si="78"/>
        <v>2</v>
      </c>
      <c r="J53" s="10">
        <v>14</v>
      </c>
      <c r="K53" s="6">
        <f>K52</f>
        <v>5912.4000000000005</v>
      </c>
      <c r="L53" s="1">
        <f t="shared" si="94"/>
        <v>0</v>
      </c>
      <c r="M53" s="1">
        <v>49</v>
      </c>
      <c r="N53" s="1">
        <f t="shared" si="79"/>
        <v>0</v>
      </c>
      <c r="O53" s="1">
        <v>10.5</v>
      </c>
      <c r="P53" s="1">
        <v>7</v>
      </c>
      <c r="Q53" s="1">
        <f t="shared" si="82"/>
        <v>0</v>
      </c>
      <c r="R53" s="1">
        <v>14</v>
      </c>
      <c r="S53" s="2">
        <f>SUM(L53:R53)</f>
        <v>80.5</v>
      </c>
      <c r="U53" t="s">
        <v>15</v>
      </c>
      <c r="V53" s="17" t="s">
        <v>46</v>
      </c>
      <c r="W53" s="22" t="s">
        <v>42</v>
      </c>
      <c r="X53" s="10">
        <f t="shared" si="96"/>
        <v>0</v>
      </c>
      <c r="Y53" s="10">
        <f t="shared" si="97"/>
        <v>11.5</v>
      </c>
      <c r="Z53" s="10">
        <f t="shared" si="83"/>
        <v>2</v>
      </c>
      <c r="AA53" s="10">
        <v>15</v>
      </c>
      <c r="AB53" s="10">
        <f t="shared" si="85"/>
        <v>5</v>
      </c>
      <c r="AC53" s="10">
        <f t="shared" si="86"/>
        <v>2</v>
      </c>
      <c r="AD53" s="10">
        <f t="shared" si="87"/>
        <v>14</v>
      </c>
      <c r="AE53" s="6">
        <f>AE52</f>
        <v>21840</v>
      </c>
      <c r="AF53" s="1">
        <f t="shared" si="98"/>
        <v>0</v>
      </c>
      <c r="AG53" s="1">
        <f t="shared" ref="AG53:AG64" si="100">M53</f>
        <v>49</v>
      </c>
      <c r="AH53" s="1">
        <f t="shared" si="88"/>
        <v>0</v>
      </c>
      <c r="AI53" s="1">
        <v>55.5</v>
      </c>
      <c r="AJ53" s="1">
        <f t="shared" si="90"/>
        <v>7</v>
      </c>
      <c r="AK53" s="1">
        <f t="shared" si="91"/>
        <v>0</v>
      </c>
      <c r="AL53" s="1">
        <f t="shared" si="92"/>
        <v>14</v>
      </c>
      <c r="AM53" s="2">
        <f>SUM(AF53:AL53)</f>
        <v>125.5</v>
      </c>
    </row>
    <row r="54" spans="1:43" x14ac:dyDescent="0.25">
      <c r="A54" t="s">
        <v>16</v>
      </c>
      <c r="B54" s="17" t="s">
        <v>37</v>
      </c>
      <c r="C54" s="22" t="s">
        <v>42</v>
      </c>
      <c r="D54" s="10">
        <f t="shared" si="93"/>
        <v>0</v>
      </c>
      <c r="E54" s="10">
        <v>12.2</v>
      </c>
      <c r="F54" s="10">
        <f t="shared" si="75"/>
        <v>2</v>
      </c>
      <c r="G54" s="10">
        <f t="shared" si="76"/>
        <v>2</v>
      </c>
      <c r="H54" s="10">
        <v>5</v>
      </c>
      <c r="I54" s="10">
        <f t="shared" si="78"/>
        <v>2</v>
      </c>
      <c r="J54" s="10">
        <v>14</v>
      </c>
      <c r="K54" s="6">
        <f>K53</f>
        <v>5912.4000000000005</v>
      </c>
      <c r="L54" s="1">
        <f t="shared" si="94"/>
        <v>0</v>
      </c>
      <c r="M54" s="1">
        <v>58</v>
      </c>
      <c r="N54" s="1">
        <f t="shared" si="79"/>
        <v>0</v>
      </c>
      <c r="O54" s="1">
        <f t="shared" si="80"/>
        <v>0</v>
      </c>
      <c r="P54" s="1">
        <v>7</v>
      </c>
      <c r="Q54" s="1">
        <f t="shared" si="82"/>
        <v>0</v>
      </c>
      <c r="R54" s="1">
        <v>14</v>
      </c>
      <c r="S54" s="2">
        <f>SUM(L54:R54)</f>
        <v>79</v>
      </c>
      <c r="U54" t="s">
        <v>16</v>
      </c>
      <c r="V54" s="17" t="s">
        <v>37</v>
      </c>
      <c r="W54" s="22" t="s">
        <v>42</v>
      </c>
      <c r="X54" s="10">
        <f t="shared" si="96"/>
        <v>0</v>
      </c>
      <c r="Y54" s="10">
        <f t="shared" si="97"/>
        <v>12.2</v>
      </c>
      <c r="Z54" s="10">
        <f t="shared" si="83"/>
        <v>2</v>
      </c>
      <c r="AA54" s="10">
        <v>10</v>
      </c>
      <c r="AB54" s="10">
        <f t="shared" si="85"/>
        <v>5</v>
      </c>
      <c r="AC54" s="10">
        <f t="shared" si="86"/>
        <v>2</v>
      </c>
      <c r="AD54" s="10">
        <f t="shared" si="87"/>
        <v>14</v>
      </c>
      <c r="AE54" s="6">
        <f>(7700+785+135)*1.04</f>
        <v>8964.8000000000011</v>
      </c>
      <c r="AF54" s="1">
        <f t="shared" si="98"/>
        <v>0</v>
      </c>
      <c r="AG54" s="1">
        <f t="shared" si="100"/>
        <v>58</v>
      </c>
      <c r="AH54" s="1">
        <f t="shared" si="88"/>
        <v>0</v>
      </c>
      <c r="AI54" s="1">
        <f>45/2</f>
        <v>22.5</v>
      </c>
      <c r="AJ54" s="1">
        <f t="shared" si="90"/>
        <v>7</v>
      </c>
      <c r="AK54" s="1">
        <f t="shared" si="91"/>
        <v>0</v>
      </c>
      <c r="AL54" s="1">
        <f t="shared" si="92"/>
        <v>14</v>
      </c>
      <c r="AM54" s="2">
        <f>SUM(AF54:AL54)</f>
        <v>101.5</v>
      </c>
    </row>
    <row r="55" spans="1:43" x14ac:dyDescent="0.25">
      <c r="A55" t="s">
        <v>17</v>
      </c>
      <c r="B55" s="17" t="s">
        <v>76</v>
      </c>
      <c r="C55" s="22" t="s">
        <v>42</v>
      </c>
      <c r="D55" s="10">
        <f t="shared" si="93"/>
        <v>0</v>
      </c>
      <c r="E55" s="10">
        <v>2</v>
      </c>
      <c r="F55" s="10">
        <v>2</v>
      </c>
      <c r="G55" s="10">
        <f t="shared" si="76"/>
        <v>2</v>
      </c>
      <c r="H55" s="10">
        <v>2</v>
      </c>
      <c r="I55" s="10">
        <f t="shared" si="78"/>
        <v>2</v>
      </c>
      <c r="J55" s="10">
        <f t="shared" ref="J55:J64" si="101">AD39</f>
        <v>2</v>
      </c>
      <c r="K55" s="6"/>
      <c r="L55" s="1">
        <f t="shared" si="94"/>
        <v>0</v>
      </c>
      <c r="M55" s="1">
        <v>0</v>
      </c>
      <c r="N55" s="1">
        <v>0</v>
      </c>
      <c r="O55" s="1">
        <f t="shared" si="80"/>
        <v>0</v>
      </c>
      <c r="P55" s="1">
        <v>0</v>
      </c>
      <c r="Q55" s="1">
        <f t="shared" si="82"/>
        <v>0</v>
      </c>
      <c r="R55" s="1">
        <f t="shared" ref="R55:R64" si="102">AL39</f>
        <v>0</v>
      </c>
      <c r="S55" s="2">
        <f t="shared" ref="S55:S61" si="103">SUM(L55:R55)</f>
        <v>0</v>
      </c>
      <c r="U55" t="s">
        <v>17</v>
      </c>
      <c r="V55" s="17" t="s">
        <v>76</v>
      </c>
      <c r="W55" s="22" t="s">
        <v>42</v>
      </c>
      <c r="X55" s="10">
        <f t="shared" si="96"/>
        <v>0</v>
      </c>
      <c r="Y55" s="10">
        <f t="shared" si="97"/>
        <v>2</v>
      </c>
      <c r="Z55" s="10">
        <f t="shared" si="83"/>
        <v>2</v>
      </c>
      <c r="AA55" s="10">
        <f t="shared" si="84"/>
        <v>2</v>
      </c>
      <c r="AB55" s="10">
        <f t="shared" si="85"/>
        <v>2</v>
      </c>
      <c r="AC55" s="10">
        <f t="shared" si="86"/>
        <v>2</v>
      </c>
      <c r="AD55" s="10">
        <f t="shared" si="87"/>
        <v>2</v>
      </c>
      <c r="AE55" s="6">
        <f t="shared" ref="AE55:AE64" si="104">K55</f>
        <v>0</v>
      </c>
      <c r="AF55" s="1">
        <f t="shared" si="98"/>
        <v>0</v>
      </c>
      <c r="AG55" s="1">
        <f t="shared" si="100"/>
        <v>0</v>
      </c>
      <c r="AH55" s="1">
        <f t="shared" si="88"/>
        <v>0</v>
      </c>
      <c r="AI55" s="1">
        <f t="shared" si="89"/>
        <v>0</v>
      </c>
      <c r="AJ55" s="1">
        <f t="shared" si="90"/>
        <v>0</v>
      </c>
      <c r="AK55" s="1">
        <f t="shared" si="91"/>
        <v>0</v>
      </c>
      <c r="AL55" s="1">
        <f t="shared" si="92"/>
        <v>0</v>
      </c>
      <c r="AM55" s="2">
        <f t="shared" ref="AM55:AM61" si="105">SUM(AF55:AL55)</f>
        <v>0</v>
      </c>
      <c r="AO55" t="s">
        <v>40</v>
      </c>
      <c r="AP55" t="s">
        <v>41</v>
      </c>
    </row>
    <row r="56" spans="1:43" x14ac:dyDescent="0.25">
      <c r="A56" t="s">
        <v>18</v>
      </c>
      <c r="B56" s="17" t="s">
        <v>76</v>
      </c>
      <c r="C56" s="24" t="s">
        <v>43</v>
      </c>
      <c r="D56" s="10">
        <f t="shared" si="93"/>
        <v>0</v>
      </c>
      <c r="E56" s="10">
        <f t="shared" ref="E56:E64" si="106">Y40</f>
        <v>7</v>
      </c>
      <c r="F56" s="10">
        <f t="shared" si="75"/>
        <v>14.461538461538462</v>
      </c>
      <c r="G56" s="10">
        <f t="shared" si="76"/>
        <v>2</v>
      </c>
      <c r="H56" s="10">
        <f t="shared" si="77"/>
        <v>2</v>
      </c>
      <c r="I56" s="10">
        <f t="shared" si="78"/>
        <v>7</v>
      </c>
      <c r="J56" s="10">
        <f t="shared" si="101"/>
        <v>2</v>
      </c>
      <c r="K56" s="6">
        <f t="shared" ref="K56:K64" si="107">AE40</f>
        <v>27990</v>
      </c>
      <c r="L56" s="1">
        <f t="shared" si="94"/>
        <v>0</v>
      </c>
      <c r="M56" s="1">
        <f t="shared" ref="M56:M64" si="108">AG40</f>
        <v>18</v>
      </c>
      <c r="N56" s="1">
        <f t="shared" si="79"/>
        <v>74</v>
      </c>
      <c r="O56" s="1">
        <f t="shared" si="80"/>
        <v>0</v>
      </c>
      <c r="P56" s="1">
        <f t="shared" si="81"/>
        <v>0</v>
      </c>
      <c r="Q56" s="1">
        <f t="shared" si="82"/>
        <v>16</v>
      </c>
      <c r="R56" s="1">
        <f t="shared" si="102"/>
        <v>0</v>
      </c>
      <c r="S56" s="2">
        <f t="shared" si="103"/>
        <v>108</v>
      </c>
      <c r="U56" t="s">
        <v>18</v>
      </c>
      <c r="V56" s="17" t="s">
        <v>76</v>
      </c>
      <c r="W56" s="24" t="s">
        <v>43</v>
      </c>
      <c r="X56" s="10">
        <f t="shared" si="96"/>
        <v>0</v>
      </c>
      <c r="Y56" s="10">
        <f t="shared" si="97"/>
        <v>7</v>
      </c>
      <c r="Z56" s="10">
        <f t="shared" si="83"/>
        <v>14.461538461538462</v>
      </c>
      <c r="AA56" s="10">
        <v>10</v>
      </c>
      <c r="AB56" s="10">
        <f t="shared" si="85"/>
        <v>2</v>
      </c>
      <c r="AC56" s="10">
        <f t="shared" si="86"/>
        <v>7</v>
      </c>
      <c r="AD56" s="10">
        <f t="shared" si="87"/>
        <v>2</v>
      </c>
      <c r="AE56" s="6">
        <f>27520+225+245+785</f>
        <v>28775</v>
      </c>
      <c r="AF56" s="1">
        <f t="shared" si="98"/>
        <v>0</v>
      </c>
      <c r="AG56" s="1">
        <f t="shared" si="100"/>
        <v>18</v>
      </c>
      <c r="AH56" s="1">
        <f t="shared" si="88"/>
        <v>74</v>
      </c>
      <c r="AI56" s="1">
        <v>22.5</v>
      </c>
      <c r="AJ56" s="1">
        <f t="shared" si="90"/>
        <v>0</v>
      </c>
      <c r="AK56" s="1">
        <f t="shared" si="91"/>
        <v>16</v>
      </c>
      <c r="AL56" s="1">
        <f t="shared" si="92"/>
        <v>0</v>
      </c>
      <c r="AM56" s="2">
        <f t="shared" si="105"/>
        <v>130.5</v>
      </c>
      <c r="AN56" s="14" t="s">
        <v>65</v>
      </c>
      <c r="AO56">
        <f>55.5-10.5</f>
        <v>45</v>
      </c>
      <c r="AP56" s="15">
        <f>AO56/16</f>
        <v>2.8125</v>
      </c>
    </row>
    <row r="57" spans="1:43" x14ac:dyDescent="0.25">
      <c r="A57" t="s">
        <v>19</v>
      </c>
      <c r="B57" s="17" t="s">
        <v>77</v>
      </c>
      <c r="C57" s="23" t="s">
        <v>39</v>
      </c>
      <c r="D57" s="10">
        <f t="shared" si="93"/>
        <v>0</v>
      </c>
      <c r="E57" s="10">
        <f t="shared" si="106"/>
        <v>2</v>
      </c>
      <c r="F57" s="10">
        <f t="shared" si="75"/>
        <v>15</v>
      </c>
      <c r="G57" s="10">
        <f t="shared" si="76"/>
        <v>2</v>
      </c>
      <c r="H57" s="10">
        <f t="shared" si="77"/>
        <v>5</v>
      </c>
      <c r="I57" s="10">
        <f t="shared" si="78"/>
        <v>7</v>
      </c>
      <c r="J57" s="10">
        <f t="shared" si="101"/>
        <v>2</v>
      </c>
      <c r="K57" s="6">
        <f t="shared" si="107"/>
        <v>32960</v>
      </c>
      <c r="L57" s="1">
        <f t="shared" si="94"/>
        <v>0</v>
      </c>
      <c r="M57" s="1">
        <f t="shared" si="108"/>
        <v>0</v>
      </c>
      <c r="N57" s="1">
        <f t="shared" si="79"/>
        <v>81</v>
      </c>
      <c r="O57" s="1">
        <f t="shared" si="80"/>
        <v>0</v>
      </c>
      <c r="P57" s="1">
        <f t="shared" si="81"/>
        <v>7</v>
      </c>
      <c r="Q57" s="1">
        <f t="shared" si="82"/>
        <v>16</v>
      </c>
      <c r="R57" s="1">
        <f t="shared" si="102"/>
        <v>0</v>
      </c>
      <c r="S57" s="2">
        <f t="shared" si="103"/>
        <v>104</v>
      </c>
      <c r="U57" t="s">
        <v>19</v>
      </c>
      <c r="V57" s="17" t="s">
        <v>77</v>
      </c>
      <c r="W57" s="23" t="s">
        <v>39</v>
      </c>
      <c r="X57" s="10">
        <f t="shared" si="96"/>
        <v>0</v>
      </c>
      <c r="Y57" s="10">
        <f t="shared" si="97"/>
        <v>2</v>
      </c>
      <c r="Z57" s="10">
        <f t="shared" si="83"/>
        <v>15</v>
      </c>
      <c r="AA57" s="10">
        <f t="shared" si="84"/>
        <v>2</v>
      </c>
      <c r="AB57" s="10">
        <f t="shared" si="85"/>
        <v>5</v>
      </c>
      <c r="AC57" s="10">
        <f t="shared" si="86"/>
        <v>7</v>
      </c>
      <c r="AD57" s="10">
        <f t="shared" si="87"/>
        <v>2</v>
      </c>
      <c r="AE57" s="6">
        <f>32580+135+245+785</f>
        <v>33745</v>
      </c>
      <c r="AF57" s="1">
        <f t="shared" si="98"/>
        <v>0</v>
      </c>
      <c r="AG57" s="1">
        <f t="shared" si="100"/>
        <v>0</v>
      </c>
      <c r="AH57" s="1">
        <f t="shared" si="88"/>
        <v>81</v>
      </c>
      <c r="AI57" s="1">
        <f t="shared" si="89"/>
        <v>0</v>
      </c>
      <c r="AJ57" s="1">
        <f t="shared" si="90"/>
        <v>7</v>
      </c>
      <c r="AK57" s="1">
        <f t="shared" si="91"/>
        <v>16</v>
      </c>
      <c r="AL57" s="1">
        <f t="shared" si="92"/>
        <v>0</v>
      </c>
      <c r="AM57" s="2">
        <f t="shared" si="105"/>
        <v>104</v>
      </c>
      <c r="AO57" s="14" t="str">
        <f>AO41</f>
        <v>22.0</v>
      </c>
      <c r="AQ57" s="14" t="s">
        <v>80</v>
      </c>
    </row>
    <row r="58" spans="1:43" x14ac:dyDescent="0.25">
      <c r="A58" t="s">
        <v>20</v>
      </c>
      <c r="B58" s="17" t="s">
        <v>77</v>
      </c>
      <c r="C58" s="23" t="s">
        <v>39</v>
      </c>
      <c r="D58" s="10">
        <f t="shared" si="93"/>
        <v>0</v>
      </c>
      <c r="E58" s="10">
        <f t="shared" si="106"/>
        <v>2</v>
      </c>
      <c r="F58" s="10">
        <f t="shared" si="75"/>
        <v>15</v>
      </c>
      <c r="G58" s="10">
        <f t="shared" si="76"/>
        <v>2</v>
      </c>
      <c r="H58" s="10">
        <f t="shared" si="77"/>
        <v>5</v>
      </c>
      <c r="I58" s="10">
        <f t="shared" si="78"/>
        <v>7</v>
      </c>
      <c r="J58" s="10">
        <f t="shared" si="101"/>
        <v>2</v>
      </c>
      <c r="K58" s="6">
        <f t="shared" si="107"/>
        <v>32960</v>
      </c>
      <c r="L58" s="1">
        <f t="shared" si="94"/>
        <v>0</v>
      </c>
      <c r="M58" s="1">
        <f t="shared" si="108"/>
        <v>0</v>
      </c>
      <c r="N58" s="1">
        <f t="shared" si="79"/>
        <v>81</v>
      </c>
      <c r="O58" s="1">
        <f t="shared" si="80"/>
        <v>0</v>
      </c>
      <c r="P58" s="1">
        <f t="shared" si="81"/>
        <v>7</v>
      </c>
      <c r="Q58" s="1">
        <f t="shared" si="82"/>
        <v>16</v>
      </c>
      <c r="R58" s="1">
        <f t="shared" si="102"/>
        <v>0</v>
      </c>
      <c r="S58" s="2">
        <f t="shared" si="103"/>
        <v>104</v>
      </c>
      <c r="U58" t="s">
        <v>20</v>
      </c>
      <c r="V58" s="17" t="s">
        <v>77</v>
      </c>
      <c r="W58" s="23" t="s">
        <v>39</v>
      </c>
      <c r="X58" s="10">
        <f t="shared" si="96"/>
        <v>0</v>
      </c>
      <c r="Y58" s="10">
        <f t="shared" si="97"/>
        <v>2</v>
      </c>
      <c r="Z58" s="10">
        <f t="shared" si="83"/>
        <v>15</v>
      </c>
      <c r="AA58" s="10">
        <v>10</v>
      </c>
      <c r="AB58" s="10">
        <f t="shared" si="85"/>
        <v>5</v>
      </c>
      <c r="AC58" s="10">
        <f t="shared" si="86"/>
        <v>7</v>
      </c>
      <c r="AD58" s="10">
        <f t="shared" si="87"/>
        <v>2</v>
      </c>
      <c r="AE58" s="6">
        <f>AE57</f>
        <v>33745</v>
      </c>
      <c r="AF58" s="1">
        <f t="shared" si="98"/>
        <v>0</v>
      </c>
      <c r="AG58" s="1">
        <f t="shared" si="100"/>
        <v>0</v>
      </c>
      <c r="AH58" s="1">
        <f t="shared" si="88"/>
        <v>81</v>
      </c>
      <c r="AI58" s="1">
        <v>22.5</v>
      </c>
      <c r="AJ58" s="1">
        <f t="shared" si="90"/>
        <v>7</v>
      </c>
      <c r="AK58" s="1">
        <f t="shared" si="91"/>
        <v>16</v>
      </c>
      <c r="AL58" s="1">
        <f t="shared" si="92"/>
        <v>0</v>
      </c>
      <c r="AM58" s="2">
        <f t="shared" si="105"/>
        <v>126.5</v>
      </c>
      <c r="AO58" s="14" t="s">
        <v>85</v>
      </c>
      <c r="AQ58" s="14" t="s">
        <v>81</v>
      </c>
    </row>
    <row r="59" spans="1:43" x14ac:dyDescent="0.25">
      <c r="A59" t="s">
        <v>21</v>
      </c>
      <c r="B59" s="17" t="s">
        <v>77</v>
      </c>
      <c r="C59" s="23" t="s">
        <v>39</v>
      </c>
      <c r="D59" s="10">
        <f t="shared" si="93"/>
        <v>0</v>
      </c>
      <c r="E59" s="10">
        <f t="shared" si="106"/>
        <v>2</v>
      </c>
      <c r="F59" s="10">
        <f t="shared" si="75"/>
        <v>15</v>
      </c>
      <c r="G59" s="10">
        <f t="shared" si="76"/>
        <v>2</v>
      </c>
      <c r="H59" s="10">
        <f t="shared" si="77"/>
        <v>5</v>
      </c>
      <c r="I59" s="10">
        <f t="shared" si="78"/>
        <v>7</v>
      </c>
      <c r="J59" s="10">
        <f t="shared" si="101"/>
        <v>2</v>
      </c>
      <c r="K59" s="6">
        <f t="shared" si="107"/>
        <v>32960</v>
      </c>
      <c r="L59" s="1">
        <f t="shared" si="94"/>
        <v>0</v>
      </c>
      <c r="M59" s="1">
        <f t="shared" si="108"/>
        <v>0</v>
      </c>
      <c r="N59" s="1">
        <f t="shared" si="79"/>
        <v>81</v>
      </c>
      <c r="O59" s="1">
        <f t="shared" si="80"/>
        <v>0</v>
      </c>
      <c r="P59" s="1">
        <f t="shared" si="81"/>
        <v>7</v>
      </c>
      <c r="Q59" s="1">
        <f t="shared" si="82"/>
        <v>16</v>
      </c>
      <c r="R59" s="1">
        <f t="shared" si="102"/>
        <v>0</v>
      </c>
      <c r="S59" s="2">
        <f t="shared" si="103"/>
        <v>104</v>
      </c>
      <c r="U59" t="s">
        <v>21</v>
      </c>
      <c r="V59" s="17" t="s">
        <v>77</v>
      </c>
      <c r="W59" s="23" t="s">
        <v>39</v>
      </c>
      <c r="X59" s="10">
        <f t="shared" si="96"/>
        <v>0</v>
      </c>
      <c r="Y59" s="10">
        <f t="shared" si="97"/>
        <v>2</v>
      </c>
      <c r="Z59" s="10">
        <f t="shared" si="83"/>
        <v>15</v>
      </c>
      <c r="AA59" s="10">
        <v>10</v>
      </c>
      <c r="AB59" s="10">
        <f t="shared" si="85"/>
        <v>5</v>
      </c>
      <c r="AC59" s="10">
        <f t="shared" si="86"/>
        <v>7</v>
      </c>
      <c r="AD59" s="10">
        <f t="shared" si="87"/>
        <v>2</v>
      </c>
      <c r="AE59" s="6">
        <f>AE58</f>
        <v>33745</v>
      </c>
      <c r="AF59" s="1">
        <f t="shared" si="98"/>
        <v>0</v>
      </c>
      <c r="AG59" s="1">
        <f t="shared" si="100"/>
        <v>0</v>
      </c>
      <c r="AH59" s="1">
        <f t="shared" si="88"/>
        <v>81</v>
      </c>
      <c r="AI59" s="1">
        <v>22.5</v>
      </c>
      <c r="AJ59" s="1">
        <f t="shared" si="90"/>
        <v>7</v>
      </c>
      <c r="AK59" s="1">
        <f t="shared" si="91"/>
        <v>16</v>
      </c>
      <c r="AL59" s="1">
        <f t="shared" si="92"/>
        <v>0</v>
      </c>
      <c r="AM59" s="2">
        <f t="shared" si="105"/>
        <v>126.5</v>
      </c>
    </row>
    <row r="60" spans="1:43" x14ac:dyDescent="0.25">
      <c r="A60" t="s">
        <v>21</v>
      </c>
      <c r="B60" s="17" t="s">
        <v>22</v>
      </c>
      <c r="C60" s="23" t="s">
        <v>39</v>
      </c>
      <c r="D60" s="10">
        <f t="shared" si="93"/>
        <v>0</v>
      </c>
      <c r="E60" s="10">
        <f t="shared" si="106"/>
        <v>2</v>
      </c>
      <c r="F60" s="10">
        <f t="shared" si="75"/>
        <v>14.461538461538462</v>
      </c>
      <c r="G60" s="10">
        <f t="shared" si="76"/>
        <v>7</v>
      </c>
      <c r="H60" s="10">
        <f t="shared" si="77"/>
        <v>5</v>
      </c>
      <c r="I60" s="10">
        <f t="shared" si="78"/>
        <v>7</v>
      </c>
      <c r="J60" s="10">
        <f t="shared" si="101"/>
        <v>2</v>
      </c>
      <c r="K60" s="6">
        <f t="shared" si="107"/>
        <v>28085</v>
      </c>
      <c r="L60" s="1">
        <f t="shared" si="94"/>
        <v>0</v>
      </c>
      <c r="M60" s="1">
        <f t="shared" si="108"/>
        <v>0</v>
      </c>
      <c r="N60" s="1">
        <f t="shared" si="79"/>
        <v>74</v>
      </c>
      <c r="O60" s="1">
        <f t="shared" si="80"/>
        <v>10.5</v>
      </c>
      <c r="P60" s="1">
        <f t="shared" si="81"/>
        <v>7</v>
      </c>
      <c r="Q60" s="1">
        <f t="shared" si="82"/>
        <v>16</v>
      </c>
      <c r="R60" s="1">
        <f t="shared" si="102"/>
        <v>0</v>
      </c>
      <c r="S60" s="2">
        <f t="shared" si="103"/>
        <v>107.5</v>
      </c>
      <c r="U60" t="s">
        <v>21</v>
      </c>
      <c r="V60" s="17" t="s">
        <v>22</v>
      </c>
      <c r="W60" s="23" t="s">
        <v>39</v>
      </c>
      <c r="X60" s="10">
        <f t="shared" si="96"/>
        <v>0</v>
      </c>
      <c r="Y60" s="10">
        <f t="shared" si="97"/>
        <v>2</v>
      </c>
      <c r="Z60" s="10">
        <f t="shared" si="83"/>
        <v>14.461538461538462</v>
      </c>
      <c r="AA60" s="10">
        <v>15</v>
      </c>
      <c r="AB60" s="10">
        <f t="shared" si="85"/>
        <v>5</v>
      </c>
      <c r="AC60" s="10">
        <f t="shared" si="86"/>
        <v>7</v>
      </c>
      <c r="AD60" s="10">
        <f t="shared" si="87"/>
        <v>2</v>
      </c>
      <c r="AE60" s="6">
        <f>18090+13760+135+245</f>
        <v>32230</v>
      </c>
      <c r="AF60" s="1">
        <f t="shared" si="98"/>
        <v>0</v>
      </c>
      <c r="AG60" s="1">
        <f t="shared" si="100"/>
        <v>0</v>
      </c>
      <c r="AH60" s="1">
        <f t="shared" si="88"/>
        <v>74</v>
      </c>
      <c r="AI60" s="1">
        <v>55.5</v>
      </c>
      <c r="AJ60" s="1">
        <f t="shared" si="90"/>
        <v>7</v>
      </c>
      <c r="AK60" s="1">
        <f t="shared" si="91"/>
        <v>16</v>
      </c>
      <c r="AL60" s="1">
        <f t="shared" si="92"/>
        <v>0</v>
      </c>
      <c r="AM60" s="2">
        <f t="shared" si="105"/>
        <v>152.5</v>
      </c>
    </row>
    <row r="61" spans="1:43" x14ac:dyDescent="0.25">
      <c r="A61" t="s">
        <v>23</v>
      </c>
      <c r="B61" s="17" t="s">
        <v>22</v>
      </c>
      <c r="C61" s="23" t="s">
        <v>39</v>
      </c>
      <c r="D61" s="10">
        <f t="shared" si="93"/>
        <v>0</v>
      </c>
      <c r="E61" s="10">
        <f t="shared" si="106"/>
        <v>2</v>
      </c>
      <c r="F61" s="10">
        <f t="shared" si="75"/>
        <v>14.461538461538462</v>
      </c>
      <c r="G61" s="10">
        <f t="shared" si="76"/>
        <v>7</v>
      </c>
      <c r="H61" s="10">
        <f t="shared" si="77"/>
        <v>5</v>
      </c>
      <c r="I61" s="10">
        <f t="shared" si="78"/>
        <v>7</v>
      </c>
      <c r="J61" s="10">
        <f t="shared" si="101"/>
        <v>2</v>
      </c>
      <c r="K61" s="6">
        <f t="shared" si="107"/>
        <v>28085</v>
      </c>
      <c r="L61" s="1">
        <f t="shared" si="94"/>
        <v>0</v>
      </c>
      <c r="M61" s="1">
        <f t="shared" si="108"/>
        <v>0</v>
      </c>
      <c r="N61" s="1">
        <f t="shared" si="79"/>
        <v>74</v>
      </c>
      <c r="O61" s="1">
        <f t="shared" si="80"/>
        <v>10.5</v>
      </c>
      <c r="P61" s="1">
        <f t="shared" si="81"/>
        <v>7</v>
      </c>
      <c r="Q61" s="1">
        <f t="shared" si="82"/>
        <v>16</v>
      </c>
      <c r="R61" s="1">
        <f t="shared" si="102"/>
        <v>0</v>
      </c>
      <c r="S61" s="2">
        <f t="shared" si="103"/>
        <v>107.5</v>
      </c>
      <c r="U61" t="s">
        <v>23</v>
      </c>
      <c r="V61" s="17" t="s">
        <v>22</v>
      </c>
      <c r="W61" s="23" t="s">
        <v>39</v>
      </c>
      <c r="X61" s="10">
        <f t="shared" si="96"/>
        <v>0</v>
      </c>
      <c r="Y61" s="10">
        <f t="shared" si="97"/>
        <v>2</v>
      </c>
      <c r="Z61" s="10">
        <f t="shared" si="83"/>
        <v>14.461538461538462</v>
      </c>
      <c r="AA61" s="10">
        <v>15</v>
      </c>
      <c r="AB61" s="10">
        <f t="shared" si="85"/>
        <v>5</v>
      </c>
      <c r="AC61" s="10">
        <f t="shared" si="86"/>
        <v>7</v>
      </c>
      <c r="AD61" s="10">
        <f t="shared" si="87"/>
        <v>2</v>
      </c>
      <c r="AE61" s="6">
        <f>AE60</f>
        <v>32230</v>
      </c>
      <c r="AF61" s="1">
        <f t="shared" si="98"/>
        <v>0</v>
      </c>
      <c r="AG61" s="1">
        <f t="shared" si="100"/>
        <v>0</v>
      </c>
      <c r="AH61" s="1">
        <f t="shared" si="88"/>
        <v>74</v>
      </c>
      <c r="AI61" s="1">
        <v>55.5</v>
      </c>
      <c r="AJ61" s="1">
        <f t="shared" si="90"/>
        <v>7</v>
      </c>
      <c r="AK61" s="1">
        <f t="shared" si="91"/>
        <v>16</v>
      </c>
      <c r="AL61" s="1">
        <f t="shared" si="92"/>
        <v>0</v>
      </c>
      <c r="AM61" s="2">
        <f t="shared" si="105"/>
        <v>152.5</v>
      </c>
    </row>
    <row r="62" spans="1:43" x14ac:dyDescent="0.25">
      <c r="A62" t="s">
        <v>24</v>
      </c>
      <c r="B62" s="17" t="s">
        <v>25</v>
      </c>
      <c r="C62" s="23" t="s">
        <v>39</v>
      </c>
      <c r="D62" s="10">
        <f t="shared" si="93"/>
        <v>0</v>
      </c>
      <c r="E62" s="10">
        <f t="shared" si="106"/>
        <v>2</v>
      </c>
      <c r="F62" s="10">
        <f t="shared" si="75"/>
        <v>2</v>
      </c>
      <c r="G62" s="10">
        <f t="shared" si="76"/>
        <v>2</v>
      </c>
      <c r="H62" s="10">
        <f t="shared" si="77"/>
        <v>2</v>
      </c>
      <c r="I62" s="10">
        <f t="shared" si="78"/>
        <v>2</v>
      </c>
      <c r="J62" s="10">
        <f t="shared" si="101"/>
        <v>2</v>
      </c>
      <c r="K62" s="6">
        <f t="shared" si="107"/>
        <v>0</v>
      </c>
      <c r="L62" s="1">
        <f t="shared" si="94"/>
        <v>0</v>
      </c>
      <c r="M62" s="1">
        <f t="shared" si="108"/>
        <v>0</v>
      </c>
      <c r="N62" s="1">
        <f t="shared" si="79"/>
        <v>0</v>
      </c>
      <c r="O62" s="1">
        <f t="shared" si="80"/>
        <v>0</v>
      </c>
      <c r="P62" s="1">
        <f t="shared" si="81"/>
        <v>0</v>
      </c>
      <c r="Q62" s="1">
        <f t="shared" si="82"/>
        <v>0</v>
      </c>
      <c r="R62" s="1">
        <f t="shared" si="102"/>
        <v>0</v>
      </c>
      <c r="S62" s="2">
        <f>SUM(L62:R62)</f>
        <v>0</v>
      </c>
      <c r="U62" t="s">
        <v>24</v>
      </c>
      <c r="V62" s="17" t="s">
        <v>25</v>
      </c>
      <c r="W62" s="23" t="s">
        <v>39</v>
      </c>
      <c r="X62" s="10">
        <f t="shared" si="96"/>
        <v>0</v>
      </c>
      <c r="Y62" s="10">
        <f t="shared" si="97"/>
        <v>2</v>
      </c>
      <c r="Z62" s="10">
        <f t="shared" si="83"/>
        <v>2</v>
      </c>
      <c r="AA62" s="10">
        <f t="shared" si="84"/>
        <v>2</v>
      </c>
      <c r="AB62" s="10">
        <f t="shared" si="85"/>
        <v>2</v>
      </c>
      <c r="AC62" s="10">
        <f t="shared" si="86"/>
        <v>2</v>
      </c>
      <c r="AD62" s="10">
        <f t="shared" si="87"/>
        <v>2</v>
      </c>
      <c r="AE62" s="6">
        <f t="shared" si="104"/>
        <v>0</v>
      </c>
      <c r="AF62" s="1">
        <f t="shared" si="98"/>
        <v>0</v>
      </c>
      <c r="AG62" s="1">
        <f t="shared" si="100"/>
        <v>0</v>
      </c>
      <c r="AH62" s="1">
        <f t="shared" si="88"/>
        <v>0</v>
      </c>
      <c r="AI62" s="1">
        <f t="shared" si="89"/>
        <v>0</v>
      </c>
      <c r="AJ62" s="1">
        <f t="shared" si="90"/>
        <v>0</v>
      </c>
      <c r="AK62" s="1">
        <f t="shared" si="91"/>
        <v>0</v>
      </c>
      <c r="AL62" s="1">
        <f t="shared" si="92"/>
        <v>0</v>
      </c>
      <c r="AM62" s="2">
        <f>SUM(AF62:AL62)</f>
        <v>0</v>
      </c>
    </row>
    <row r="63" spans="1:43" x14ac:dyDescent="0.25">
      <c r="A63" t="s">
        <v>26</v>
      </c>
      <c r="B63" s="17" t="s">
        <v>25</v>
      </c>
      <c r="C63" s="23" t="s">
        <v>39</v>
      </c>
      <c r="D63" s="10">
        <f t="shared" si="93"/>
        <v>0</v>
      </c>
      <c r="E63" s="10">
        <f t="shared" si="106"/>
        <v>2</v>
      </c>
      <c r="F63" s="10">
        <f t="shared" si="75"/>
        <v>2</v>
      </c>
      <c r="G63" s="10">
        <f t="shared" si="76"/>
        <v>2</v>
      </c>
      <c r="H63" s="10">
        <f t="shared" si="77"/>
        <v>2</v>
      </c>
      <c r="I63" s="10">
        <f t="shared" si="78"/>
        <v>2</v>
      </c>
      <c r="J63" s="10">
        <f t="shared" si="101"/>
        <v>2</v>
      </c>
      <c r="K63" s="6">
        <f t="shared" si="107"/>
        <v>0</v>
      </c>
      <c r="L63" s="1">
        <f t="shared" si="94"/>
        <v>0</v>
      </c>
      <c r="M63" s="1">
        <f t="shared" si="108"/>
        <v>0</v>
      </c>
      <c r="N63" s="1">
        <f t="shared" si="79"/>
        <v>0</v>
      </c>
      <c r="O63" s="1">
        <f t="shared" si="80"/>
        <v>0</v>
      </c>
      <c r="P63" s="1">
        <f t="shared" si="81"/>
        <v>0</v>
      </c>
      <c r="Q63" s="1">
        <f t="shared" si="82"/>
        <v>0</v>
      </c>
      <c r="R63" s="1">
        <f t="shared" si="102"/>
        <v>0</v>
      </c>
      <c r="S63" s="2">
        <f>SUM(L63:R63)</f>
        <v>0</v>
      </c>
      <c r="U63" t="s">
        <v>26</v>
      </c>
      <c r="V63" s="17" t="s">
        <v>25</v>
      </c>
      <c r="W63" s="23" t="s">
        <v>39</v>
      </c>
      <c r="X63" s="10">
        <f t="shared" si="96"/>
        <v>0</v>
      </c>
      <c r="Y63" s="10">
        <f t="shared" si="97"/>
        <v>2</v>
      </c>
      <c r="Z63" s="10">
        <f t="shared" si="83"/>
        <v>2</v>
      </c>
      <c r="AA63" s="10">
        <f t="shared" si="84"/>
        <v>2</v>
      </c>
      <c r="AB63" s="10">
        <f t="shared" si="85"/>
        <v>2</v>
      </c>
      <c r="AC63" s="10">
        <f t="shared" si="86"/>
        <v>2</v>
      </c>
      <c r="AD63" s="10">
        <f t="shared" si="87"/>
        <v>2</v>
      </c>
      <c r="AE63" s="6">
        <f t="shared" si="104"/>
        <v>0</v>
      </c>
      <c r="AF63" s="1">
        <f t="shared" si="98"/>
        <v>0</v>
      </c>
      <c r="AG63" s="1">
        <f t="shared" si="100"/>
        <v>0</v>
      </c>
      <c r="AH63" s="1">
        <f t="shared" si="88"/>
        <v>0</v>
      </c>
      <c r="AI63" s="1">
        <f t="shared" si="89"/>
        <v>0</v>
      </c>
      <c r="AJ63" s="1">
        <f t="shared" si="90"/>
        <v>0</v>
      </c>
      <c r="AK63" s="1">
        <f t="shared" si="91"/>
        <v>0</v>
      </c>
      <c r="AL63" s="1">
        <f t="shared" si="92"/>
        <v>0</v>
      </c>
      <c r="AM63" s="2">
        <f>SUM(AF63:AL63)</f>
        <v>0</v>
      </c>
    </row>
    <row r="64" spans="1:43" x14ac:dyDescent="0.25">
      <c r="A64" t="s">
        <v>27</v>
      </c>
      <c r="B64" s="17" t="s">
        <v>25</v>
      </c>
      <c r="C64" s="24" t="s">
        <v>43</v>
      </c>
      <c r="D64" s="10">
        <f t="shared" si="93"/>
        <v>0</v>
      </c>
      <c r="E64" s="10">
        <f t="shared" si="106"/>
        <v>2</v>
      </c>
      <c r="F64" s="10">
        <f t="shared" si="75"/>
        <v>2</v>
      </c>
      <c r="G64" s="10">
        <f t="shared" si="76"/>
        <v>2</v>
      </c>
      <c r="H64" s="10">
        <f t="shared" si="77"/>
        <v>2</v>
      </c>
      <c r="I64" s="10">
        <f t="shared" si="78"/>
        <v>2</v>
      </c>
      <c r="J64" s="10">
        <f t="shared" si="101"/>
        <v>2</v>
      </c>
      <c r="K64" s="6">
        <f t="shared" si="107"/>
        <v>0</v>
      </c>
      <c r="L64" s="1">
        <f t="shared" si="94"/>
        <v>0</v>
      </c>
      <c r="M64" s="1">
        <f t="shared" si="108"/>
        <v>0</v>
      </c>
      <c r="N64" s="1">
        <f t="shared" si="79"/>
        <v>0</v>
      </c>
      <c r="O64" s="1">
        <f t="shared" si="80"/>
        <v>0</v>
      </c>
      <c r="P64" s="1">
        <f t="shared" si="81"/>
        <v>0</v>
      </c>
      <c r="Q64" s="1">
        <f t="shared" si="82"/>
        <v>0</v>
      </c>
      <c r="R64" s="1">
        <f t="shared" si="102"/>
        <v>0</v>
      </c>
      <c r="S64" s="2">
        <f t="shared" ref="S64" si="109">SUM(L64:R64)</f>
        <v>0</v>
      </c>
      <c r="U64" t="s">
        <v>27</v>
      </c>
      <c r="V64" s="17" t="s">
        <v>25</v>
      </c>
      <c r="W64" s="24" t="s">
        <v>43</v>
      </c>
      <c r="X64" s="10">
        <f t="shared" si="96"/>
        <v>0</v>
      </c>
      <c r="Y64" s="10">
        <f t="shared" si="97"/>
        <v>2</v>
      </c>
      <c r="Z64" s="10">
        <f t="shared" si="83"/>
        <v>2</v>
      </c>
      <c r="AA64" s="10">
        <f t="shared" si="84"/>
        <v>2</v>
      </c>
      <c r="AB64" s="10">
        <f t="shared" si="85"/>
        <v>2</v>
      </c>
      <c r="AC64" s="10">
        <f t="shared" si="86"/>
        <v>2</v>
      </c>
      <c r="AD64" s="10">
        <f t="shared" si="87"/>
        <v>2</v>
      </c>
      <c r="AE64" s="6">
        <f t="shared" si="104"/>
        <v>0</v>
      </c>
      <c r="AF64" s="1">
        <f t="shared" si="98"/>
        <v>0</v>
      </c>
      <c r="AG64" s="1">
        <f t="shared" si="100"/>
        <v>0</v>
      </c>
      <c r="AH64" s="1">
        <f t="shared" si="88"/>
        <v>0</v>
      </c>
      <c r="AI64" s="1">
        <f t="shared" si="89"/>
        <v>0</v>
      </c>
      <c r="AJ64" s="1">
        <f t="shared" si="90"/>
        <v>0</v>
      </c>
      <c r="AK64" s="1">
        <f t="shared" si="91"/>
        <v>0</v>
      </c>
      <c r="AL64" s="1">
        <f t="shared" si="92"/>
        <v>0</v>
      </c>
      <c r="AM64" s="2">
        <f t="shared" ref="AM64" si="110">SUM(AF64:AL64)</f>
        <v>0</v>
      </c>
    </row>
    <row r="65" spans="1:43" x14ac:dyDescent="0.25">
      <c r="K65" s="13">
        <f>SUM(K67:K80)</f>
        <v>290214</v>
      </c>
      <c r="AE65" s="13">
        <f>SUM(AE67:AE80)</f>
        <v>370706.64</v>
      </c>
    </row>
    <row r="66" spans="1:43" x14ac:dyDescent="0.25">
      <c r="A66" s="3" t="s">
        <v>1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7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29</v>
      </c>
      <c r="M66" s="3" t="s">
        <v>30</v>
      </c>
      <c r="N66" s="3" t="s">
        <v>31</v>
      </c>
      <c r="O66" s="3" t="s">
        <v>32</v>
      </c>
      <c r="P66" s="3" t="s">
        <v>33</v>
      </c>
      <c r="Q66" s="3" t="s">
        <v>34</v>
      </c>
      <c r="R66" s="3" t="s">
        <v>35</v>
      </c>
      <c r="S66" s="3" t="s">
        <v>36</v>
      </c>
      <c r="U66" s="3" t="s">
        <v>1</v>
      </c>
      <c r="V66" s="3" t="s">
        <v>2</v>
      </c>
      <c r="W66" s="3" t="s">
        <v>3</v>
      </c>
      <c r="X66" s="3" t="s">
        <v>4</v>
      </c>
      <c r="Y66" s="3" t="s">
        <v>5</v>
      </c>
      <c r="Z66" s="3" t="s">
        <v>6</v>
      </c>
      <c r="AA66" s="3" t="s">
        <v>7</v>
      </c>
      <c r="AB66" s="3" t="s">
        <v>8</v>
      </c>
      <c r="AC66" s="3" t="s">
        <v>9</v>
      </c>
      <c r="AD66" s="3" t="s">
        <v>10</v>
      </c>
      <c r="AE66" s="3" t="s">
        <v>11</v>
      </c>
      <c r="AF66" s="3" t="s">
        <v>29</v>
      </c>
      <c r="AG66" s="3" t="s">
        <v>30</v>
      </c>
      <c r="AH66" s="3" t="s">
        <v>31</v>
      </c>
      <c r="AI66" s="3" t="s">
        <v>32</v>
      </c>
      <c r="AJ66" s="3" t="s">
        <v>33</v>
      </c>
      <c r="AK66" s="3" t="s">
        <v>34</v>
      </c>
      <c r="AL66" s="3" t="s">
        <v>35</v>
      </c>
      <c r="AM66" s="3" t="s">
        <v>36</v>
      </c>
    </row>
    <row r="67" spans="1:43" x14ac:dyDescent="0.25">
      <c r="A67" t="s">
        <v>12</v>
      </c>
      <c r="B67" s="17" t="s">
        <v>13</v>
      </c>
      <c r="C67" s="4"/>
      <c r="D67" s="10">
        <v>16</v>
      </c>
      <c r="E67" s="10">
        <v>5</v>
      </c>
      <c r="F67" s="10">
        <f t="shared" ref="F67:F80" si="111">Z51</f>
        <v>0</v>
      </c>
      <c r="G67" s="10">
        <f t="shared" ref="G67:G80" si="112">AA51</f>
        <v>0</v>
      </c>
      <c r="H67" s="10">
        <f t="shared" ref="H67:H80" si="113">AB51</f>
        <v>0</v>
      </c>
      <c r="I67" s="10">
        <f t="shared" ref="I67:I80" si="114">AC51</f>
        <v>0</v>
      </c>
      <c r="J67" s="10">
        <v>14</v>
      </c>
      <c r="K67" s="6">
        <f>(31720+135)*1.04</f>
        <v>33129.200000000004</v>
      </c>
      <c r="L67" s="1">
        <v>62</v>
      </c>
      <c r="M67" s="1">
        <v>10</v>
      </c>
      <c r="N67" s="1">
        <f t="shared" ref="N67:N80" si="115">AH51</f>
        <v>0</v>
      </c>
      <c r="O67" s="1">
        <f t="shared" ref="O67:O80" si="116">AI51</f>
        <v>0</v>
      </c>
      <c r="P67" s="1">
        <f t="shared" ref="P67:P80" si="117">AJ51</f>
        <v>0</v>
      </c>
      <c r="Q67" s="1">
        <f t="shared" ref="Q67:Q80" si="118">AK51</f>
        <v>0</v>
      </c>
      <c r="R67" s="1">
        <v>14</v>
      </c>
      <c r="S67" s="2">
        <f>SUM(L67:R67)</f>
        <v>86</v>
      </c>
      <c r="U67" t="s">
        <v>12</v>
      </c>
      <c r="V67" s="17" t="s">
        <v>13</v>
      </c>
      <c r="W67" s="4"/>
      <c r="X67" s="10">
        <f>D67</f>
        <v>16</v>
      </c>
      <c r="Y67" s="10">
        <v>12</v>
      </c>
      <c r="Z67" s="10">
        <f t="shared" ref="Z67:Z80" si="119">F67</f>
        <v>0</v>
      </c>
      <c r="AA67" s="10">
        <f t="shared" ref="AA67:AA80" si="120">G67</f>
        <v>0</v>
      </c>
      <c r="AB67" s="10">
        <f t="shared" ref="AB67:AB80" si="121">H67</f>
        <v>0</v>
      </c>
      <c r="AC67" s="10">
        <f t="shared" ref="AC67:AC80" si="122">I67</f>
        <v>0</v>
      </c>
      <c r="AD67" s="10">
        <f t="shared" ref="AD67:AD80" si="123">J67</f>
        <v>14</v>
      </c>
      <c r="AE67" s="6">
        <f>(31720+3506)*1.04</f>
        <v>36635.040000000001</v>
      </c>
      <c r="AF67" s="1">
        <f>L67</f>
        <v>62</v>
      </c>
      <c r="AG67" s="1">
        <v>56</v>
      </c>
      <c r="AH67" s="1">
        <f t="shared" ref="AH67:AH80" si="124">N67</f>
        <v>0</v>
      </c>
      <c r="AI67" s="1">
        <f t="shared" ref="AI67:AI80" si="125">O67</f>
        <v>0</v>
      </c>
      <c r="AJ67" s="1">
        <f t="shared" ref="AJ67:AJ80" si="126">P67</f>
        <v>0</v>
      </c>
      <c r="AK67" s="1">
        <f t="shared" ref="AK67:AK80" si="127">Q67</f>
        <v>0</v>
      </c>
      <c r="AL67" s="1">
        <f t="shared" ref="AL67:AL80" si="128">R67</f>
        <v>14</v>
      </c>
      <c r="AM67" s="2">
        <f>SUM(AF67:AL67)</f>
        <v>132</v>
      </c>
    </row>
    <row r="68" spans="1:43" x14ac:dyDescent="0.25">
      <c r="A68" t="s">
        <v>14</v>
      </c>
      <c r="B68" s="17" t="s">
        <v>46</v>
      </c>
      <c r="C68" s="22" t="s">
        <v>42</v>
      </c>
      <c r="D68" s="10">
        <f t="shared" ref="D68:D80" si="129">X52</f>
        <v>0</v>
      </c>
      <c r="E68" s="10">
        <f t="shared" ref="E68:E80" si="130">Y52</f>
        <v>11.5</v>
      </c>
      <c r="F68" s="10">
        <f t="shared" si="111"/>
        <v>2</v>
      </c>
      <c r="G68" s="10">
        <f t="shared" si="112"/>
        <v>15</v>
      </c>
      <c r="H68" s="10">
        <f t="shared" si="113"/>
        <v>5</v>
      </c>
      <c r="I68" s="10">
        <f t="shared" si="114"/>
        <v>2</v>
      </c>
      <c r="J68" s="10">
        <f t="shared" ref="J68:J80" si="131">AD52</f>
        <v>14</v>
      </c>
      <c r="K68" s="6">
        <f t="shared" ref="K68:K80" si="132">AE52</f>
        <v>21840</v>
      </c>
      <c r="L68" s="1">
        <f t="shared" ref="L68:L80" si="133">AF52</f>
        <v>0</v>
      </c>
      <c r="M68" s="1">
        <f t="shared" ref="M68:M80" si="134">AG52</f>
        <v>49</v>
      </c>
      <c r="N68" s="1">
        <f t="shared" si="115"/>
        <v>0</v>
      </c>
      <c r="O68" s="1">
        <f t="shared" si="116"/>
        <v>55.5</v>
      </c>
      <c r="P68" s="1">
        <f t="shared" si="117"/>
        <v>7</v>
      </c>
      <c r="Q68" s="1">
        <f t="shared" si="118"/>
        <v>0</v>
      </c>
      <c r="R68" s="1">
        <f t="shared" ref="R68:R80" si="135">AL52</f>
        <v>14</v>
      </c>
      <c r="S68" s="2">
        <f t="shared" ref="S68" si="136">SUM(L68:R68)</f>
        <v>125.5</v>
      </c>
      <c r="U68" t="s">
        <v>14</v>
      </c>
      <c r="V68" s="17" t="s">
        <v>46</v>
      </c>
      <c r="W68" s="22" t="s">
        <v>42</v>
      </c>
      <c r="X68" s="10">
        <f t="shared" ref="X68:X80" si="137">D68</f>
        <v>0</v>
      </c>
      <c r="Y68" s="10">
        <v>15</v>
      </c>
      <c r="Z68" s="10">
        <f t="shared" si="119"/>
        <v>2</v>
      </c>
      <c r="AA68" s="10">
        <f t="shared" si="120"/>
        <v>15</v>
      </c>
      <c r="AB68" s="10">
        <f t="shared" si="121"/>
        <v>5</v>
      </c>
      <c r="AC68" s="10">
        <f t="shared" si="122"/>
        <v>2</v>
      </c>
      <c r="AD68" s="10">
        <f t="shared" si="123"/>
        <v>14</v>
      </c>
      <c r="AE68" s="6">
        <f>(18090+13480+135)*1.04</f>
        <v>32973.200000000004</v>
      </c>
      <c r="AF68" s="1">
        <f t="shared" ref="AF68:AF80" si="138">L68</f>
        <v>0</v>
      </c>
      <c r="AG68" s="1">
        <f>49+46</f>
        <v>95</v>
      </c>
      <c r="AH68" s="1">
        <f t="shared" si="124"/>
        <v>0</v>
      </c>
      <c r="AI68" s="1">
        <f t="shared" si="125"/>
        <v>55.5</v>
      </c>
      <c r="AJ68" s="1">
        <f t="shared" si="126"/>
        <v>7</v>
      </c>
      <c r="AK68" s="1">
        <f t="shared" si="127"/>
        <v>0</v>
      </c>
      <c r="AL68" s="1">
        <f t="shared" si="128"/>
        <v>14</v>
      </c>
      <c r="AM68" s="2">
        <f t="shared" ref="AM68" si="139">SUM(AF68:AL68)</f>
        <v>171.5</v>
      </c>
    </row>
    <row r="69" spans="1:43" x14ac:dyDescent="0.25">
      <c r="A69" t="s">
        <v>15</v>
      </c>
      <c r="B69" s="17" t="s">
        <v>46</v>
      </c>
      <c r="C69" s="22" t="s">
        <v>42</v>
      </c>
      <c r="D69" s="10">
        <f t="shared" si="129"/>
        <v>0</v>
      </c>
      <c r="E69" s="10">
        <f t="shared" si="130"/>
        <v>11.5</v>
      </c>
      <c r="F69" s="10">
        <f t="shared" si="111"/>
        <v>2</v>
      </c>
      <c r="G69" s="10">
        <f t="shared" si="112"/>
        <v>15</v>
      </c>
      <c r="H69" s="10">
        <f t="shared" si="113"/>
        <v>5</v>
      </c>
      <c r="I69" s="10">
        <f t="shared" si="114"/>
        <v>2</v>
      </c>
      <c r="J69" s="10">
        <f t="shared" si="131"/>
        <v>14</v>
      </c>
      <c r="K69" s="6">
        <f t="shared" si="132"/>
        <v>21840</v>
      </c>
      <c r="L69" s="1">
        <f t="shared" si="133"/>
        <v>0</v>
      </c>
      <c r="M69" s="1">
        <f t="shared" si="134"/>
        <v>49</v>
      </c>
      <c r="N69" s="1">
        <f t="shared" si="115"/>
        <v>0</v>
      </c>
      <c r="O69" s="1">
        <f t="shared" si="116"/>
        <v>55.5</v>
      </c>
      <c r="P69" s="1">
        <f t="shared" si="117"/>
        <v>7</v>
      </c>
      <c r="Q69" s="1">
        <f t="shared" si="118"/>
        <v>0</v>
      </c>
      <c r="R69" s="1">
        <f t="shared" si="135"/>
        <v>14</v>
      </c>
      <c r="S69" s="2">
        <f>SUM(L69:R69)</f>
        <v>125.5</v>
      </c>
      <c r="U69" t="s">
        <v>15</v>
      </c>
      <c r="V69" s="17" t="s">
        <v>46</v>
      </c>
      <c r="W69" s="22" t="s">
        <v>42</v>
      </c>
      <c r="X69" s="10">
        <f t="shared" si="137"/>
        <v>0</v>
      </c>
      <c r="Y69" s="10">
        <v>15</v>
      </c>
      <c r="Z69" s="10">
        <f t="shared" si="119"/>
        <v>2</v>
      </c>
      <c r="AA69" s="10">
        <f t="shared" si="120"/>
        <v>15</v>
      </c>
      <c r="AB69" s="10">
        <f t="shared" si="121"/>
        <v>5</v>
      </c>
      <c r="AC69" s="10">
        <f t="shared" si="122"/>
        <v>2</v>
      </c>
      <c r="AD69" s="10">
        <f t="shared" si="123"/>
        <v>14</v>
      </c>
      <c r="AE69" s="6">
        <f>AE68</f>
        <v>32973.200000000004</v>
      </c>
      <c r="AF69" s="1">
        <f t="shared" si="138"/>
        <v>0</v>
      </c>
      <c r="AG69" s="1">
        <v>95</v>
      </c>
      <c r="AH69" s="1">
        <f t="shared" si="124"/>
        <v>0</v>
      </c>
      <c r="AI69" s="1">
        <f t="shared" si="125"/>
        <v>55.5</v>
      </c>
      <c r="AJ69" s="1">
        <f t="shared" si="126"/>
        <v>7</v>
      </c>
      <c r="AK69" s="1">
        <f t="shared" si="127"/>
        <v>0</v>
      </c>
      <c r="AL69" s="1">
        <f t="shared" si="128"/>
        <v>14</v>
      </c>
      <c r="AM69" s="2">
        <f>SUM(AF69:AL69)</f>
        <v>171.5</v>
      </c>
    </row>
    <row r="70" spans="1:43" x14ac:dyDescent="0.25">
      <c r="A70" t="s">
        <v>16</v>
      </c>
      <c r="B70" s="17" t="s">
        <v>37</v>
      </c>
      <c r="C70" s="22" t="s">
        <v>42</v>
      </c>
      <c r="D70" s="10">
        <f t="shared" si="129"/>
        <v>0</v>
      </c>
      <c r="E70" s="10">
        <f t="shared" si="130"/>
        <v>12.2</v>
      </c>
      <c r="F70" s="10">
        <f t="shared" si="111"/>
        <v>2</v>
      </c>
      <c r="G70" s="10">
        <f t="shared" si="112"/>
        <v>10</v>
      </c>
      <c r="H70" s="10">
        <f t="shared" si="113"/>
        <v>5</v>
      </c>
      <c r="I70" s="10">
        <f t="shared" si="114"/>
        <v>2</v>
      </c>
      <c r="J70" s="10">
        <f t="shared" si="131"/>
        <v>14</v>
      </c>
      <c r="K70" s="6">
        <f t="shared" si="132"/>
        <v>8964.8000000000011</v>
      </c>
      <c r="L70" s="1">
        <f t="shared" si="133"/>
        <v>0</v>
      </c>
      <c r="M70" s="1">
        <f t="shared" si="134"/>
        <v>58</v>
      </c>
      <c r="N70" s="1">
        <f t="shared" si="115"/>
        <v>0</v>
      </c>
      <c r="O70" s="1">
        <f t="shared" si="116"/>
        <v>22.5</v>
      </c>
      <c r="P70" s="1">
        <f t="shared" si="117"/>
        <v>7</v>
      </c>
      <c r="Q70" s="1">
        <f t="shared" si="118"/>
        <v>0</v>
      </c>
      <c r="R70" s="1">
        <f t="shared" si="135"/>
        <v>14</v>
      </c>
      <c r="S70" s="2">
        <f>SUM(L70:R70)</f>
        <v>101.5</v>
      </c>
      <c r="U70" t="s">
        <v>16</v>
      </c>
      <c r="V70" s="17" t="s">
        <v>37</v>
      </c>
      <c r="W70" s="22" t="s">
        <v>42</v>
      </c>
      <c r="X70" s="10">
        <f t="shared" si="137"/>
        <v>0</v>
      </c>
      <c r="Y70" s="10">
        <v>15.5</v>
      </c>
      <c r="Z70" s="10">
        <f t="shared" si="119"/>
        <v>2</v>
      </c>
      <c r="AA70" s="10">
        <f t="shared" si="120"/>
        <v>10</v>
      </c>
      <c r="AB70" s="10">
        <f t="shared" si="121"/>
        <v>5</v>
      </c>
      <c r="AC70" s="10">
        <f t="shared" si="122"/>
        <v>2</v>
      </c>
      <c r="AD70" s="10">
        <f t="shared" si="123"/>
        <v>14</v>
      </c>
      <c r="AE70" s="6">
        <f>(32710+785+135)*1.04</f>
        <v>34975.200000000004</v>
      </c>
      <c r="AF70" s="1">
        <f t="shared" si="138"/>
        <v>0</v>
      </c>
      <c r="AG70" s="1">
        <f>58+46</f>
        <v>104</v>
      </c>
      <c r="AH70" s="1">
        <f t="shared" si="124"/>
        <v>0</v>
      </c>
      <c r="AI70" s="1">
        <f t="shared" si="125"/>
        <v>22.5</v>
      </c>
      <c r="AJ70" s="1">
        <f t="shared" si="126"/>
        <v>7</v>
      </c>
      <c r="AK70" s="1">
        <f t="shared" si="127"/>
        <v>0</v>
      </c>
      <c r="AL70" s="1">
        <f t="shared" si="128"/>
        <v>14</v>
      </c>
      <c r="AM70" s="2">
        <f>SUM(AF70:AL70)</f>
        <v>147.5</v>
      </c>
    </row>
    <row r="71" spans="1:43" x14ac:dyDescent="0.25">
      <c r="A71" t="s">
        <v>17</v>
      </c>
      <c r="B71" s="17" t="s">
        <v>76</v>
      </c>
      <c r="C71" s="22" t="s">
        <v>42</v>
      </c>
      <c r="D71" s="10">
        <f t="shared" si="129"/>
        <v>0</v>
      </c>
      <c r="E71" s="10">
        <v>10.199999999999999</v>
      </c>
      <c r="F71" s="10">
        <v>12</v>
      </c>
      <c r="G71" s="10">
        <f t="shared" si="112"/>
        <v>2</v>
      </c>
      <c r="H71" s="10">
        <v>5</v>
      </c>
      <c r="I71" s="10">
        <f t="shared" si="114"/>
        <v>2</v>
      </c>
      <c r="J71" s="10">
        <f t="shared" si="131"/>
        <v>2</v>
      </c>
      <c r="K71" s="6">
        <f>8670+1165+135</f>
        <v>9970</v>
      </c>
      <c r="L71" s="1">
        <f t="shared" si="133"/>
        <v>0</v>
      </c>
      <c r="M71" s="1">
        <v>40</v>
      </c>
      <c r="N71" s="1">
        <v>48</v>
      </c>
      <c r="O71" s="1">
        <f t="shared" si="116"/>
        <v>0</v>
      </c>
      <c r="P71" s="1">
        <v>7</v>
      </c>
      <c r="Q71" s="1">
        <f t="shared" si="118"/>
        <v>0</v>
      </c>
      <c r="R71" s="1">
        <f t="shared" si="135"/>
        <v>0</v>
      </c>
      <c r="S71" s="2">
        <f t="shared" ref="S71:S77" si="140">SUM(L71:R71)</f>
        <v>95</v>
      </c>
      <c r="U71" t="s">
        <v>17</v>
      </c>
      <c r="V71" s="17" t="s">
        <v>76</v>
      </c>
      <c r="W71" s="22" t="s">
        <v>42</v>
      </c>
      <c r="X71" s="10">
        <f t="shared" si="137"/>
        <v>0</v>
      </c>
      <c r="Y71" s="10">
        <v>14.5</v>
      </c>
      <c r="Z71" s="10">
        <f t="shared" si="119"/>
        <v>12</v>
      </c>
      <c r="AA71" s="10">
        <f t="shared" si="120"/>
        <v>2</v>
      </c>
      <c r="AB71" s="10">
        <f t="shared" si="121"/>
        <v>5</v>
      </c>
      <c r="AC71" s="10">
        <f t="shared" si="122"/>
        <v>2</v>
      </c>
      <c r="AD71" s="10">
        <f t="shared" si="123"/>
        <v>2</v>
      </c>
      <c r="AE71" s="6">
        <f>(22665+4335+135)</f>
        <v>27135</v>
      </c>
      <c r="AF71" s="1">
        <f t="shared" si="138"/>
        <v>0</v>
      </c>
      <c r="AG71" s="1">
        <v>86</v>
      </c>
      <c r="AH71" s="1">
        <f t="shared" si="124"/>
        <v>48</v>
      </c>
      <c r="AI71" s="1">
        <f t="shared" si="125"/>
        <v>0</v>
      </c>
      <c r="AJ71" s="1">
        <f t="shared" si="126"/>
        <v>7</v>
      </c>
      <c r="AK71" s="1">
        <f t="shared" si="127"/>
        <v>0</v>
      </c>
      <c r="AL71" s="1">
        <f t="shared" si="128"/>
        <v>0</v>
      </c>
      <c r="AM71" s="2">
        <f t="shared" ref="AM71:AM77" si="141">SUM(AF71:AL71)</f>
        <v>141</v>
      </c>
      <c r="AO71" t="s">
        <v>40</v>
      </c>
      <c r="AP71" t="s">
        <v>41</v>
      </c>
    </row>
    <row r="72" spans="1:43" x14ac:dyDescent="0.25">
      <c r="A72" t="s">
        <v>18</v>
      </c>
      <c r="B72" s="17" t="s">
        <v>76</v>
      </c>
      <c r="C72" s="24" t="s">
        <v>43</v>
      </c>
      <c r="D72" s="10">
        <f t="shared" si="129"/>
        <v>0</v>
      </c>
      <c r="E72" s="10">
        <f t="shared" si="130"/>
        <v>7</v>
      </c>
      <c r="F72" s="10">
        <f t="shared" si="111"/>
        <v>14.461538461538462</v>
      </c>
      <c r="G72" s="10">
        <f t="shared" si="112"/>
        <v>10</v>
      </c>
      <c r="H72" s="10">
        <f t="shared" si="113"/>
        <v>2</v>
      </c>
      <c r="I72" s="10">
        <f t="shared" si="114"/>
        <v>7</v>
      </c>
      <c r="J72" s="10">
        <f t="shared" si="131"/>
        <v>2</v>
      </c>
      <c r="K72" s="6">
        <f t="shared" si="132"/>
        <v>28775</v>
      </c>
      <c r="L72" s="1">
        <f t="shared" si="133"/>
        <v>0</v>
      </c>
      <c r="M72" s="1">
        <f t="shared" si="134"/>
        <v>18</v>
      </c>
      <c r="N72" s="1">
        <f t="shared" si="115"/>
        <v>74</v>
      </c>
      <c r="O72" s="1">
        <f t="shared" si="116"/>
        <v>22.5</v>
      </c>
      <c r="P72" s="1">
        <f t="shared" si="117"/>
        <v>0</v>
      </c>
      <c r="Q72" s="1">
        <f t="shared" si="118"/>
        <v>16</v>
      </c>
      <c r="R72" s="1">
        <f t="shared" si="135"/>
        <v>0</v>
      </c>
      <c r="S72" s="2">
        <f t="shared" si="140"/>
        <v>130.5</v>
      </c>
      <c r="U72" t="s">
        <v>18</v>
      </c>
      <c r="V72" s="17" t="s">
        <v>76</v>
      </c>
      <c r="W72" s="24" t="s">
        <v>43</v>
      </c>
      <c r="X72" s="10">
        <f t="shared" si="137"/>
        <v>0</v>
      </c>
      <c r="Y72" s="10">
        <v>12.5</v>
      </c>
      <c r="Z72" s="10">
        <f t="shared" si="119"/>
        <v>14.461538461538462</v>
      </c>
      <c r="AA72" s="10">
        <f t="shared" si="120"/>
        <v>10</v>
      </c>
      <c r="AB72" s="10">
        <f t="shared" si="121"/>
        <v>2</v>
      </c>
      <c r="AC72" s="10">
        <f t="shared" si="122"/>
        <v>7</v>
      </c>
      <c r="AD72" s="10">
        <f t="shared" si="123"/>
        <v>2</v>
      </c>
      <c r="AE72" s="6">
        <f>27520+3505+245+785</f>
        <v>32055</v>
      </c>
      <c r="AF72" s="1">
        <f t="shared" si="138"/>
        <v>0</v>
      </c>
      <c r="AG72" s="1">
        <f>18+46</f>
        <v>64</v>
      </c>
      <c r="AH72" s="1">
        <f t="shared" si="124"/>
        <v>74</v>
      </c>
      <c r="AI72" s="1">
        <f t="shared" si="125"/>
        <v>22.5</v>
      </c>
      <c r="AJ72" s="1">
        <f t="shared" si="126"/>
        <v>0</v>
      </c>
      <c r="AK72" s="1">
        <f t="shared" si="127"/>
        <v>16</v>
      </c>
      <c r="AL72" s="1">
        <f t="shared" si="128"/>
        <v>0</v>
      </c>
      <c r="AM72" s="2">
        <f t="shared" si="141"/>
        <v>176.5</v>
      </c>
      <c r="AN72" s="14" t="s">
        <v>69</v>
      </c>
      <c r="AO72">
        <f>95-49</f>
        <v>46</v>
      </c>
      <c r="AP72" s="15">
        <f>AO72/16</f>
        <v>2.875</v>
      </c>
    </row>
    <row r="73" spans="1:43" x14ac:dyDescent="0.25">
      <c r="A73" t="s">
        <v>19</v>
      </c>
      <c r="B73" s="17" t="s">
        <v>77</v>
      </c>
      <c r="C73" s="23" t="s">
        <v>39</v>
      </c>
      <c r="D73" s="10">
        <f t="shared" si="129"/>
        <v>0</v>
      </c>
      <c r="E73" s="10">
        <f t="shared" si="130"/>
        <v>2</v>
      </c>
      <c r="F73" s="10">
        <f t="shared" si="111"/>
        <v>15</v>
      </c>
      <c r="G73" s="10">
        <f t="shared" si="112"/>
        <v>2</v>
      </c>
      <c r="H73" s="10">
        <f t="shared" si="113"/>
        <v>5</v>
      </c>
      <c r="I73" s="10">
        <f t="shared" si="114"/>
        <v>7</v>
      </c>
      <c r="J73" s="10">
        <f t="shared" si="131"/>
        <v>2</v>
      </c>
      <c r="K73" s="6">
        <f t="shared" si="132"/>
        <v>33745</v>
      </c>
      <c r="L73" s="1">
        <f t="shared" si="133"/>
        <v>0</v>
      </c>
      <c r="M73" s="1">
        <f t="shared" si="134"/>
        <v>0</v>
      </c>
      <c r="N73" s="1">
        <f t="shared" si="115"/>
        <v>81</v>
      </c>
      <c r="O73" s="1">
        <f t="shared" si="116"/>
        <v>0</v>
      </c>
      <c r="P73" s="1">
        <f t="shared" si="117"/>
        <v>7</v>
      </c>
      <c r="Q73" s="1">
        <f t="shared" si="118"/>
        <v>16</v>
      </c>
      <c r="R73" s="1">
        <f t="shared" si="135"/>
        <v>0</v>
      </c>
      <c r="S73" s="2">
        <f t="shared" si="140"/>
        <v>104</v>
      </c>
      <c r="U73" t="s">
        <v>19</v>
      </c>
      <c r="V73" s="17" t="s">
        <v>77</v>
      </c>
      <c r="W73" s="23" t="s">
        <v>39</v>
      </c>
      <c r="X73" s="10">
        <f t="shared" si="137"/>
        <v>0</v>
      </c>
      <c r="Y73" s="10">
        <v>11</v>
      </c>
      <c r="Z73" s="10">
        <f t="shared" si="119"/>
        <v>15</v>
      </c>
      <c r="AA73" s="10">
        <f t="shared" si="120"/>
        <v>2</v>
      </c>
      <c r="AB73" s="10">
        <f t="shared" si="121"/>
        <v>5</v>
      </c>
      <c r="AC73" s="10">
        <f t="shared" si="122"/>
        <v>7</v>
      </c>
      <c r="AD73" s="10">
        <f t="shared" si="123"/>
        <v>2</v>
      </c>
      <c r="AE73" s="6">
        <f>K73+2505</f>
        <v>36250</v>
      </c>
      <c r="AF73" s="1">
        <f t="shared" si="138"/>
        <v>0</v>
      </c>
      <c r="AG73" s="1">
        <v>46</v>
      </c>
      <c r="AH73" s="1">
        <f t="shared" si="124"/>
        <v>81</v>
      </c>
      <c r="AI73" s="1">
        <f t="shared" si="125"/>
        <v>0</v>
      </c>
      <c r="AJ73" s="1">
        <f t="shared" si="126"/>
        <v>7</v>
      </c>
      <c r="AK73" s="1">
        <f t="shared" si="127"/>
        <v>16</v>
      </c>
      <c r="AL73" s="1">
        <f t="shared" si="128"/>
        <v>0</v>
      </c>
      <c r="AM73" s="2">
        <f t="shared" si="141"/>
        <v>150</v>
      </c>
      <c r="AO73" s="14" t="str">
        <f>AO58</f>
        <v>24.8</v>
      </c>
      <c r="AQ73" s="14" t="s">
        <v>80</v>
      </c>
    </row>
    <row r="74" spans="1:43" x14ac:dyDescent="0.25">
      <c r="A74" t="s">
        <v>20</v>
      </c>
      <c r="B74" s="17" t="s">
        <v>77</v>
      </c>
      <c r="C74" s="23" t="s">
        <v>39</v>
      </c>
      <c r="D74" s="10">
        <f t="shared" si="129"/>
        <v>0</v>
      </c>
      <c r="E74" s="10">
        <f t="shared" si="130"/>
        <v>2</v>
      </c>
      <c r="F74" s="10">
        <f t="shared" si="111"/>
        <v>15</v>
      </c>
      <c r="G74" s="10">
        <f t="shared" si="112"/>
        <v>10</v>
      </c>
      <c r="H74" s="10">
        <f t="shared" si="113"/>
        <v>5</v>
      </c>
      <c r="I74" s="10">
        <f t="shared" si="114"/>
        <v>7</v>
      </c>
      <c r="J74" s="10">
        <f t="shared" si="131"/>
        <v>2</v>
      </c>
      <c r="K74" s="6">
        <f t="shared" si="132"/>
        <v>33745</v>
      </c>
      <c r="L74" s="1">
        <f t="shared" si="133"/>
        <v>0</v>
      </c>
      <c r="M74" s="1">
        <f t="shared" si="134"/>
        <v>0</v>
      </c>
      <c r="N74" s="1">
        <f t="shared" si="115"/>
        <v>81</v>
      </c>
      <c r="O74" s="1">
        <f t="shared" si="116"/>
        <v>22.5</v>
      </c>
      <c r="P74" s="1">
        <f t="shared" si="117"/>
        <v>7</v>
      </c>
      <c r="Q74" s="1">
        <f t="shared" si="118"/>
        <v>16</v>
      </c>
      <c r="R74" s="1">
        <f t="shared" si="135"/>
        <v>0</v>
      </c>
      <c r="S74" s="2">
        <f t="shared" si="140"/>
        <v>126.5</v>
      </c>
      <c r="U74" t="s">
        <v>20</v>
      </c>
      <c r="V74" s="17" t="s">
        <v>77</v>
      </c>
      <c r="W74" s="23" t="s">
        <v>39</v>
      </c>
      <c r="X74" s="10">
        <f t="shared" si="137"/>
        <v>0</v>
      </c>
      <c r="Y74" s="10">
        <v>11</v>
      </c>
      <c r="Z74" s="10">
        <f t="shared" si="119"/>
        <v>15</v>
      </c>
      <c r="AA74" s="10">
        <f t="shared" si="120"/>
        <v>10</v>
      </c>
      <c r="AB74" s="10">
        <f t="shared" si="121"/>
        <v>5</v>
      </c>
      <c r="AC74" s="10">
        <f t="shared" si="122"/>
        <v>7</v>
      </c>
      <c r="AD74" s="10">
        <f t="shared" si="123"/>
        <v>2</v>
      </c>
      <c r="AE74" s="6">
        <f>AE73</f>
        <v>36250</v>
      </c>
      <c r="AF74" s="1">
        <f t="shared" si="138"/>
        <v>0</v>
      </c>
      <c r="AG74" s="1">
        <v>46</v>
      </c>
      <c r="AH74" s="1">
        <f t="shared" si="124"/>
        <v>81</v>
      </c>
      <c r="AI74" s="1">
        <f t="shared" si="125"/>
        <v>22.5</v>
      </c>
      <c r="AJ74" s="1">
        <f t="shared" si="126"/>
        <v>7</v>
      </c>
      <c r="AK74" s="1">
        <f t="shared" si="127"/>
        <v>16</v>
      </c>
      <c r="AL74" s="1">
        <f t="shared" si="128"/>
        <v>0</v>
      </c>
      <c r="AM74" s="2">
        <f t="shared" si="141"/>
        <v>172.5</v>
      </c>
      <c r="AO74" s="14">
        <f>24.9+2.9</f>
        <v>27.799999999999997</v>
      </c>
      <c r="AQ74" s="14" t="s">
        <v>81</v>
      </c>
    </row>
    <row r="75" spans="1:43" x14ac:dyDescent="0.25">
      <c r="A75" t="s">
        <v>21</v>
      </c>
      <c r="B75" s="17" t="s">
        <v>77</v>
      </c>
      <c r="C75" s="23" t="s">
        <v>39</v>
      </c>
      <c r="D75" s="10">
        <f t="shared" si="129"/>
        <v>0</v>
      </c>
      <c r="E75" s="10">
        <f t="shared" si="130"/>
        <v>2</v>
      </c>
      <c r="F75" s="10">
        <f t="shared" si="111"/>
        <v>15</v>
      </c>
      <c r="G75" s="10">
        <f t="shared" si="112"/>
        <v>10</v>
      </c>
      <c r="H75" s="10">
        <f t="shared" si="113"/>
        <v>5</v>
      </c>
      <c r="I75" s="10">
        <f t="shared" si="114"/>
        <v>7</v>
      </c>
      <c r="J75" s="10">
        <f t="shared" si="131"/>
        <v>2</v>
      </c>
      <c r="K75" s="6">
        <f t="shared" si="132"/>
        <v>33745</v>
      </c>
      <c r="L75" s="1">
        <f t="shared" si="133"/>
        <v>0</v>
      </c>
      <c r="M75" s="1">
        <f t="shared" si="134"/>
        <v>0</v>
      </c>
      <c r="N75" s="1">
        <f t="shared" si="115"/>
        <v>81</v>
      </c>
      <c r="O75" s="1">
        <f t="shared" si="116"/>
        <v>22.5</v>
      </c>
      <c r="P75" s="1">
        <f t="shared" si="117"/>
        <v>7</v>
      </c>
      <c r="Q75" s="1">
        <f t="shared" si="118"/>
        <v>16</v>
      </c>
      <c r="R75" s="1">
        <f t="shared" si="135"/>
        <v>0</v>
      </c>
      <c r="S75" s="2">
        <f t="shared" si="140"/>
        <v>126.5</v>
      </c>
      <c r="U75" t="s">
        <v>21</v>
      </c>
      <c r="V75" s="17" t="s">
        <v>77</v>
      </c>
      <c r="W75" s="23" t="s">
        <v>39</v>
      </c>
      <c r="X75" s="10">
        <f t="shared" si="137"/>
        <v>0</v>
      </c>
      <c r="Y75" s="10">
        <v>11</v>
      </c>
      <c r="Z75" s="10">
        <f t="shared" si="119"/>
        <v>15</v>
      </c>
      <c r="AA75" s="10">
        <f t="shared" si="120"/>
        <v>10</v>
      </c>
      <c r="AB75" s="10">
        <f t="shared" si="121"/>
        <v>5</v>
      </c>
      <c r="AC75" s="10">
        <f t="shared" si="122"/>
        <v>7</v>
      </c>
      <c r="AD75" s="10">
        <f t="shared" si="123"/>
        <v>2</v>
      </c>
      <c r="AE75" s="6">
        <f>AE74</f>
        <v>36250</v>
      </c>
      <c r="AF75" s="1">
        <f t="shared" si="138"/>
        <v>0</v>
      </c>
      <c r="AG75" s="1">
        <v>46</v>
      </c>
      <c r="AH75" s="1">
        <f t="shared" si="124"/>
        <v>81</v>
      </c>
      <c r="AI75" s="1">
        <f t="shared" si="125"/>
        <v>22.5</v>
      </c>
      <c r="AJ75" s="1">
        <f t="shared" si="126"/>
        <v>7</v>
      </c>
      <c r="AK75" s="1">
        <f t="shared" si="127"/>
        <v>16</v>
      </c>
      <c r="AL75" s="1">
        <f t="shared" si="128"/>
        <v>0</v>
      </c>
      <c r="AM75" s="2">
        <f t="shared" si="141"/>
        <v>172.5</v>
      </c>
    </row>
    <row r="76" spans="1:43" x14ac:dyDescent="0.25">
      <c r="A76" t="s">
        <v>21</v>
      </c>
      <c r="B76" s="17" t="s">
        <v>22</v>
      </c>
      <c r="C76" s="23" t="s">
        <v>39</v>
      </c>
      <c r="D76" s="10">
        <f t="shared" si="129"/>
        <v>0</v>
      </c>
      <c r="E76" s="10">
        <f t="shared" si="130"/>
        <v>2</v>
      </c>
      <c r="F76" s="10">
        <f t="shared" si="111"/>
        <v>14.461538461538462</v>
      </c>
      <c r="G76" s="10">
        <f t="shared" si="112"/>
        <v>15</v>
      </c>
      <c r="H76" s="10">
        <f t="shared" si="113"/>
        <v>5</v>
      </c>
      <c r="I76" s="10">
        <f t="shared" si="114"/>
        <v>7</v>
      </c>
      <c r="J76" s="10">
        <f t="shared" si="131"/>
        <v>2</v>
      </c>
      <c r="K76" s="6">
        <f t="shared" si="132"/>
        <v>32230</v>
      </c>
      <c r="L76" s="1">
        <f t="shared" si="133"/>
        <v>0</v>
      </c>
      <c r="M76" s="1">
        <f t="shared" si="134"/>
        <v>0</v>
      </c>
      <c r="N76" s="1">
        <f t="shared" si="115"/>
        <v>74</v>
      </c>
      <c r="O76" s="1">
        <f t="shared" si="116"/>
        <v>55.5</v>
      </c>
      <c r="P76" s="1">
        <f t="shared" si="117"/>
        <v>7</v>
      </c>
      <c r="Q76" s="1">
        <f t="shared" si="118"/>
        <v>16</v>
      </c>
      <c r="R76" s="1">
        <f t="shared" si="135"/>
        <v>0</v>
      </c>
      <c r="S76" s="2">
        <f t="shared" si="140"/>
        <v>152.5</v>
      </c>
      <c r="U76" t="s">
        <v>21</v>
      </c>
      <c r="V76" s="17" t="s">
        <v>22</v>
      </c>
      <c r="W76" s="23" t="s">
        <v>39</v>
      </c>
      <c r="X76" s="10">
        <f t="shared" si="137"/>
        <v>0</v>
      </c>
      <c r="Y76" s="10">
        <v>7.8</v>
      </c>
      <c r="Z76" s="10">
        <f t="shared" si="119"/>
        <v>14.461538461538462</v>
      </c>
      <c r="AA76" s="10">
        <f t="shared" si="120"/>
        <v>15</v>
      </c>
      <c r="AB76" s="10">
        <f t="shared" si="121"/>
        <v>5</v>
      </c>
      <c r="AC76" s="10">
        <f t="shared" si="122"/>
        <v>7</v>
      </c>
      <c r="AD76" s="10">
        <f t="shared" si="123"/>
        <v>2</v>
      </c>
      <c r="AE76" s="6">
        <f>K76+375</f>
        <v>32605</v>
      </c>
      <c r="AF76" s="1">
        <f t="shared" si="138"/>
        <v>0</v>
      </c>
      <c r="AG76" s="1">
        <v>23</v>
      </c>
      <c r="AH76" s="1">
        <f t="shared" si="124"/>
        <v>74</v>
      </c>
      <c r="AI76" s="1">
        <f t="shared" si="125"/>
        <v>55.5</v>
      </c>
      <c r="AJ76" s="1">
        <f t="shared" si="126"/>
        <v>7</v>
      </c>
      <c r="AK76" s="1">
        <f t="shared" si="127"/>
        <v>16</v>
      </c>
      <c r="AL76" s="1">
        <f t="shared" si="128"/>
        <v>0</v>
      </c>
      <c r="AM76" s="2">
        <f t="shared" si="141"/>
        <v>175.5</v>
      </c>
    </row>
    <row r="77" spans="1:43" x14ac:dyDescent="0.25">
      <c r="A77" t="s">
        <v>23</v>
      </c>
      <c r="B77" s="17" t="s">
        <v>22</v>
      </c>
      <c r="C77" s="23" t="s">
        <v>39</v>
      </c>
      <c r="D77" s="10">
        <f t="shared" si="129"/>
        <v>0</v>
      </c>
      <c r="E77" s="10">
        <f t="shared" si="130"/>
        <v>2</v>
      </c>
      <c r="F77" s="10">
        <f t="shared" si="111"/>
        <v>14.461538461538462</v>
      </c>
      <c r="G77" s="10">
        <f t="shared" si="112"/>
        <v>15</v>
      </c>
      <c r="H77" s="10">
        <f t="shared" si="113"/>
        <v>5</v>
      </c>
      <c r="I77" s="10">
        <f t="shared" si="114"/>
        <v>7</v>
      </c>
      <c r="J77" s="10">
        <f t="shared" si="131"/>
        <v>2</v>
      </c>
      <c r="K77" s="6">
        <f t="shared" si="132"/>
        <v>32230</v>
      </c>
      <c r="L77" s="1">
        <f t="shared" si="133"/>
        <v>0</v>
      </c>
      <c r="M77" s="1">
        <f t="shared" si="134"/>
        <v>0</v>
      </c>
      <c r="N77" s="1">
        <f t="shared" si="115"/>
        <v>74</v>
      </c>
      <c r="O77" s="1">
        <f t="shared" si="116"/>
        <v>55.5</v>
      </c>
      <c r="P77" s="1">
        <f t="shared" si="117"/>
        <v>7</v>
      </c>
      <c r="Q77" s="1">
        <f t="shared" si="118"/>
        <v>16</v>
      </c>
      <c r="R77" s="1">
        <f t="shared" si="135"/>
        <v>0</v>
      </c>
      <c r="S77" s="2">
        <f t="shared" si="140"/>
        <v>152.5</v>
      </c>
      <c r="U77" t="s">
        <v>23</v>
      </c>
      <c r="V77" s="17" t="s">
        <v>22</v>
      </c>
      <c r="W77" s="23" t="s">
        <v>39</v>
      </c>
      <c r="X77" s="10">
        <f t="shared" si="137"/>
        <v>0</v>
      </c>
      <c r="Y77" s="10">
        <v>7.8</v>
      </c>
      <c r="Z77" s="10">
        <f t="shared" si="119"/>
        <v>14.461538461538462</v>
      </c>
      <c r="AA77" s="10">
        <f t="shared" si="120"/>
        <v>15</v>
      </c>
      <c r="AB77" s="10">
        <f t="shared" si="121"/>
        <v>5</v>
      </c>
      <c r="AC77" s="10">
        <f t="shared" si="122"/>
        <v>7</v>
      </c>
      <c r="AD77" s="10">
        <f t="shared" si="123"/>
        <v>2</v>
      </c>
      <c r="AE77" s="6">
        <f>AE76</f>
        <v>32605</v>
      </c>
      <c r="AF77" s="1">
        <f t="shared" si="138"/>
        <v>0</v>
      </c>
      <c r="AG77" s="1">
        <v>23</v>
      </c>
      <c r="AH77" s="1">
        <f t="shared" si="124"/>
        <v>74</v>
      </c>
      <c r="AI77" s="1">
        <f t="shared" si="125"/>
        <v>55.5</v>
      </c>
      <c r="AJ77" s="1">
        <f t="shared" si="126"/>
        <v>7</v>
      </c>
      <c r="AK77" s="1">
        <f t="shared" si="127"/>
        <v>16</v>
      </c>
      <c r="AL77" s="1">
        <f t="shared" si="128"/>
        <v>0</v>
      </c>
      <c r="AM77" s="2">
        <f t="shared" si="141"/>
        <v>175.5</v>
      </c>
    </row>
    <row r="78" spans="1:43" x14ac:dyDescent="0.25">
      <c r="A78" t="s">
        <v>24</v>
      </c>
      <c r="B78" s="17" t="s">
        <v>25</v>
      </c>
      <c r="C78" s="23" t="s">
        <v>39</v>
      </c>
      <c r="D78" s="10">
        <f t="shared" si="129"/>
        <v>0</v>
      </c>
      <c r="E78" s="10">
        <f t="shared" si="130"/>
        <v>2</v>
      </c>
      <c r="F78" s="10">
        <f t="shared" si="111"/>
        <v>2</v>
      </c>
      <c r="G78" s="10">
        <f t="shared" si="112"/>
        <v>2</v>
      </c>
      <c r="H78" s="10">
        <f t="shared" si="113"/>
        <v>2</v>
      </c>
      <c r="I78" s="10">
        <f t="shared" si="114"/>
        <v>2</v>
      </c>
      <c r="J78" s="10">
        <f t="shared" si="131"/>
        <v>2</v>
      </c>
      <c r="K78" s="6">
        <f t="shared" si="132"/>
        <v>0</v>
      </c>
      <c r="L78" s="1">
        <f t="shared" si="133"/>
        <v>0</v>
      </c>
      <c r="M78" s="1">
        <f t="shared" si="134"/>
        <v>0</v>
      </c>
      <c r="N78" s="1">
        <f t="shared" si="115"/>
        <v>0</v>
      </c>
      <c r="O78" s="1">
        <f t="shared" si="116"/>
        <v>0</v>
      </c>
      <c r="P78" s="1">
        <f t="shared" si="117"/>
        <v>0</v>
      </c>
      <c r="Q78" s="1">
        <f t="shared" si="118"/>
        <v>0</v>
      </c>
      <c r="R78" s="1">
        <f t="shared" si="135"/>
        <v>0</v>
      </c>
      <c r="S78" s="2">
        <f>SUM(L78:R78)</f>
        <v>0</v>
      </c>
      <c r="U78" t="s">
        <v>24</v>
      </c>
      <c r="V78" s="17" t="s">
        <v>25</v>
      </c>
      <c r="W78" s="23" t="s">
        <v>39</v>
      </c>
      <c r="X78" s="10">
        <f t="shared" si="137"/>
        <v>0</v>
      </c>
      <c r="Y78" s="10">
        <f t="shared" ref="Y78:Y80" si="142">E78</f>
        <v>2</v>
      </c>
      <c r="Z78" s="10">
        <f t="shared" si="119"/>
        <v>2</v>
      </c>
      <c r="AA78" s="10">
        <f t="shared" si="120"/>
        <v>2</v>
      </c>
      <c r="AB78" s="10">
        <f t="shared" si="121"/>
        <v>2</v>
      </c>
      <c r="AC78" s="10">
        <f t="shared" si="122"/>
        <v>2</v>
      </c>
      <c r="AD78" s="10">
        <f t="shared" si="123"/>
        <v>2</v>
      </c>
      <c r="AE78" s="6">
        <f t="shared" ref="AE78:AE80" si="143">K78</f>
        <v>0</v>
      </c>
      <c r="AF78" s="1">
        <f t="shared" si="138"/>
        <v>0</v>
      </c>
      <c r="AG78" s="1">
        <f t="shared" ref="AG78:AG80" si="144">M78</f>
        <v>0</v>
      </c>
      <c r="AH78" s="1">
        <f t="shared" si="124"/>
        <v>0</v>
      </c>
      <c r="AI78" s="1">
        <f t="shared" si="125"/>
        <v>0</v>
      </c>
      <c r="AJ78" s="1">
        <f t="shared" si="126"/>
        <v>0</v>
      </c>
      <c r="AK78" s="1">
        <f t="shared" si="127"/>
        <v>0</v>
      </c>
      <c r="AL78" s="1">
        <f t="shared" si="128"/>
        <v>0</v>
      </c>
      <c r="AM78" s="2">
        <f>SUM(AF78:AL78)</f>
        <v>0</v>
      </c>
    </row>
    <row r="79" spans="1:43" x14ac:dyDescent="0.25">
      <c r="A79" t="s">
        <v>26</v>
      </c>
      <c r="B79" s="17" t="s">
        <v>25</v>
      </c>
      <c r="C79" s="23" t="s">
        <v>39</v>
      </c>
      <c r="D79" s="10">
        <f t="shared" si="129"/>
        <v>0</v>
      </c>
      <c r="E79" s="10">
        <f t="shared" si="130"/>
        <v>2</v>
      </c>
      <c r="F79" s="10">
        <f t="shared" si="111"/>
        <v>2</v>
      </c>
      <c r="G79" s="10">
        <f t="shared" si="112"/>
        <v>2</v>
      </c>
      <c r="H79" s="10">
        <f t="shared" si="113"/>
        <v>2</v>
      </c>
      <c r="I79" s="10">
        <f t="shared" si="114"/>
        <v>2</v>
      </c>
      <c r="J79" s="10">
        <f t="shared" si="131"/>
        <v>2</v>
      </c>
      <c r="K79" s="6">
        <f t="shared" si="132"/>
        <v>0</v>
      </c>
      <c r="L79" s="1">
        <f t="shared" si="133"/>
        <v>0</v>
      </c>
      <c r="M79" s="1">
        <f t="shared" si="134"/>
        <v>0</v>
      </c>
      <c r="N79" s="1">
        <f t="shared" si="115"/>
        <v>0</v>
      </c>
      <c r="O79" s="1">
        <f t="shared" si="116"/>
        <v>0</v>
      </c>
      <c r="P79" s="1">
        <f t="shared" si="117"/>
        <v>0</v>
      </c>
      <c r="Q79" s="1">
        <f t="shared" si="118"/>
        <v>0</v>
      </c>
      <c r="R79" s="1">
        <f t="shared" si="135"/>
        <v>0</v>
      </c>
      <c r="S79" s="2">
        <f>SUM(L79:R79)</f>
        <v>0</v>
      </c>
      <c r="U79" t="s">
        <v>26</v>
      </c>
      <c r="V79" s="17" t="s">
        <v>25</v>
      </c>
      <c r="W79" s="23" t="s">
        <v>39</v>
      </c>
      <c r="X79" s="10">
        <f t="shared" si="137"/>
        <v>0</v>
      </c>
      <c r="Y79" s="10">
        <f t="shared" si="142"/>
        <v>2</v>
      </c>
      <c r="Z79" s="10">
        <f t="shared" si="119"/>
        <v>2</v>
      </c>
      <c r="AA79" s="10">
        <f t="shared" si="120"/>
        <v>2</v>
      </c>
      <c r="AB79" s="10">
        <f t="shared" si="121"/>
        <v>2</v>
      </c>
      <c r="AC79" s="10">
        <f t="shared" si="122"/>
        <v>2</v>
      </c>
      <c r="AD79" s="10">
        <f t="shared" si="123"/>
        <v>2</v>
      </c>
      <c r="AE79" s="6">
        <f t="shared" si="143"/>
        <v>0</v>
      </c>
      <c r="AF79" s="1">
        <f t="shared" si="138"/>
        <v>0</v>
      </c>
      <c r="AG79" s="1">
        <f t="shared" si="144"/>
        <v>0</v>
      </c>
      <c r="AH79" s="1">
        <f t="shared" si="124"/>
        <v>0</v>
      </c>
      <c r="AI79" s="1">
        <f t="shared" si="125"/>
        <v>0</v>
      </c>
      <c r="AJ79" s="1">
        <f t="shared" si="126"/>
        <v>0</v>
      </c>
      <c r="AK79" s="1">
        <f t="shared" si="127"/>
        <v>0</v>
      </c>
      <c r="AL79" s="1">
        <f t="shared" si="128"/>
        <v>0</v>
      </c>
      <c r="AM79" s="2">
        <f>SUM(AF79:AL79)</f>
        <v>0</v>
      </c>
    </row>
    <row r="80" spans="1:43" x14ac:dyDescent="0.25">
      <c r="A80" t="s">
        <v>27</v>
      </c>
      <c r="B80" s="17" t="s">
        <v>25</v>
      </c>
      <c r="C80" s="24" t="s">
        <v>43</v>
      </c>
      <c r="D80" s="10">
        <f t="shared" si="129"/>
        <v>0</v>
      </c>
      <c r="E80" s="10">
        <f t="shared" si="130"/>
        <v>2</v>
      </c>
      <c r="F80" s="10">
        <f t="shared" si="111"/>
        <v>2</v>
      </c>
      <c r="G80" s="10">
        <f t="shared" si="112"/>
        <v>2</v>
      </c>
      <c r="H80" s="10">
        <f t="shared" si="113"/>
        <v>2</v>
      </c>
      <c r="I80" s="10">
        <f t="shared" si="114"/>
        <v>2</v>
      </c>
      <c r="J80" s="10">
        <f t="shared" si="131"/>
        <v>2</v>
      </c>
      <c r="K80" s="6">
        <f t="shared" si="132"/>
        <v>0</v>
      </c>
      <c r="L80" s="1">
        <f t="shared" si="133"/>
        <v>0</v>
      </c>
      <c r="M80" s="1">
        <f t="shared" si="134"/>
        <v>0</v>
      </c>
      <c r="N80" s="1">
        <f t="shared" si="115"/>
        <v>0</v>
      </c>
      <c r="O80" s="1">
        <f t="shared" si="116"/>
        <v>0</v>
      </c>
      <c r="P80" s="1">
        <f t="shared" si="117"/>
        <v>0</v>
      </c>
      <c r="Q80" s="1">
        <f t="shared" si="118"/>
        <v>0</v>
      </c>
      <c r="R80" s="1">
        <f t="shared" si="135"/>
        <v>0</v>
      </c>
      <c r="S80" s="2">
        <f t="shared" ref="S80" si="145">SUM(L80:R80)</f>
        <v>0</v>
      </c>
      <c r="U80" t="s">
        <v>27</v>
      </c>
      <c r="V80" s="17" t="s">
        <v>25</v>
      </c>
      <c r="W80" s="24" t="s">
        <v>43</v>
      </c>
      <c r="X80" s="10">
        <f t="shared" si="137"/>
        <v>0</v>
      </c>
      <c r="Y80" s="10">
        <f t="shared" si="142"/>
        <v>2</v>
      </c>
      <c r="Z80" s="10">
        <f t="shared" si="119"/>
        <v>2</v>
      </c>
      <c r="AA80" s="10">
        <f t="shared" si="120"/>
        <v>2</v>
      </c>
      <c r="AB80" s="10">
        <f t="shared" si="121"/>
        <v>2</v>
      </c>
      <c r="AC80" s="10">
        <f t="shared" si="122"/>
        <v>2</v>
      </c>
      <c r="AD80" s="10">
        <f t="shared" si="123"/>
        <v>2</v>
      </c>
      <c r="AE80" s="6">
        <f t="shared" si="143"/>
        <v>0</v>
      </c>
      <c r="AF80" s="1">
        <f t="shared" si="138"/>
        <v>0</v>
      </c>
      <c r="AG80" s="1">
        <f t="shared" si="144"/>
        <v>0</v>
      </c>
      <c r="AH80" s="1">
        <f t="shared" si="124"/>
        <v>0</v>
      </c>
      <c r="AI80" s="1">
        <f t="shared" si="125"/>
        <v>0</v>
      </c>
      <c r="AJ80" s="1">
        <f t="shared" si="126"/>
        <v>0</v>
      </c>
      <c r="AK80" s="1">
        <f t="shared" si="127"/>
        <v>0</v>
      </c>
      <c r="AL80" s="1">
        <f t="shared" si="128"/>
        <v>0</v>
      </c>
      <c r="AM80" s="2">
        <f t="shared" ref="AM80" si="146">SUM(AF80:AL80)</f>
        <v>0</v>
      </c>
    </row>
  </sheetData>
  <mergeCells count="1">
    <mergeCell ref="V1:AD1"/>
  </mergeCells>
  <phoneticPr fontId="6" type="noConversion"/>
  <conditionalFormatting sqref="D3:J16">
    <cfRule type="colorScale" priority="77">
      <colorScale>
        <cfvo type="min"/>
        <cfvo type="max"/>
        <color rgb="FFFCFCFF"/>
        <color rgb="FF63BE7B"/>
      </colorScale>
    </cfRule>
  </conditionalFormatting>
  <conditionalFormatting sqref="K3:K16">
    <cfRule type="colorScale" priority="79">
      <colorScale>
        <cfvo type="min"/>
        <cfvo type="max"/>
        <color rgb="FFFCFCFF"/>
        <color rgb="FFF8696B"/>
      </colorScale>
    </cfRule>
  </conditionalFormatting>
  <conditionalFormatting sqref="L3:R16">
    <cfRule type="colorScale" priority="81">
      <colorScale>
        <cfvo type="min"/>
        <cfvo type="max"/>
        <color rgb="FFFCFCFF"/>
        <color rgb="FF63BE7B"/>
      </colorScale>
    </cfRule>
  </conditionalFormatting>
  <conditionalFormatting sqref="S3:S16">
    <cfRule type="colorScale" priority="83">
      <colorScale>
        <cfvo type="min"/>
        <cfvo type="max"/>
        <color rgb="FFFCFCFF"/>
        <color rgb="FF63BE7B"/>
      </colorScale>
    </cfRule>
  </conditionalFormatting>
  <conditionalFormatting sqref="D35:J48">
    <cfRule type="colorScale" priority="96">
      <colorScale>
        <cfvo type="min"/>
        <cfvo type="max"/>
        <color rgb="FFFFEF9C"/>
        <color rgb="FF63BE7B"/>
      </colorScale>
    </cfRule>
  </conditionalFormatting>
  <conditionalFormatting sqref="K35:K48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5:R48">
    <cfRule type="colorScale" priority="98">
      <colorScale>
        <cfvo type="min"/>
        <cfvo type="max"/>
        <color rgb="FFFCFCFF"/>
        <color rgb="FF63BE7B"/>
      </colorScale>
    </cfRule>
  </conditionalFormatting>
  <conditionalFormatting sqref="D19:J3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K19:K32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19:R32">
    <cfRule type="colorScale" priority="104">
      <colorScale>
        <cfvo type="min"/>
        <cfvo type="max"/>
        <color rgb="FFFCFCFF"/>
        <color rgb="FF63BE7B"/>
      </colorScale>
    </cfRule>
  </conditionalFormatting>
  <conditionalFormatting sqref="X19:AD32">
    <cfRule type="colorScale" priority="105">
      <colorScale>
        <cfvo type="min"/>
        <cfvo type="max"/>
        <color rgb="FFFFEF9C"/>
        <color rgb="FF63BE7B"/>
      </colorScale>
    </cfRule>
  </conditionalFormatting>
  <conditionalFormatting sqref="AE19:AE32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19:AL3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X35:AD48">
    <cfRule type="colorScale" priority="13">
      <colorScale>
        <cfvo type="min"/>
        <cfvo type="max"/>
        <color rgb="FFFFEF9C"/>
        <color rgb="FF63BE7B"/>
      </colorScale>
    </cfRule>
  </conditionalFormatting>
  <conditionalFormatting sqref="AE35:AE4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{72ACC8C7-F4BE-437A-A831-52C6FE26A456}</x14:id>
        </ext>
      </extLst>
    </cfRule>
  </conditionalFormatting>
  <conditionalFormatting sqref="AF35:AL48">
    <cfRule type="colorScale" priority="15">
      <colorScale>
        <cfvo type="min"/>
        <cfvo type="max"/>
        <color rgb="FFFCFCFF"/>
        <color rgb="FF63BE7B"/>
      </colorScale>
    </cfRule>
  </conditionalFormatting>
  <conditionalFormatting sqref="X51:AD64">
    <cfRule type="colorScale" priority="10">
      <colorScale>
        <cfvo type="min"/>
        <cfvo type="max"/>
        <color rgb="FFFFEF9C"/>
        <color rgb="FF63BE7B"/>
      </colorScale>
    </cfRule>
  </conditionalFormatting>
  <conditionalFormatting sqref="AE51:AE6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{61701537-E74D-4A19-B9B9-4BE137F775B6}</x14:id>
        </ext>
      </extLst>
    </cfRule>
  </conditionalFormatting>
  <conditionalFormatting sqref="AF51:AL64">
    <cfRule type="colorScale" priority="12">
      <colorScale>
        <cfvo type="min"/>
        <cfvo type="max"/>
        <color rgb="FFFCFCFF"/>
        <color rgb="FF63BE7B"/>
      </colorScale>
    </cfRule>
  </conditionalFormatting>
  <conditionalFormatting sqref="X67:AD80">
    <cfRule type="colorScale" priority="7">
      <colorScale>
        <cfvo type="min"/>
        <cfvo type="max"/>
        <color rgb="FFFFEF9C"/>
        <color rgb="FF63BE7B"/>
      </colorScale>
    </cfRule>
  </conditionalFormatting>
  <conditionalFormatting sqref="AE67:AE8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{C23133D0-A384-4239-82CF-058338B8FE86}</x14:id>
        </ext>
      </extLst>
    </cfRule>
  </conditionalFormatting>
  <conditionalFormatting sqref="AF67:AL80">
    <cfRule type="colorScale" priority="9">
      <colorScale>
        <cfvo type="min"/>
        <cfvo type="max"/>
        <color rgb="FFFCFCFF"/>
        <color rgb="FF63BE7B"/>
      </colorScale>
    </cfRule>
  </conditionalFormatting>
  <conditionalFormatting sqref="D51:J64">
    <cfRule type="colorScale" priority="4">
      <colorScale>
        <cfvo type="min"/>
        <cfvo type="max"/>
        <color rgb="FFFFEF9C"/>
        <color rgb="FF63BE7B"/>
      </colorScale>
    </cfRule>
  </conditionalFormatting>
  <conditionalFormatting sqref="K51:K6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{7B0D3A45-DBE0-4A7C-8D20-A0DD7A8830CA}</x14:id>
        </ext>
      </extLst>
    </cfRule>
  </conditionalFormatting>
  <conditionalFormatting sqref="L51:R64">
    <cfRule type="colorScale" priority="6">
      <colorScale>
        <cfvo type="min"/>
        <cfvo type="max"/>
        <color rgb="FFFCFCFF"/>
        <color rgb="FF63BE7B"/>
      </colorScale>
    </cfRule>
  </conditionalFormatting>
  <conditionalFormatting sqref="D67:J80">
    <cfRule type="colorScale" priority="1">
      <colorScale>
        <cfvo type="min"/>
        <cfvo type="max"/>
        <color rgb="FFFFEF9C"/>
        <color rgb="FF63BE7B"/>
      </colorScale>
    </cfRule>
  </conditionalFormatting>
  <conditionalFormatting sqref="K67:K8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{E093836F-9DBE-4EA5-A05A-560D61BD2D39}</x14:id>
        </ext>
      </extLst>
    </cfRule>
  </conditionalFormatting>
  <conditionalFormatting sqref="L67:R80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K35:K48</xm:sqref>
        </x14:conditionalFormatting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K19:K32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AE19:AE32</xm:sqref>
        </x14:conditionalFormatting>
        <x14:conditionalFormatting xmlns:xm="http://schemas.microsoft.com/office/excel/2006/main">
          <x14:cfRule type="dataBar" id="{72ACC8C7-F4BE-437A-A831-52C6FE26A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AE35:AE48</xm:sqref>
        </x14:conditionalFormatting>
        <x14:conditionalFormatting xmlns:xm="http://schemas.microsoft.com/office/excel/2006/main">
          <x14:cfRule type="dataBar" id="{61701537-E74D-4A19-B9B9-4BE137F77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AE51:AE64</xm:sqref>
        </x14:conditionalFormatting>
        <x14:conditionalFormatting xmlns:xm="http://schemas.microsoft.com/office/excel/2006/main">
          <x14:cfRule type="dataBar" id="{C23133D0-A384-4239-82CF-058338B8F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AE67:AE80</xm:sqref>
        </x14:conditionalFormatting>
        <x14:conditionalFormatting xmlns:xm="http://schemas.microsoft.com/office/excel/2006/main">
          <x14:cfRule type="dataBar" id="{7B0D3A45-DBE0-4A7C-8D20-A0DD7A883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K51:K64</xm:sqref>
        </x14:conditionalFormatting>
        <x14:conditionalFormatting xmlns:xm="http://schemas.microsoft.com/office/excel/2006/main">
          <x14:cfRule type="dataBar" id="{E093836F-9DBE-4EA5-A05A-560D61BD2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K67:K80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1409-7E05-4010-8982-DAC52FC6FC77}">
  <sheetPr>
    <tabColor theme="5" tint="0.39997558519241921"/>
  </sheetPr>
  <dimension ref="A1:D177"/>
  <sheetViews>
    <sheetView workbookViewId="0">
      <selection activeCell="E1" sqref="E1"/>
    </sheetView>
  </sheetViews>
  <sheetFormatPr baseColWidth="10" defaultRowHeight="15" x14ac:dyDescent="0.25"/>
  <cols>
    <col min="1" max="2" width="11.42578125" style="1"/>
    <col min="3" max="3" width="14.28515625" style="1" bestFit="1" customWidth="1"/>
    <col min="4" max="4" width="40.42578125" bestFit="1" customWidth="1"/>
  </cols>
  <sheetData>
    <row r="1" spans="1:4" x14ac:dyDescent="0.25">
      <c r="A1" s="2" t="s">
        <v>86</v>
      </c>
      <c r="B1" s="2" t="s">
        <v>87</v>
      </c>
      <c r="C1" s="2" t="s">
        <v>60</v>
      </c>
      <c r="D1" s="20" t="s">
        <v>88</v>
      </c>
    </row>
    <row r="2" spans="1:4" x14ac:dyDescent="0.25">
      <c r="A2" s="26">
        <v>1</v>
      </c>
      <c r="B2" s="26">
        <v>1</v>
      </c>
      <c r="C2" s="1" t="s">
        <v>89</v>
      </c>
      <c r="D2" t="s">
        <v>90</v>
      </c>
    </row>
    <row r="3" spans="1:4" x14ac:dyDescent="0.25">
      <c r="A3" s="26">
        <v>1</v>
      </c>
      <c r="B3" s="26">
        <v>2</v>
      </c>
      <c r="C3" s="1" t="s">
        <v>89</v>
      </c>
    </row>
    <row r="4" spans="1:4" x14ac:dyDescent="0.25">
      <c r="A4" s="26">
        <v>1</v>
      </c>
      <c r="B4" s="26">
        <v>3</v>
      </c>
      <c r="C4" s="1" t="s">
        <v>89</v>
      </c>
    </row>
    <row r="5" spans="1:4" x14ac:dyDescent="0.25">
      <c r="A5" s="26">
        <v>1</v>
      </c>
      <c r="B5" s="26">
        <v>4</v>
      </c>
      <c r="C5" s="1" t="s">
        <v>89</v>
      </c>
    </row>
    <row r="6" spans="1:4" x14ac:dyDescent="0.25">
      <c r="A6" s="26">
        <v>1</v>
      </c>
      <c r="B6" s="26">
        <v>5</v>
      </c>
      <c r="C6" s="1" t="s">
        <v>89</v>
      </c>
    </row>
    <row r="7" spans="1:4" x14ac:dyDescent="0.25">
      <c r="A7" s="26">
        <v>1</v>
      </c>
      <c r="B7" s="26">
        <v>6</v>
      </c>
      <c r="C7" s="1" t="s">
        <v>89</v>
      </c>
    </row>
    <row r="8" spans="1:4" x14ac:dyDescent="0.25">
      <c r="A8" s="26">
        <v>1</v>
      </c>
      <c r="B8" s="26">
        <v>7</v>
      </c>
      <c r="C8" s="1" t="s">
        <v>89</v>
      </c>
    </row>
    <row r="9" spans="1:4" x14ac:dyDescent="0.25">
      <c r="A9" s="26">
        <v>1</v>
      </c>
      <c r="B9" s="26">
        <v>8</v>
      </c>
      <c r="C9" s="1" t="s">
        <v>89</v>
      </c>
    </row>
    <row r="10" spans="1:4" x14ac:dyDescent="0.25">
      <c r="A10" s="26">
        <v>1</v>
      </c>
      <c r="B10" s="26">
        <v>9</v>
      </c>
      <c r="C10" s="1" t="s">
        <v>91</v>
      </c>
      <c r="D10" t="s">
        <v>92</v>
      </c>
    </row>
    <row r="11" spans="1:4" x14ac:dyDescent="0.25">
      <c r="A11" s="26">
        <v>1</v>
      </c>
      <c r="B11" s="26">
        <v>10</v>
      </c>
      <c r="C11" s="1" t="s">
        <v>91</v>
      </c>
    </row>
    <row r="12" spans="1:4" x14ac:dyDescent="0.25">
      <c r="A12" s="26">
        <v>1</v>
      </c>
      <c r="B12" s="26">
        <v>11</v>
      </c>
      <c r="C12" s="1" t="s">
        <v>91</v>
      </c>
    </row>
    <row r="13" spans="1:4" x14ac:dyDescent="0.25">
      <c r="A13" s="26">
        <v>1</v>
      </c>
      <c r="B13" s="26">
        <v>12</v>
      </c>
      <c r="C13" s="1" t="s">
        <v>91</v>
      </c>
    </row>
    <row r="14" spans="1:4" x14ac:dyDescent="0.25">
      <c r="A14" s="26">
        <v>1</v>
      </c>
      <c r="B14" s="26">
        <v>13</v>
      </c>
      <c r="C14" s="1" t="s">
        <v>91</v>
      </c>
    </row>
    <row r="15" spans="1:4" x14ac:dyDescent="0.25">
      <c r="A15" s="26">
        <v>1</v>
      </c>
      <c r="B15" s="26">
        <v>14</v>
      </c>
      <c r="C15" s="1" t="s">
        <v>91</v>
      </c>
    </row>
    <row r="16" spans="1:4" x14ac:dyDescent="0.25">
      <c r="A16" s="26">
        <v>1</v>
      </c>
      <c r="B16" s="26">
        <v>15</v>
      </c>
      <c r="C16" s="1" t="s">
        <v>91</v>
      </c>
    </row>
    <row r="17" spans="1:3" x14ac:dyDescent="0.25">
      <c r="A17" s="26">
        <v>1</v>
      </c>
      <c r="B17" s="26">
        <v>16</v>
      </c>
      <c r="C17" s="1" t="s">
        <v>91</v>
      </c>
    </row>
    <row r="18" spans="1:3" x14ac:dyDescent="0.25">
      <c r="A18" s="27">
        <v>2</v>
      </c>
      <c r="B18" s="27">
        <v>1</v>
      </c>
      <c r="C18" s="1" t="s">
        <v>91</v>
      </c>
    </row>
    <row r="19" spans="1:3" x14ac:dyDescent="0.25">
      <c r="A19" s="27">
        <v>2</v>
      </c>
      <c r="B19" s="27">
        <v>2</v>
      </c>
      <c r="C19" s="1" t="s">
        <v>91</v>
      </c>
    </row>
    <row r="20" spans="1:3" x14ac:dyDescent="0.25">
      <c r="A20" s="27">
        <v>2</v>
      </c>
      <c r="B20" s="27">
        <v>3</v>
      </c>
      <c r="C20" s="1" t="s">
        <v>91</v>
      </c>
    </row>
    <row r="21" spans="1:3" x14ac:dyDescent="0.25">
      <c r="A21" s="27">
        <v>2</v>
      </c>
      <c r="B21" s="27">
        <v>4</v>
      </c>
      <c r="C21" s="1" t="s">
        <v>91</v>
      </c>
    </row>
    <row r="22" spans="1:3" x14ac:dyDescent="0.25">
      <c r="A22" s="27">
        <v>2</v>
      </c>
      <c r="B22" s="27">
        <v>5</v>
      </c>
      <c r="C22" s="1" t="s">
        <v>91</v>
      </c>
    </row>
    <row r="23" spans="1:3" x14ac:dyDescent="0.25">
      <c r="A23" s="27">
        <v>2</v>
      </c>
      <c r="B23" s="27">
        <v>6</v>
      </c>
      <c r="C23" s="1" t="s">
        <v>91</v>
      </c>
    </row>
    <row r="24" spans="1:3" x14ac:dyDescent="0.25">
      <c r="A24" s="27">
        <v>2</v>
      </c>
      <c r="B24" s="27">
        <v>7</v>
      </c>
      <c r="C24" s="1" t="s">
        <v>91</v>
      </c>
    </row>
    <row r="25" spans="1:3" x14ac:dyDescent="0.25">
      <c r="A25" s="27">
        <v>2</v>
      </c>
      <c r="B25" s="27">
        <v>8</v>
      </c>
      <c r="C25" s="1" t="s">
        <v>91</v>
      </c>
    </row>
    <row r="26" spans="1:3" x14ac:dyDescent="0.25">
      <c r="A26" s="27">
        <v>2</v>
      </c>
      <c r="B26" s="27">
        <v>9</v>
      </c>
      <c r="C26" s="1" t="s">
        <v>91</v>
      </c>
    </row>
    <row r="27" spans="1:3" x14ac:dyDescent="0.25">
      <c r="A27" s="27">
        <v>2</v>
      </c>
      <c r="B27" s="27">
        <v>10</v>
      </c>
      <c r="C27" s="1" t="s">
        <v>91</v>
      </c>
    </row>
    <row r="28" spans="1:3" x14ac:dyDescent="0.25">
      <c r="A28" s="27">
        <v>2</v>
      </c>
      <c r="B28" s="27">
        <v>11</v>
      </c>
      <c r="C28" s="1" t="s">
        <v>91</v>
      </c>
    </row>
    <row r="29" spans="1:3" x14ac:dyDescent="0.25">
      <c r="A29" s="27">
        <v>2</v>
      </c>
      <c r="B29" s="27">
        <v>12</v>
      </c>
      <c r="C29" s="1" t="s">
        <v>91</v>
      </c>
    </row>
    <row r="30" spans="1:3" x14ac:dyDescent="0.25">
      <c r="A30" s="27">
        <v>2</v>
      </c>
      <c r="B30" s="27">
        <v>13</v>
      </c>
      <c r="C30" s="1" t="s">
        <v>91</v>
      </c>
    </row>
    <row r="31" spans="1:3" x14ac:dyDescent="0.25">
      <c r="A31" s="27">
        <v>2</v>
      </c>
      <c r="B31" s="27">
        <v>14</v>
      </c>
      <c r="C31" s="1" t="s">
        <v>91</v>
      </c>
    </row>
    <row r="32" spans="1:3" x14ac:dyDescent="0.25">
      <c r="A32" s="27">
        <v>2</v>
      </c>
      <c r="B32" s="27">
        <v>15</v>
      </c>
      <c r="C32" s="1" t="s">
        <v>91</v>
      </c>
    </row>
    <row r="33" spans="1:3" x14ac:dyDescent="0.25">
      <c r="A33" s="27">
        <v>2</v>
      </c>
      <c r="B33" s="27">
        <v>16</v>
      </c>
      <c r="C33" s="1" t="s">
        <v>91</v>
      </c>
    </row>
    <row r="34" spans="1:3" x14ac:dyDescent="0.25">
      <c r="A34" s="26">
        <v>3</v>
      </c>
      <c r="B34" s="26">
        <v>1</v>
      </c>
      <c r="C34" s="1" t="s">
        <v>91</v>
      </c>
    </row>
    <row r="35" spans="1:3" x14ac:dyDescent="0.25">
      <c r="A35" s="26">
        <v>3</v>
      </c>
      <c r="B35" s="26">
        <v>2</v>
      </c>
      <c r="C35" s="1" t="s">
        <v>91</v>
      </c>
    </row>
    <row r="36" spans="1:3" x14ac:dyDescent="0.25">
      <c r="A36" s="26">
        <v>3</v>
      </c>
      <c r="B36" s="26">
        <v>3</v>
      </c>
      <c r="C36" s="1" t="s">
        <v>91</v>
      </c>
    </row>
    <row r="37" spans="1:3" x14ac:dyDescent="0.25">
      <c r="A37" s="26">
        <v>3</v>
      </c>
      <c r="B37" s="26">
        <v>4</v>
      </c>
      <c r="C37" s="1" t="s">
        <v>91</v>
      </c>
    </row>
    <row r="38" spans="1:3" x14ac:dyDescent="0.25">
      <c r="A38" s="26">
        <v>3</v>
      </c>
      <c r="B38" s="26">
        <v>5</v>
      </c>
      <c r="C38" s="1" t="s">
        <v>91</v>
      </c>
    </row>
    <row r="39" spans="1:3" x14ac:dyDescent="0.25">
      <c r="A39" s="26">
        <v>3</v>
      </c>
      <c r="B39" s="26">
        <v>6</v>
      </c>
      <c r="C39" s="1" t="s">
        <v>91</v>
      </c>
    </row>
    <row r="40" spans="1:3" x14ac:dyDescent="0.25">
      <c r="A40" s="26">
        <v>3</v>
      </c>
      <c r="B40" s="26">
        <v>7</v>
      </c>
      <c r="C40" s="1" t="s">
        <v>91</v>
      </c>
    </row>
    <row r="41" spans="1:3" x14ac:dyDescent="0.25">
      <c r="A41" s="26">
        <v>3</v>
      </c>
      <c r="B41" s="26">
        <v>8</v>
      </c>
      <c r="C41" s="1" t="s">
        <v>91</v>
      </c>
    </row>
    <row r="42" spans="1:3" x14ac:dyDescent="0.25">
      <c r="A42" s="26">
        <v>3</v>
      </c>
      <c r="B42" s="26">
        <v>9</v>
      </c>
      <c r="C42" s="1" t="s">
        <v>91</v>
      </c>
    </row>
    <row r="43" spans="1:3" x14ac:dyDescent="0.25">
      <c r="A43" s="26">
        <v>3</v>
      </c>
      <c r="B43" s="26">
        <v>10</v>
      </c>
      <c r="C43" s="1" t="s">
        <v>91</v>
      </c>
    </row>
    <row r="44" spans="1:3" x14ac:dyDescent="0.25">
      <c r="A44" s="26">
        <v>3</v>
      </c>
      <c r="B44" s="26">
        <v>11</v>
      </c>
      <c r="C44" s="1" t="s">
        <v>91</v>
      </c>
    </row>
    <row r="45" spans="1:3" x14ac:dyDescent="0.25">
      <c r="A45" s="26">
        <v>3</v>
      </c>
      <c r="B45" s="26">
        <v>12</v>
      </c>
      <c r="C45" s="1" t="s">
        <v>91</v>
      </c>
    </row>
    <row r="46" spans="1:3" x14ac:dyDescent="0.25">
      <c r="A46" s="26">
        <v>3</v>
      </c>
      <c r="B46" s="26">
        <v>13</v>
      </c>
      <c r="C46" s="1" t="s">
        <v>91</v>
      </c>
    </row>
    <row r="47" spans="1:3" x14ac:dyDescent="0.25">
      <c r="A47" s="26">
        <v>3</v>
      </c>
      <c r="B47" s="26">
        <v>14</v>
      </c>
      <c r="C47" s="1" t="s">
        <v>91</v>
      </c>
    </row>
    <row r="48" spans="1:3" x14ac:dyDescent="0.25">
      <c r="A48" s="26">
        <v>3</v>
      </c>
      <c r="B48" s="26">
        <v>15</v>
      </c>
      <c r="C48" s="1" t="s">
        <v>91</v>
      </c>
    </row>
    <row r="49" spans="1:3" x14ac:dyDescent="0.25">
      <c r="A49" s="26">
        <v>3</v>
      </c>
      <c r="B49" s="26">
        <v>16</v>
      </c>
      <c r="C49" s="1" t="s">
        <v>91</v>
      </c>
    </row>
    <row r="50" spans="1:3" x14ac:dyDescent="0.25">
      <c r="A50" s="27">
        <v>4</v>
      </c>
      <c r="B50" s="27">
        <v>1</v>
      </c>
      <c r="C50" s="1" t="s">
        <v>91</v>
      </c>
    </row>
    <row r="51" spans="1:3" x14ac:dyDescent="0.25">
      <c r="A51" s="27">
        <v>4</v>
      </c>
      <c r="B51" s="27">
        <v>2</v>
      </c>
      <c r="C51" s="1" t="s">
        <v>91</v>
      </c>
    </row>
    <row r="52" spans="1:3" x14ac:dyDescent="0.25">
      <c r="A52" s="27">
        <v>4</v>
      </c>
      <c r="B52" s="27">
        <v>3</v>
      </c>
      <c r="C52" s="1" t="s">
        <v>91</v>
      </c>
    </row>
    <row r="53" spans="1:3" x14ac:dyDescent="0.25">
      <c r="A53" s="27">
        <v>4</v>
      </c>
      <c r="B53" s="27">
        <v>4</v>
      </c>
      <c r="C53" s="1" t="s">
        <v>91</v>
      </c>
    </row>
    <row r="54" spans="1:3" x14ac:dyDescent="0.25">
      <c r="A54" s="27">
        <v>4</v>
      </c>
      <c r="B54" s="27">
        <v>5</v>
      </c>
      <c r="C54" s="1" t="s">
        <v>91</v>
      </c>
    </row>
    <row r="55" spans="1:3" x14ac:dyDescent="0.25">
      <c r="A55" s="27">
        <v>4</v>
      </c>
      <c r="B55" s="27">
        <v>6</v>
      </c>
      <c r="C55" s="1" t="s">
        <v>91</v>
      </c>
    </row>
    <row r="56" spans="1:3" x14ac:dyDescent="0.25">
      <c r="A56" s="27">
        <v>4</v>
      </c>
      <c r="B56" s="27">
        <v>7</v>
      </c>
      <c r="C56" s="1" t="s">
        <v>91</v>
      </c>
    </row>
    <row r="57" spans="1:3" x14ac:dyDescent="0.25">
      <c r="A57" s="27">
        <v>4</v>
      </c>
      <c r="B57" s="27">
        <v>8</v>
      </c>
      <c r="C57" s="1" t="s">
        <v>91</v>
      </c>
    </row>
    <row r="58" spans="1:3" x14ac:dyDescent="0.25">
      <c r="A58" s="27">
        <v>4</v>
      </c>
      <c r="B58" s="27">
        <v>9</v>
      </c>
      <c r="C58" s="1" t="s">
        <v>91</v>
      </c>
    </row>
    <row r="59" spans="1:3" x14ac:dyDescent="0.25">
      <c r="A59" s="27">
        <v>4</v>
      </c>
      <c r="B59" s="27">
        <v>10</v>
      </c>
      <c r="C59" s="1" t="s">
        <v>91</v>
      </c>
    </row>
    <row r="60" spans="1:3" x14ac:dyDescent="0.25">
      <c r="A60" s="27">
        <v>4</v>
      </c>
      <c r="B60" s="27">
        <v>11</v>
      </c>
      <c r="C60" s="1" t="s">
        <v>91</v>
      </c>
    </row>
    <row r="61" spans="1:3" x14ac:dyDescent="0.25">
      <c r="A61" s="27">
        <v>4</v>
      </c>
      <c r="B61" s="27">
        <v>12</v>
      </c>
      <c r="C61" s="1" t="s">
        <v>91</v>
      </c>
    </row>
    <row r="62" spans="1:3" x14ac:dyDescent="0.25">
      <c r="A62" s="27">
        <v>4</v>
      </c>
      <c r="B62" s="27">
        <v>13</v>
      </c>
      <c r="C62" s="1" t="s">
        <v>91</v>
      </c>
    </row>
    <row r="63" spans="1:3" x14ac:dyDescent="0.25">
      <c r="A63" s="27">
        <v>4</v>
      </c>
      <c r="B63" s="27">
        <v>14</v>
      </c>
      <c r="C63" s="1" t="s">
        <v>91</v>
      </c>
    </row>
    <row r="64" spans="1:3" x14ac:dyDescent="0.25">
      <c r="A64" s="27">
        <v>4</v>
      </c>
      <c r="B64" s="27">
        <v>15</v>
      </c>
      <c r="C64" s="1" t="s">
        <v>91</v>
      </c>
    </row>
    <row r="65" spans="1:4" x14ac:dyDescent="0.25">
      <c r="A65" s="27">
        <v>4</v>
      </c>
      <c r="B65" s="27">
        <v>16</v>
      </c>
      <c r="C65" s="1" t="s">
        <v>91</v>
      </c>
    </row>
    <row r="66" spans="1:4" x14ac:dyDescent="0.25">
      <c r="A66" s="26">
        <v>5</v>
      </c>
      <c r="B66" s="26">
        <v>1</v>
      </c>
      <c r="C66" s="1" t="s">
        <v>91</v>
      </c>
    </row>
    <row r="67" spans="1:4" x14ac:dyDescent="0.25">
      <c r="A67" s="26">
        <v>5</v>
      </c>
      <c r="B67" s="26">
        <v>2</v>
      </c>
      <c r="C67" s="1" t="s">
        <v>91</v>
      </c>
    </row>
    <row r="68" spans="1:4" x14ac:dyDescent="0.25">
      <c r="A68" s="26">
        <v>5</v>
      </c>
      <c r="B68" s="26">
        <v>3</v>
      </c>
      <c r="C68" s="1" t="s">
        <v>91</v>
      </c>
    </row>
    <row r="69" spans="1:4" x14ac:dyDescent="0.25">
      <c r="A69" s="26">
        <v>5</v>
      </c>
      <c r="B69" s="26">
        <v>4</v>
      </c>
      <c r="C69" s="1" t="s">
        <v>91</v>
      </c>
    </row>
    <row r="70" spans="1:4" x14ac:dyDescent="0.25">
      <c r="A70" s="26">
        <v>5</v>
      </c>
      <c r="B70" s="26">
        <v>5</v>
      </c>
      <c r="C70" s="1" t="s">
        <v>91</v>
      </c>
    </row>
    <row r="71" spans="1:4" x14ac:dyDescent="0.25">
      <c r="A71" s="26">
        <v>5</v>
      </c>
      <c r="B71" s="26">
        <v>6</v>
      </c>
      <c r="C71" s="1" t="s">
        <v>91</v>
      </c>
    </row>
    <row r="72" spans="1:4" x14ac:dyDescent="0.25">
      <c r="A72" s="26">
        <v>5</v>
      </c>
      <c r="B72" s="26">
        <v>7</v>
      </c>
      <c r="C72" s="1" t="s">
        <v>91</v>
      </c>
    </row>
    <row r="73" spans="1:4" x14ac:dyDescent="0.25">
      <c r="A73" s="26">
        <v>5</v>
      </c>
      <c r="B73" s="26">
        <v>8</v>
      </c>
      <c r="C73" s="1" t="s">
        <v>91</v>
      </c>
    </row>
    <row r="74" spans="1:4" x14ac:dyDescent="0.25">
      <c r="A74" s="26">
        <v>5</v>
      </c>
      <c r="B74" s="26">
        <v>9</v>
      </c>
      <c r="C74" s="1" t="s">
        <v>91</v>
      </c>
    </row>
    <row r="75" spans="1:4" x14ac:dyDescent="0.25">
      <c r="A75" s="26">
        <v>5</v>
      </c>
      <c r="B75" s="26">
        <v>10</v>
      </c>
      <c r="C75" s="1" t="s">
        <v>93</v>
      </c>
      <c r="D75" t="s">
        <v>94</v>
      </c>
    </row>
    <row r="76" spans="1:4" x14ac:dyDescent="0.25">
      <c r="A76" s="26">
        <v>5</v>
      </c>
      <c r="B76" s="26">
        <v>11</v>
      </c>
      <c r="C76" s="1" t="s">
        <v>93</v>
      </c>
    </row>
    <row r="77" spans="1:4" x14ac:dyDescent="0.25">
      <c r="A77" s="26">
        <v>5</v>
      </c>
      <c r="B77" s="26">
        <v>12</v>
      </c>
      <c r="C77" s="1" t="s">
        <v>93</v>
      </c>
    </row>
    <row r="78" spans="1:4" x14ac:dyDescent="0.25">
      <c r="A78" s="26">
        <v>5</v>
      </c>
      <c r="B78" s="26">
        <v>13</v>
      </c>
      <c r="C78" s="1" t="s">
        <v>93</v>
      </c>
    </row>
    <row r="79" spans="1:4" x14ac:dyDescent="0.25">
      <c r="A79" s="26">
        <v>5</v>
      </c>
      <c r="B79" s="26">
        <v>14</v>
      </c>
      <c r="C79" s="1" t="s">
        <v>93</v>
      </c>
    </row>
    <row r="80" spans="1:4" x14ac:dyDescent="0.25">
      <c r="A80" s="26">
        <v>5</v>
      </c>
      <c r="B80" s="26">
        <v>15</v>
      </c>
      <c r="C80" s="1" t="s">
        <v>93</v>
      </c>
    </row>
    <row r="81" spans="1:3" x14ac:dyDescent="0.25">
      <c r="A81" s="26">
        <v>5</v>
      </c>
      <c r="B81" s="26">
        <v>16</v>
      </c>
      <c r="C81" s="1" t="s">
        <v>93</v>
      </c>
    </row>
    <row r="82" spans="1:3" x14ac:dyDescent="0.25">
      <c r="A82" s="27">
        <v>6</v>
      </c>
      <c r="B82" s="27">
        <v>1</v>
      </c>
      <c r="C82" s="1" t="s">
        <v>93</v>
      </c>
    </row>
    <row r="83" spans="1:3" x14ac:dyDescent="0.25">
      <c r="A83" s="27">
        <v>6</v>
      </c>
      <c r="B83" s="27">
        <v>2</v>
      </c>
      <c r="C83" s="1" t="s">
        <v>93</v>
      </c>
    </row>
    <row r="84" spans="1:3" x14ac:dyDescent="0.25">
      <c r="A84" s="27">
        <v>6</v>
      </c>
      <c r="B84" s="27">
        <v>3</v>
      </c>
      <c r="C84" s="1" t="s">
        <v>93</v>
      </c>
    </row>
    <row r="85" spans="1:3" x14ac:dyDescent="0.25">
      <c r="A85" s="27">
        <v>6</v>
      </c>
      <c r="B85" s="27">
        <v>4</v>
      </c>
      <c r="C85" s="1" t="s">
        <v>93</v>
      </c>
    </row>
    <row r="86" spans="1:3" x14ac:dyDescent="0.25">
      <c r="A86" s="27">
        <v>6</v>
      </c>
      <c r="B86" s="27">
        <v>5</v>
      </c>
      <c r="C86" s="1" t="s">
        <v>93</v>
      </c>
    </row>
    <row r="87" spans="1:3" x14ac:dyDescent="0.25">
      <c r="A87" s="27">
        <v>6</v>
      </c>
      <c r="B87" s="27">
        <v>6</v>
      </c>
      <c r="C87" s="1" t="s">
        <v>93</v>
      </c>
    </row>
    <row r="88" spans="1:3" x14ac:dyDescent="0.25">
      <c r="A88" s="27">
        <v>6</v>
      </c>
      <c r="B88" s="27">
        <v>7</v>
      </c>
      <c r="C88" s="1" t="s">
        <v>93</v>
      </c>
    </row>
    <row r="89" spans="1:3" x14ac:dyDescent="0.25">
      <c r="A89" s="27">
        <v>6</v>
      </c>
      <c r="B89" s="27">
        <v>8</v>
      </c>
      <c r="C89" s="1" t="s">
        <v>93</v>
      </c>
    </row>
    <row r="90" spans="1:3" x14ac:dyDescent="0.25">
      <c r="A90" s="27">
        <v>6</v>
      </c>
      <c r="B90" s="27">
        <v>9</v>
      </c>
      <c r="C90" s="1" t="s">
        <v>93</v>
      </c>
    </row>
    <row r="91" spans="1:3" x14ac:dyDescent="0.25">
      <c r="A91" s="27">
        <v>6</v>
      </c>
      <c r="B91" s="27">
        <v>10</v>
      </c>
      <c r="C91" s="1" t="s">
        <v>93</v>
      </c>
    </row>
    <row r="92" spans="1:3" x14ac:dyDescent="0.25">
      <c r="A92" s="27">
        <v>6</v>
      </c>
      <c r="B92" s="27">
        <v>11</v>
      </c>
      <c r="C92" s="1" t="s">
        <v>93</v>
      </c>
    </row>
    <row r="93" spans="1:3" x14ac:dyDescent="0.25">
      <c r="A93" s="27">
        <v>6</v>
      </c>
      <c r="B93" s="27">
        <v>12</v>
      </c>
      <c r="C93" s="1" t="s">
        <v>93</v>
      </c>
    </row>
    <row r="94" spans="1:3" x14ac:dyDescent="0.25">
      <c r="A94" s="27">
        <v>6</v>
      </c>
      <c r="B94" s="27">
        <v>13</v>
      </c>
      <c r="C94" s="1" t="s">
        <v>93</v>
      </c>
    </row>
    <row r="95" spans="1:3" x14ac:dyDescent="0.25">
      <c r="A95" s="27">
        <v>6</v>
      </c>
      <c r="B95" s="27">
        <v>14</v>
      </c>
      <c r="C95" s="1" t="s">
        <v>93</v>
      </c>
    </row>
    <row r="96" spans="1:3" x14ac:dyDescent="0.25">
      <c r="A96" s="27">
        <v>6</v>
      </c>
      <c r="B96" s="27">
        <v>15</v>
      </c>
      <c r="C96" s="1" t="s">
        <v>93</v>
      </c>
    </row>
    <row r="97" spans="1:3" x14ac:dyDescent="0.25">
      <c r="A97" s="27">
        <v>6</v>
      </c>
      <c r="B97" s="27">
        <v>16</v>
      </c>
      <c r="C97" s="1" t="s">
        <v>93</v>
      </c>
    </row>
    <row r="98" spans="1:3" x14ac:dyDescent="0.25">
      <c r="A98" s="26">
        <v>7</v>
      </c>
      <c r="B98" s="26">
        <v>1</v>
      </c>
      <c r="C98" s="1" t="s">
        <v>93</v>
      </c>
    </row>
    <row r="99" spans="1:3" x14ac:dyDescent="0.25">
      <c r="A99" s="26">
        <v>7</v>
      </c>
      <c r="B99" s="26">
        <v>2</v>
      </c>
      <c r="C99" s="1" t="s">
        <v>93</v>
      </c>
    </row>
    <row r="100" spans="1:3" x14ac:dyDescent="0.25">
      <c r="A100" s="26">
        <v>7</v>
      </c>
      <c r="B100" s="26">
        <v>3</v>
      </c>
      <c r="C100" s="1" t="s">
        <v>93</v>
      </c>
    </row>
    <row r="101" spans="1:3" x14ac:dyDescent="0.25">
      <c r="A101" s="26">
        <v>7</v>
      </c>
      <c r="B101" s="26">
        <v>4</v>
      </c>
      <c r="C101" s="1" t="s">
        <v>93</v>
      </c>
    </row>
    <row r="102" spans="1:3" x14ac:dyDescent="0.25">
      <c r="A102" s="26">
        <v>7</v>
      </c>
      <c r="B102" s="26">
        <v>5</v>
      </c>
      <c r="C102" s="1" t="s">
        <v>93</v>
      </c>
    </row>
    <row r="103" spans="1:3" x14ac:dyDescent="0.25">
      <c r="A103" s="26">
        <v>7</v>
      </c>
      <c r="B103" s="26">
        <v>6</v>
      </c>
      <c r="C103" s="1" t="s">
        <v>93</v>
      </c>
    </row>
    <row r="104" spans="1:3" x14ac:dyDescent="0.25">
      <c r="A104" s="26">
        <v>7</v>
      </c>
      <c r="B104" s="26">
        <v>7</v>
      </c>
      <c r="C104" s="1" t="s">
        <v>93</v>
      </c>
    </row>
    <row r="105" spans="1:3" x14ac:dyDescent="0.25">
      <c r="A105" s="26">
        <v>7</v>
      </c>
      <c r="B105" s="26">
        <v>8</v>
      </c>
      <c r="C105" s="1" t="s">
        <v>93</v>
      </c>
    </row>
    <row r="106" spans="1:3" x14ac:dyDescent="0.25">
      <c r="A106" s="26">
        <v>7</v>
      </c>
      <c r="B106" s="26">
        <v>9</v>
      </c>
      <c r="C106" s="1" t="s">
        <v>93</v>
      </c>
    </row>
    <row r="107" spans="1:3" x14ac:dyDescent="0.25">
      <c r="A107" s="26">
        <v>7</v>
      </c>
      <c r="B107" s="26">
        <v>10</v>
      </c>
      <c r="C107" s="1" t="s">
        <v>93</v>
      </c>
    </row>
    <row r="108" spans="1:3" x14ac:dyDescent="0.25">
      <c r="A108" s="26">
        <v>7</v>
      </c>
      <c r="B108" s="26">
        <v>11</v>
      </c>
      <c r="C108" s="1" t="s">
        <v>93</v>
      </c>
    </row>
    <row r="109" spans="1:3" x14ac:dyDescent="0.25">
      <c r="A109" s="26">
        <v>7</v>
      </c>
      <c r="B109" s="26">
        <v>12</v>
      </c>
      <c r="C109" s="1" t="s">
        <v>93</v>
      </c>
    </row>
    <row r="110" spans="1:3" x14ac:dyDescent="0.25">
      <c r="A110" s="26">
        <v>7</v>
      </c>
      <c r="B110" s="26">
        <v>13</v>
      </c>
      <c r="C110" s="1" t="s">
        <v>93</v>
      </c>
    </row>
    <row r="111" spans="1:3" x14ac:dyDescent="0.25">
      <c r="A111" s="26">
        <v>7</v>
      </c>
      <c r="B111" s="26">
        <v>14</v>
      </c>
      <c r="C111" s="1" t="s">
        <v>93</v>
      </c>
    </row>
    <row r="112" spans="1:3" x14ac:dyDescent="0.25">
      <c r="A112" s="26">
        <v>7</v>
      </c>
      <c r="B112" s="26">
        <v>15</v>
      </c>
      <c r="C112" s="1" t="s">
        <v>93</v>
      </c>
    </row>
    <row r="113" spans="1:4" x14ac:dyDescent="0.25">
      <c r="A113" s="26">
        <v>7</v>
      </c>
      <c r="B113" s="26">
        <v>16</v>
      </c>
      <c r="C113" s="1" t="s">
        <v>93</v>
      </c>
    </row>
    <row r="114" spans="1:4" x14ac:dyDescent="0.25">
      <c r="A114" s="27">
        <v>8</v>
      </c>
      <c r="B114" s="27">
        <v>1</v>
      </c>
      <c r="C114" s="1" t="s">
        <v>93</v>
      </c>
    </row>
    <row r="115" spans="1:4" x14ac:dyDescent="0.25">
      <c r="A115" s="27">
        <v>8</v>
      </c>
      <c r="B115" s="27">
        <v>2</v>
      </c>
      <c r="C115" s="1" t="s">
        <v>93</v>
      </c>
    </row>
    <row r="116" spans="1:4" x14ac:dyDescent="0.25">
      <c r="A116" s="27">
        <v>8</v>
      </c>
      <c r="B116" s="27">
        <v>3</v>
      </c>
      <c r="C116" s="1" t="s">
        <v>93</v>
      </c>
    </row>
    <row r="117" spans="1:4" x14ac:dyDescent="0.25">
      <c r="A117" s="27">
        <v>8</v>
      </c>
      <c r="B117" s="27">
        <v>4</v>
      </c>
      <c r="C117" s="1" t="s">
        <v>93</v>
      </c>
    </row>
    <row r="118" spans="1:4" x14ac:dyDescent="0.25">
      <c r="A118" s="27">
        <v>8</v>
      </c>
      <c r="B118" s="27">
        <v>5</v>
      </c>
      <c r="C118" s="1" t="s">
        <v>93</v>
      </c>
    </row>
    <row r="119" spans="1:4" x14ac:dyDescent="0.25">
      <c r="A119" s="27">
        <v>8</v>
      </c>
      <c r="B119" s="27">
        <v>6</v>
      </c>
      <c r="C119" s="1" t="s">
        <v>93</v>
      </c>
    </row>
    <row r="120" spans="1:4" x14ac:dyDescent="0.25">
      <c r="A120" s="27">
        <v>8</v>
      </c>
      <c r="B120" s="27">
        <v>7</v>
      </c>
      <c r="C120" s="1" t="s">
        <v>95</v>
      </c>
      <c r="D120" t="s">
        <v>96</v>
      </c>
    </row>
    <row r="121" spans="1:4" x14ac:dyDescent="0.25">
      <c r="A121" s="27">
        <v>8</v>
      </c>
      <c r="B121" s="27">
        <v>8</v>
      </c>
      <c r="C121" s="1" t="s">
        <v>95</v>
      </c>
    </row>
    <row r="122" spans="1:4" x14ac:dyDescent="0.25">
      <c r="A122" s="27">
        <v>8</v>
      </c>
      <c r="B122" s="27">
        <v>9</v>
      </c>
      <c r="C122" s="1" t="s">
        <v>95</v>
      </c>
    </row>
    <row r="123" spans="1:4" x14ac:dyDescent="0.25">
      <c r="A123" s="27">
        <v>8</v>
      </c>
      <c r="B123" s="27">
        <v>10</v>
      </c>
      <c r="C123" s="1" t="s">
        <v>95</v>
      </c>
    </row>
    <row r="124" spans="1:4" x14ac:dyDescent="0.25">
      <c r="A124" s="27">
        <v>8</v>
      </c>
      <c r="B124" s="27">
        <v>11</v>
      </c>
      <c r="C124" s="1" t="s">
        <v>95</v>
      </c>
    </row>
    <row r="125" spans="1:4" x14ac:dyDescent="0.25">
      <c r="A125" s="27">
        <v>8</v>
      </c>
      <c r="B125" s="27">
        <v>12</v>
      </c>
      <c r="C125" s="1" t="s">
        <v>95</v>
      </c>
    </row>
    <row r="126" spans="1:4" x14ac:dyDescent="0.25">
      <c r="A126" s="27">
        <v>8</v>
      </c>
      <c r="B126" s="27">
        <v>13</v>
      </c>
      <c r="C126" s="1" t="s">
        <v>95</v>
      </c>
    </row>
    <row r="127" spans="1:4" x14ac:dyDescent="0.25">
      <c r="A127" s="27">
        <v>8</v>
      </c>
      <c r="B127" s="27">
        <v>14</v>
      </c>
      <c r="C127" s="1" t="s">
        <v>95</v>
      </c>
    </row>
    <row r="128" spans="1:4" x14ac:dyDescent="0.25">
      <c r="A128" s="27">
        <v>8</v>
      </c>
      <c r="B128" s="27">
        <v>15</v>
      </c>
      <c r="C128" s="1" t="s">
        <v>95</v>
      </c>
    </row>
    <row r="129" spans="1:3" x14ac:dyDescent="0.25">
      <c r="A129" s="27">
        <v>8</v>
      </c>
      <c r="B129" s="27">
        <v>16</v>
      </c>
      <c r="C129" s="1" t="s">
        <v>95</v>
      </c>
    </row>
    <row r="130" spans="1:3" x14ac:dyDescent="0.25">
      <c r="A130" s="26">
        <v>9</v>
      </c>
      <c r="B130" s="26">
        <v>1</v>
      </c>
      <c r="C130" s="1" t="s">
        <v>95</v>
      </c>
    </row>
    <row r="131" spans="1:3" x14ac:dyDescent="0.25">
      <c r="A131" s="26">
        <v>9</v>
      </c>
      <c r="B131" s="26">
        <v>2</v>
      </c>
      <c r="C131" s="1" t="s">
        <v>95</v>
      </c>
    </row>
    <row r="132" spans="1:3" x14ac:dyDescent="0.25">
      <c r="A132" s="26">
        <v>9</v>
      </c>
      <c r="B132" s="26">
        <v>3</v>
      </c>
      <c r="C132" s="1" t="s">
        <v>95</v>
      </c>
    </row>
    <row r="133" spans="1:3" x14ac:dyDescent="0.25">
      <c r="A133" s="26">
        <v>9</v>
      </c>
      <c r="B133" s="26">
        <v>4</v>
      </c>
      <c r="C133" s="1" t="s">
        <v>95</v>
      </c>
    </row>
    <row r="134" spans="1:3" x14ac:dyDescent="0.25">
      <c r="A134" s="26">
        <v>9</v>
      </c>
      <c r="B134" s="26">
        <v>5</v>
      </c>
      <c r="C134" s="1" t="s">
        <v>95</v>
      </c>
    </row>
    <row r="135" spans="1:3" x14ac:dyDescent="0.25">
      <c r="A135" s="26">
        <v>9</v>
      </c>
      <c r="B135" s="26">
        <v>6</v>
      </c>
      <c r="C135" s="1" t="s">
        <v>95</v>
      </c>
    </row>
    <row r="136" spans="1:3" x14ac:dyDescent="0.25">
      <c r="A136" s="26">
        <v>9</v>
      </c>
      <c r="B136" s="26">
        <v>7</v>
      </c>
      <c r="C136" s="1" t="s">
        <v>95</v>
      </c>
    </row>
    <row r="137" spans="1:3" x14ac:dyDescent="0.25">
      <c r="A137" s="26">
        <v>9</v>
      </c>
      <c r="B137" s="26">
        <v>8</v>
      </c>
      <c r="C137" s="1" t="s">
        <v>95</v>
      </c>
    </row>
    <row r="138" spans="1:3" x14ac:dyDescent="0.25">
      <c r="A138" s="26">
        <v>9</v>
      </c>
      <c r="B138" s="26">
        <v>9</v>
      </c>
      <c r="C138" s="1" t="s">
        <v>95</v>
      </c>
    </row>
    <row r="139" spans="1:3" x14ac:dyDescent="0.25">
      <c r="A139" s="26">
        <v>9</v>
      </c>
      <c r="B139" s="26">
        <v>10</v>
      </c>
      <c r="C139" s="1" t="s">
        <v>95</v>
      </c>
    </row>
    <row r="140" spans="1:3" x14ac:dyDescent="0.25">
      <c r="A140" s="26">
        <v>9</v>
      </c>
      <c r="B140" s="26">
        <v>11</v>
      </c>
      <c r="C140" s="1" t="s">
        <v>95</v>
      </c>
    </row>
    <row r="141" spans="1:3" x14ac:dyDescent="0.25">
      <c r="A141" s="26">
        <v>9</v>
      </c>
      <c r="B141" s="26">
        <v>12</v>
      </c>
      <c r="C141" s="1" t="s">
        <v>95</v>
      </c>
    </row>
    <row r="142" spans="1:3" x14ac:dyDescent="0.25">
      <c r="A142" s="26">
        <v>9</v>
      </c>
      <c r="B142" s="26">
        <v>13</v>
      </c>
      <c r="C142" s="1" t="s">
        <v>95</v>
      </c>
    </row>
    <row r="143" spans="1:3" x14ac:dyDescent="0.25">
      <c r="A143" s="26">
        <v>9</v>
      </c>
      <c r="B143" s="26">
        <v>14</v>
      </c>
      <c r="C143" s="1" t="s">
        <v>95</v>
      </c>
    </row>
    <row r="144" spans="1:3" x14ac:dyDescent="0.25">
      <c r="A144" s="26">
        <v>9</v>
      </c>
      <c r="B144" s="26">
        <v>15</v>
      </c>
      <c r="C144" s="1" t="s">
        <v>95</v>
      </c>
    </row>
    <row r="145" spans="1:3" x14ac:dyDescent="0.25">
      <c r="A145" s="26">
        <v>9</v>
      </c>
      <c r="B145" s="26">
        <v>16</v>
      </c>
      <c r="C145" s="1" t="s">
        <v>95</v>
      </c>
    </row>
    <row r="146" spans="1:3" x14ac:dyDescent="0.25">
      <c r="A146" s="27">
        <v>10</v>
      </c>
      <c r="B146" s="27">
        <v>1</v>
      </c>
      <c r="C146" s="1" t="s">
        <v>95</v>
      </c>
    </row>
    <row r="147" spans="1:3" x14ac:dyDescent="0.25">
      <c r="A147" s="27">
        <v>10</v>
      </c>
      <c r="B147" s="27">
        <v>2</v>
      </c>
      <c r="C147" s="1" t="s">
        <v>95</v>
      </c>
    </row>
    <row r="148" spans="1:3" x14ac:dyDescent="0.25">
      <c r="A148" s="27">
        <v>10</v>
      </c>
      <c r="B148" s="27">
        <v>3</v>
      </c>
      <c r="C148" s="1" t="s">
        <v>95</v>
      </c>
    </row>
    <row r="149" spans="1:3" x14ac:dyDescent="0.25">
      <c r="A149" s="27">
        <v>10</v>
      </c>
      <c r="B149" s="27">
        <v>4</v>
      </c>
      <c r="C149" s="1" t="s">
        <v>95</v>
      </c>
    </row>
    <row r="150" spans="1:3" x14ac:dyDescent="0.25">
      <c r="A150" s="27">
        <v>10</v>
      </c>
      <c r="B150" s="27">
        <v>5</v>
      </c>
      <c r="C150" s="1" t="s">
        <v>95</v>
      </c>
    </row>
    <row r="151" spans="1:3" x14ac:dyDescent="0.25">
      <c r="A151" s="27">
        <v>10</v>
      </c>
      <c r="B151" s="27">
        <v>6</v>
      </c>
      <c r="C151" s="1" t="s">
        <v>95</v>
      </c>
    </row>
    <row r="152" spans="1:3" x14ac:dyDescent="0.25">
      <c r="A152" s="27">
        <v>10</v>
      </c>
      <c r="B152" s="27">
        <v>7</v>
      </c>
      <c r="C152" s="1" t="s">
        <v>95</v>
      </c>
    </row>
    <row r="153" spans="1:3" x14ac:dyDescent="0.25">
      <c r="A153" s="27">
        <v>10</v>
      </c>
      <c r="B153" s="27">
        <v>8</v>
      </c>
      <c r="C153" s="1" t="s">
        <v>95</v>
      </c>
    </row>
    <row r="154" spans="1:3" x14ac:dyDescent="0.25">
      <c r="A154" s="27">
        <v>10</v>
      </c>
      <c r="B154" s="27">
        <v>9</v>
      </c>
      <c r="C154" s="1" t="s">
        <v>95</v>
      </c>
    </row>
    <row r="155" spans="1:3" x14ac:dyDescent="0.25">
      <c r="A155" s="27">
        <v>10</v>
      </c>
      <c r="B155" s="27">
        <v>10</v>
      </c>
      <c r="C155" s="1" t="s">
        <v>95</v>
      </c>
    </row>
    <row r="156" spans="1:3" x14ac:dyDescent="0.25">
      <c r="A156" s="27">
        <v>10</v>
      </c>
      <c r="B156" s="27">
        <v>11</v>
      </c>
      <c r="C156" s="1" t="s">
        <v>95</v>
      </c>
    </row>
    <row r="157" spans="1:3" x14ac:dyDescent="0.25">
      <c r="A157" s="27">
        <v>10</v>
      </c>
      <c r="B157" s="27">
        <v>12</v>
      </c>
      <c r="C157" s="1" t="s">
        <v>95</v>
      </c>
    </row>
    <row r="158" spans="1:3" x14ac:dyDescent="0.25">
      <c r="A158" s="27">
        <v>10</v>
      </c>
      <c r="B158" s="27">
        <v>13</v>
      </c>
      <c r="C158" s="1" t="s">
        <v>95</v>
      </c>
    </row>
    <row r="159" spans="1:3" x14ac:dyDescent="0.25">
      <c r="A159" s="27">
        <v>10</v>
      </c>
      <c r="B159" s="27">
        <v>14</v>
      </c>
      <c r="C159" s="1" t="s">
        <v>95</v>
      </c>
    </row>
    <row r="160" spans="1:3" x14ac:dyDescent="0.25">
      <c r="A160" s="27">
        <v>10</v>
      </c>
      <c r="B160" s="27">
        <v>15</v>
      </c>
      <c r="C160" s="1" t="s">
        <v>95</v>
      </c>
    </row>
    <row r="161" spans="1:3" x14ac:dyDescent="0.25">
      <c r="A161" s="27">
        <v>10</v>
      </c>
      <c r="B161" s="27">
        <v>16</v>
      </c>
      <c r="C161" s="1" t="s">
        <v>95</v>
      </c>
    </row>
    <row r="162" spans="1:3" x14ac:dyDescent="0.25">
      <c r="A162" s="26">
        <v>11</v>
      </c>
      <c r="B162" s="26">
        <v>1</v>
      </c>
      <c r="C162" s="1" t="s">
        <v>95</v>
      </c>
    </row>
    <row r="163" spans="1:3" x14ac:dyDescent="0.25">
      <c r="A163" s="26">
        <v>11</v>
      </c>
      <c r="B163" s="26">
        <v>2</v>
      </c>
      <c r="C163" s="1" t="s">
        <v>95</v>
      </c>
    </row>
    <row r="164" spans="1:3" x14ac:dyDescent="0.25">
      <c r="A164" s="26">
        <v>11</v>
      </c>
      <c r="B164" s="26">
        <v>3</v>
      </c>
      <c r="C164" s="1" t="s">
        <v>95</v>
      </c>
    </row>
    <row r="165" spans="1:3" x14ac:dyDescent="0.25">
      <c r="A165" s="26">
        <v>11</v>
      </c>
      <c r="B165" s="26">
        <v>4</v>
      </c>
    </row>
    <row r="166" spans="1:3" x14ac:dyDescent="0.25">
      <c r="A166" s="26">
        <v>11</v>
      </c>
      <c r="B166" s="26">
        <v>5</v>
      </c>
    </row>
    <row r="167" spans="1:3" x14ac:dyDescent="0.25">
      <c r="A167" s="26">
        <v>11</v>
      </c>
      <c r="B167" s="26">
        <v>6</v>
      </c>
    </row>
    <row r="168" spans="1:3" x14ac:dyDescent="0.25">
      <c r="A168" s="26">
        <v>11</v>
      </c>
      <c r="B168" s="26">
        <v>7</v>
      </c>
    </row>
    <row r="169" spans="1:3" x14ac:dyDescent="0.25">
      <c r="A169" s="26">
        <v>11</v>
      </c>
      <c r="B169" s="26">
        <v>8</v>
      </c>
    </row>
    <row r="170" spans="1:3" x14ac:dyDescent="0.25">
      <c r="A170" s="26">
        <v>11</v>
      </c>
      <c r="B170" s="26">
        <v>9</v>
      </c>
    </row>
    <row r="171" spans="1:3" x14ac:dyDescent="0.25">
      <c r="A171" s="26">
        <v>11</v>
      </c>
      <c r="B171" s="26">
        <v>10</v>
      </c>
    </row>
    <row r="172" spans="1:3" x14ac:dyDescent="0.25">
      <c r="A172" s="26">
        <v>11</v>
      </c>
      <c r="B172" s="26">
        <v>11</v>
      </c>
    </row>
    <row r="173" spans="1:3" x14ac:dyDescent="0.25">
      <c r="A173" s="26">
        <v>11</v>
      </c>
      <c r="B173" s="26">
        <v>12</v>
      </c>
    </row>
    <row r="174" spans="1:3" x14ac:dyDescent="0.25">
      <c r="A174" s="26">
        <v>11</v>
      </c>
      <c r="B174" s="26">
        <v>13</v>
      </c>
    </row>
    <row r="175" spans="1:3" x14ac:dyDescent="0.25">
      <c r="A175" s="26">
        <v>11</v>
      </c>
      <c r="B175" s="26">
        <v>14</v>
      </c>
    </row>
    <row r="176" spans="1:3" x14ac:dyDescent="0.25">
      <c r="A176" s="26">
        <v>11</v>
      </c>
      <c r="B176" s="26">
        <v>15</v>
      </c>
    </row>
    <row r="177" spans="1:2" x14ac:dyDescent="0.25">
      <c r="A177" s="26">
        <v>11</v>
      </c>
      <c r="B177" s="26">
        <v>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BC89-A3BA-406F-B1E4-85654E0DA57F}">
  <sheetPr>
    <tabColor theme="5" tint="0.79998168889431442"/>
  </sheetPr>
  <dimension ref="A1:K12"/>
  <sheetViews>
    <sheetView tabSelected="1" workbookViewId="0">
      <selection activeCell="K10" sqref="K10"/>
    </sheetView>
  </sheetViews>
  <sheetFormatPr baseColWidth="10" defaultRowHeight="15" x14ac:dyDescent="0.25"/>
  <cols>
    <col min="1" max="1" width="5.85546875" bestFit="1" customWidth="1"/>
    <col min="2" max="2" width="7.5703125" bestFit="1" customWidth="1"/>
    <col min="3" max="3" width="4.28515625" bestFit="1" customWidth="1"/>
    <col min="4" max="4" width="4.7109375" bestFit="1" customWidth="1"/>
    <col min="5" max="6" width="4.5703125" bestFit="1" customWidth="1"/>
    <col min="7" max="7" width="4.140625" bestFit="1" customWidth="1"/>
    <col min="8" max="8" width="4.42578125" bestFit="1" customWidth="1"/>
    <col min="9" max="9" width="5.140625" bestFit="1" customWidth="1"/>
    <col min="10" max="10" width="4.5703125" bestFit="1" customWidth="1"/>
    <col min="11" max="11" width="14.7109375" bestFit="1" customWidth="1"/>
  </cols>
  <sheetData>
    <row r="1" spans="1:11" s="20" customFormat="1" x14ac:dyDescent="0.25">
      <c r="A1" s="20" t="s">
        <v>97</v>
      </c>
      <c r="B1" s="20" t="s">
        <v>2</v>
      </c>
      <c r="C1" s="20" t="s">
        <v>3</v>
      </c>
      <c r="D1" s="20" t="s">
        <v>13</v>
      </c>
      <c r="E1" s="20" t="s">
        <v>0</v>
      </c>
      <c r="F1" s="20" t="s">
        <v>98</v>
      </c>
      <c r="G1" s="20" t="s">
        <v>22</v>
      </c>
      <c r="H1" s="20" t="s">
        <v>99</v>
      </c>
      <c r="I1" s="20" t="s">
        <v>79</v>
      </c>
      <c r="J1" s="20" t="s">
        <v>44</v>
      </c>
      <c r="K1" s="20" t="s">
        <v>101</v>
      </c>
    </row>
    <row r="2" spans="1:11" x14ac:dyDescent="0.25">
      <c r="A2" t="s">
        <v>100</v>
      </c>
      <c r="B2" s="17" t="s">
        <v>76</v>
      </c>
      <c r="C2" s="24" t="s">
        <v>43</v>
      </c>
      <c r="D2" s="10">
        <v>0</v>
      </c>
      <c r="E2" s="5">
        <v>7</v>
      </c>
      <c r="F2" s="10">
        <v>5</v>
      </c>
      <c r="G2" s="5">
        <v>2</v>
      </c>
      <c r="H2" s="10">
        <v>2</v>
      </c>
      <c r="I2" s="5">
        <v>5</v>
      </c>
      <c r="J2" s="10">
        <v>2</v>
      </c>
    </row>
    <row r="3" spans="1:11" x14ac:dyDescent="0.25">
      <c r="A3" t="s">
        <v>100</v>
      </c>
      <c r="B3" s="17" t="s">
        <v>77</v>
      </c>
      <c r="C3" s="23" t="s">
        <v>39</v>
      </c>
      <c r="D3" s="10">
        <v>0</v>
      </c>
      <c r="E3" s="5">
        <v>2</v>
      </c>
      <c r="F3" s="10">
        <v>7</v>
      </c>
      <c r="G3" s="5">
        <v>2</v>
      </c>
      <c r="H3" s="10">
        <v>5</v>
      </c>
      <c r="I3" s="5">
        <v>5</v>
      </c>
      <c r="J3" s="10">
        <v>2</v>
      </c>
    </row>
    <row r="4" spans="1:11" x14ac:dyDescent="0.25">
      <c r="A4" t="s">
        <v>100</v>
      </c>
      <c r="B4" s="17" t="s">
        <v>77</v>
      </c>
      <c r="C4" s="23" t="s">
        <v>39</v>
      </c>
      <c r="D4" s="10">
        <v>0</v>
      </c>
      <c r="E4" s="5">
        <v>2</v>
      </c>
      <c r="F4" s="10">
        <v>7</v>
      </c>
      <c r="G4" s="5">
        <v>2</v>
      </c>
      <c r="H4" s="10">
        <v>5</v>
      </c>
      <c r="I4" s="5">
        <v>5</v>
      </c>
      <c r="J4" s="10">
        <v>2</v>
      </c>
    </row>
    <row r="5" spans="1:11" x14ac:dyDescent="0.25">
      <c r="A5" t="s">
        <v>100</v>
      </c>
      <c r="B5" s="17" t="s">
        <v>77</v>
      </c>
      <c r="C5" s="23" t="s">
        <v>39</v>
      </c>
      <c r="D5" s="10">
        <v>0</v>
      </c>
      <c r="E5" s="5">
        <v>2</v>
      </c>
      <c r="F5" s="10">
        <v>7</v>
      </c>
      <c r="G5" s="5">
        <v>2</v>
      </c>
      <c r="H5" s="10">
        <v>5</v>
      </c>
      <c r="I5" s="5">
        <v>5</v>
      </c>
      <c r="J5" s="10">
        <v>2</v>
      </c>
    </row>
    <row r="6" spans="1:11" x14ac:dyDescent="0.25">
      <c r="A6" t="s">
        <v>100</v>
      </c>
      <c r="B6" s="17" t="s">
        <v>22</v>
      </c>
      <c r="C6" s="23" t="s">
        <v>39</v>
      </c>
      <c r="D6" s="10">
        <v>0</v>
      </c>
      <c r="E6" s="5">
        <v>2</v>
      </c>
      <c r="F6" s="10">
        <v>5</v>
      </c>
      <c r="G6" s="5">
        <v>7</v>
      </c>
      <c r="H6" s="10">
        <v>5</v>
      </c>
      <c r="I6" s="5">
        <v>5</v>
      </c>
      <c r="J6" s="10">
        <v>2</v>
      </c>
    </row>
    <row r="7" spans="1:11" x14ac:dyDescent="0.25">
      <c r="A7" t="s">
        <v>100</v>
      </c>
      <c r="B7" s="17" t="s">
        <v>22</v>
      </c>
      <c r="C7" s="23" t="s">
        <v>39</v>
      </c>
      <c r="D7" s="10">
        <v>0</v>
      </c>
      <c r="E7" s="5">
        <v>2</v>
      </c>
      <c r="F7" s="10">
        <v>5</v>
      </c>
      <c r="G7" s="5">
        <v>7</v>
      </c>
      <c r="H7" s="10">
        <v>5</v>
      </c>
      <c r="I7" s="5">
        <v>5</v>
      </c>
      <c r="J7" s="10">
        <v>2</v>
      </c>
    </row>
    <row r="8" spans="1:11" x14ac:dyDescent="0.25">
      <c r="A8" t="s">
        <v>84</v>
      </c>
      <c r="B8" s="17" t="s">
        <v>46</v>
      </c>
      <c r="C8" s="22" t="s">
        <v>42</v>
      </c>
      <c r="D8" s="10">
        <v>0</v>
      </c>
      <c r="E8" s="10">
        <v>11.5</v>
      </c>
      <c r="F8" s="10">
        <v>2</v>
      </c>
      <c r="G8" s="10">
        <v>7</v>
      </c>
      <c r="H8" s="10">
        <v>5</v>
      </c>
      <c r="I8" s="10">
        <v>2</v>
      </c>
      <c r="J8" s="10">
        <v>14</v>
      </c>
      <c r="K8" t="s">
        <v>102</v>
      </c>
    </row>
    <row r="9" spans="1:11" x14ac:dyDescent="0.25">
      <c r="A9" t="s">
        <v>84</v>
      </c>
      <c r="B9" s="17" t="s">
        <v>46</v>
      </c>
      <c r="C9" s="22" t="s">
        <v>42</v>
      </c>
      <c r="D9" s="10">
        <v>0</v>
      </c>
      <c r="E9" s="10">
        <v>11.5</v>
      </c>
      <c r="F9" s="10">
        <v>2</v>
      </c>
      <c r="G9" s="10">
        <v>7</v>
      </c>
      <c r="H9" s="10">
        <v>5</v>
      </c>
      <c r="I9" s="10">
        <v>2</v>
      </c>
      <c r="J9" s="10">
        <v>14</v>
      </c>
      <c r="K9" t="s">
        <v>102</v>
      </c>
    </row>
    <row r="10" spans="1:11" x14ac:dyDescent="0.25">
      <c r="A10" t="s">
        <v>84</v>
      </c>
      <c r="B10" s="17" t="s">
        <v>37</v>
      </c>
      <c r="C10" s="22" t="s">
        <v>42</v>
      </c>
      <c r="D10" s="10">
        <v>0</v>
      </c>
      <c r="E10" s="10">
        <v>12.2</v>
      </c>
      <c r="F10" s="10">
        <v>2</v>
      </c>
      <c r="G10" s="10">
        <v>2</v>
      </c>
      <c r="H10" s="10">
        <v>5</v>
      </c>
      <c r="I10" s="10">
        <v>2</v>
      </c>
      <c r="J10" s="10">
        <v>14</v>
      </c>
      <c r="K10" t="s">
        <v>102</v>
      </c>
    </row>
    <row r="11" spans="1:11" x14ac:dyDescent="0.25">
      <c r="A11" t="s">
        <v>85</v>
      </c>
      <c r="B11" s="17" t="s">
        <v>13</v>
      </c>
      <c r="C11" s="4"/>
      <c r="D11" s="10">
        <v>16</v>
      </c>
      <c r="E11" s="10">
        <v>5</v>
      </c>
      <c r="F11" s="10">
        <v>0</v>
      </c>
      <c r="G11" s="10">
        <v>0</v>
      </c>
      <c r="H11" s="10">
        <v>0</v>
      </c>
      <c r="I11" s="10">
        <v>0</v>
      </c>
      <c r="J11" s="10">
        <v>14</v>
      </c>
      <c r="K11" t="s">
        <v>103</v>
      </c>
    </row>
    <row r="12" spans="1:11" x14ac:dyDescent="0.25">
      <c r="A12" t="s">
        <v>85</v>
      </c>
      <c r="B12" s="17" t="s">
        <v>76</v>
      </c>
      <c r="C12" s="22" t="s">
        <v>42</v>
      </c>
      <c r="D12" s="10">
        <v>0</v>
      </c>
      <c r="E12" s="10">
        <v>10.199999999999999</v>
      </c>
      <c r="F12" s="10">
        <v>12</v>
      </c>
      <c r="G12" s="10">
        <v>2</v>
      </c>
      <c r="H12" s="10">
        <v>5</v>
      </c>
      <c r="I12" s="10">
        <v>2</v>
      </c>
      <c r="J12" s="10">
        <v>2</v>
      </c>
      <c r="K12" t="s">
        <v>104</v>
      </c>
    </row>
  </sheetData>
  <conditionalFormatting sqref="D2:J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</vt:lpstr>
      <vt:lpstr>EvaluacionEconomica</vt:lpstr>
      <vt:lpstr>PLANTILLA</vt:lpstr>
      <vt:lpstr>Plan_Entrenamiento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2022-07-28T14:59:09Z</cp:lastPrinted>
  <dcterms:created xsi:type="dcterms:W3CDTF">2017-09-06T09:13:46Z</dcterms:created>
  <dcterms:modified xsi:type="dcterms:W3CDTF">2022-07-28T15:45:09Z</dcterms:modified>
</cp:coreProperties>
</file>