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bmene\Documents\2o\Algoritmia\algorithmics-template\algstudent\"/>
    </mc:Choice>
  </mc:AlternateContent>
  <xr:revisionPtr revIDLastSave="0" documentId="13_ncr:1_{3280E902-4BAB-4EDB-967F-6DCC4563AEC8}" xr6:coauthVersionLast="47" xr6:coauthVersionMax="47" xr10:uidLastSave="{00000000-0000-0000-0000-000000000000}"/>
  <bookViews>
    <workbookView xWindow="-110" yWindow="-110" windowWidth="19420" windowHeight="11500" firstSheet="1" activeTab="3" xr2:uid="{00000000-000D-0000-FFFF-FFFF00000000}"/>
  </bookViews>
  <sheets>
    <sheet name="Lab 1" sheetId="1" r:id="rId1"/>
    <sheet name="Lab 2" sheetId="2" r:id="rId2"/>
    <sheet name="Lab3" sheetId="3" r:id="rId3"/>
    <sheet name="Hoja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2" i="4"/>
  <c r="J3" i="4"/>
  <c r="J4" i="4"/>
  <c r="J5" i="4"/>
  <c r="J2" i="4"/>
  <c r="H22" i="3"/>
  <c r="H21" i="3"/>
  <c r="H20" i="3"/>
  <c r="I20" i="3" s="1"/>
  <c r="H19" i="3"/>
  <c r="I19" i="3" s="1"/>
  <c r="H18" i="3"/>
  <c r="I18" i="3" s="1"/>
  <c r="C22" i="3"/>
  <c r="C21" i="3"/>
  <c r="C20" i="3"/>
  <c r="C19" i="3"/>
  <c r="C18" i="3"/>
  <c r="B26" i="3"/>
  <c r="B25" i="3"/>
  <c r="B24" i="3"/>
  <c r="B22" i="3"/>
  <c r="D22" i="3" s="1"/>
  <c r="B21" i="3"/>
  <c r="D21" i="3" s="1"/>
  <c r="B20" i="3"/>
  <c r="D20" i="3" s="1"/>
  <c r="B19" i="3"/>
  <c r="D19" i="3" s="1"/>
  <c r="B18" i="3"/>
  <c r="D18" i="3" s="1"/>
  <c r="E2" i="2"/>
  <c r="J16" i="2"/>
  <c r="J15" i="2"/>
  <c r="J14" i="2"/>
  <c r="J13" i="2"/>
  <c r="E3" i="2"/>
  <c r="E4" i="2"/>
  <c r="E5" i="2"/>
</calcChain>
</file>

<file path=xl/sharedStrings.xml><?xml version="1.0" encoding="utf-8"?>
<sst xmlns="http://schemas.openxmlformats.org/spreadsheetml/2006/main" count="310" uniqueCount="68">
  <si>
    <t>Executions</t>
  </si>
  <si>
    <t>A1</t>
  </si>
  <si>
    <t>OOT</t>
  </si>
  <si>
    <t>Computer A</t>
  </si>
  <si>
    <t>Computer B</t>
  </si>
  <si>
    <t>CPU</t>
  </si>
  <si>
    <t>RAM</t>
  </si>
  <si>
    <t>3.6 Hz</t>
  </si>
  <si>
    <t>8 GB</t>
  </si>
  <si>
    <t>Memory</t>
  </si>
  <si>
    <t>A1(Java)</t>
  </si>
  <si>
    <t>1,90 HZ</t>
  </si>
  <si>
    <t>A2</t>
  </si>
  <si>
    <t>168405(OOT)</t>
  </si>
  <si>
    <t>192247(OOT)</t>
  </si>
  <si>
    <t>A1(Java OP)</t>
  </si>
  <si>
    <t>A2(Java OP)</t>
  </si>
  <si>
    <t>(OOT)127519</t>
  </si>
  <si>
    <t>(OOT)121329</t>
  </si>
  <si>
    <t>A1(Java NO OP)</t>
  </si>
  <si>
    <t>A2(Java NO OP)</t>
  </si>
  <si>
    <t>(OOT)147357</t>
  </si>
  <si>
    <t>(OOT)210287</t>
  </si>
  <si>
    <t>(OOT)168053</t>
  </si>
  <si>
    <t>A3</t>
  </si>
  <si>
    <t>A3(Java OP)</t>
  </si>
  <si>
    <t>A3(Java NO OP)</t>
  </si>
  <si>
    <t>(OOT)168734</t>
  </si>
  <si>
    <t>(OOT)82281</t>
  </si>
  <si>
    <t>OOT)74628</t>
  </si>
  <si>
    <t>(OOT)133582</t>
  </si>
  <si>
    <t xml:space="preserve">Computer </t>
  </si>
  <si>
    <t>1.9 HZ</t>
  </si>
  <si>
    <t xml:space="preserve">n </t>
  </si>
  <si>
    <t>Tsum</t>
  </si>
  <si>
    <t>Tmaximum</t>
  </si>
  <si>
    <t>(OOT)97622</t>
  </si>
  <si>
    <t>Ntimes</t>
  </si>
  <si>
    <t>Tmatches1</t>
  </si>
  <si>
    <t>(OOT)62313</t>
  </si>
  <si>
    <t>Conversion</t>
  </si>
  <si>
    <t>Tmatches1(1000n)</t>
  </si>
  <si>
    <t>TMatches2</t>
  </si>
  <si>
    <t>(OOT)109634</t>
  </si>
  <si>
    <t>tLoop1</t>
  </si>
  <si>
    <t>tLoop3</t>
  </si>
  <si>
    <t>tLoop2</t>
  </si>
  <si>
    <t>repetitions</t>
  </si>
  <si>
    <t>(OOT)164291</t>
  </si>
  <si>
    <t>tLoop4</t>
  </si>
  <si>
    <t>(OOT)83004</t>
  </si>
  <si>
    <t>tLoop5</t>
  </si>
  <si>
    <t>tLoop6</t>
  </si>
  <si>
    <t>tLoop7</t>
  </si>
  <si>
    <t>(OOT)77063</t>
  </si>
  <si>
    <t>t1/t2</t>
  </si>
  <si>
    <t>t3/t2</t>
  </si>
  <si>
    <t>tLoop4(PY)-t41</t>
  </si>
  <si>
    <t>tLoop4(Java No OP)-t42</t>
  </si>
  <si>
    <t>tLoop4(Java OP)-t43</t>
  </si>
  <si>
    <t>t43/t42</t>
  </si>
  <si>
    <t>t42/t41</t>
  </si>
  <si>
    <t>(OOT)7706300</t>
  </si>
  <si>
    <t>(OOT)1467900</t>
  </si>
  <si>
    <t>(OOT)243300</t>
  </si>
  <si>
    <t>(OOT)25300</t>
  </si>
  <si>
    <t>(OOT)57300</t>
  </si>
  <si>
    <t>(OOT)674700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</si>
</sst>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3" xfId="0" applyFill="1" applyBorder="1"/>
    <xf numFmtId="0" fontId="0" fillId="6" borderId="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4" xfId="0" applyFill="1" applyBorder="1"/>
    <xf numFmtId="0" fontId="0" fillId="5" borderId="3" xfId="0" applyFill="1" applyBorder="1" applyAlignment="1">
      <alignment horizontal="right"/>
    </xf>
    <xf numFmtId="0" fontId="0" fillId="2" borderId="4" xfId="0" applyFill="1" applyBorder="1"/>
    <xf numFmtId="0" fontId="0" fillId="6" borderId="6" xfId="0" applyFill="1" applyBorder="1"/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right" vertical="center"/>
    </xf>
    <xf numFmtId="0" fontId="0" fillId="2" borderId="6" xfId="0" applyFill="1" applyBorder="1"/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4" xfId="0" applyFill="1" applyBorder="1"/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/>
    <xf numFmtId="0" fontId="0" fillId="3" borderId="7" xfId="0" applyFill="1" applyBorder="1"/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right"/>
    </xf>
    <xf numFmtId="0" fontId="0" fillId="3" borderId="8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/>
    <xf numFmtId="0" fontId="0" fillId="7" borderId="4" xfId="0" applyFill="1" applyBorder="1"/>
    <xf numFmtId="0" fontId="0" fillId="7" borderId="7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/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opLeftCell="A10" workbookViewId="0">
      <selection activeCell="J22" sqref="J22"/>
    </sheetView>
  </sheetViews>
  <sheetFormatPr baseColWidth="10" defaultRowHeight="14.5" x14ac:dyDescent="0.35"/>
  <cols>
    <col min="2" max="3" width="11.54296875" customWidth="1"/>
    <col min="4" max="4" width="13.453125" customWidth="1"/>
    <col min="5" max="5" width="11.7265625" customWidth="1"/>
    <col min="6" max="6" width="11.453125" customWidth="1"/>
    <col min="7" max="7" width="13.6328125" customWidth="1"/>
    <col min="10" max="10" width="13.453125" customWidth="1"/>
  </cols>
  <sheetData>
    <row r="1" spans="1:10" x14ac:dyDescent="0.35">
      <c r="A1" s="3" t="s">
        <v>0</v>
      </c>
      <c r="B1" s="18" t="s">
        <v>1</v>
      </c>
      <c r="C1" s="6" t="s">
        <v>10</v>
      </c>
    </row>
    <row r="2" spans="1:10" x14ac:dyDescent="0.35">
      <c r="A2" s="23">
        <v>10000</v>
      </c>
      <c r="B2" s="26">
        <v>2608</v>
      </c>
      <c r="C2" s="26">
        <v>23</v>
      </c>
      <c r="H2" s="5" t="s">
        <v>9</v>
      </c>
      <c r="I2" s="1" t="s">
        <v>3</v>
      </c>
      <c r="J2" s="9" t="s">
        <v>4</v>
      </c>
    </row>
    <row r="3" spans="1:10" x14ac:dyDescent="0.35">
      <c r="A3" s="23">
        <v>20000</v>
      </c>
      <c r="B3" s="27">
        <v>10866</v>
      </c>
      <c r="C3" s="27">
        <v>73</v>
      </c>
      <c r="H3" s="1" t="s">
        <v>5</v>
      </c>
      <c r="I3" s="2" t="s">
        <v>7</v>
      </c>
      <c r="J3" s="8" t="s">
        <v>11</v>
      </c>
    </row>
    <row r="4" spans="1:10" x14ac:dyDescent="0.35">
      <c r="A4" s="23">
        <v>40000</v>
      </c>
      <c r="B4" s="27">
        <v>44849</v>
      </c>
      <c r="C4" s="27">
        <v>245</v>
      </c>
      <c r="H4" s="1" t="s">
        <v>6</v>
      </c>
      <c r="I4" s="2" t="s">
        <v>8</v>
      </c>
      <c r="J4" s="8" t="s">
        <v>8</v>
      </c>
    </row>
    <row r="5" spans="1:10" x14ac:dyDescent="0.35">
      <c r="A5" s="23">
        <v>80000</v>
      </c>
      <c r="B5" s="27" t="s">
        <v>13</v>
      </c>
      <c r="C5" s="27">
        <v>965</v>
      </c>
      <c r="E5" s="2" t="s">
        <v>3</v>
      </c>
    </row>
    <row r="6" spans="1:10" x14ac:dyDescent="0.35">
      <c r="A6" s="23">
        <v>16000</v>
      </c>
      <c r="B6" s="38" t="s">
        <v>2</v>
      </c>
      <c r="C6" s="27">
        <v>3623</v>
      </c>
    </row>
    <row r="7" spans="1:10" x14ac:dyDescent="0.35">
      <c r="A7" s="23">
        <v>320000</v>
      </c>
      <c r="B7" s="38" t="s">
        <v>2</v>
      </c>
      <c r="C7" s="27">
        <v>13545</v>
      </c>
    </row>
    <row r="8" spans="1:10" x14ac:dyDescent="0.35">
      <c r="A8" s="23">
        <v>640000</v>
      </c>
      <c r="B8" s="38" t="s">
        <v>2</v>
      </c>
      <c r="C8" s="27">
        <v>49692</v>
      </c>
    </row>
    <row r="9" spans="1:10" x14ac:dyDescent="0.35">
      <c r="A9" s="5">
        <v>128000</v>
      </c>
      <c r="B9" s="39" t="s">
        <v>2</v>
      </c>
      <c r="C9" s="40" t="s">
        <v>14</v>
      </c>
      <c r="E9" s="4"/>
    </row>
    <row r="10" spans="1:10" x14ac:dyDescent="0.35">
      <c r="E10" s="7"/>
      <c r="G10" s="8" t="s">
        <v>4</v>
      </c>
    </row>
    <row r="12" spans="1:10" x14ac:dyDescent="0.35">
      <c r="A12" s="11" t="s">
        <v>0</v>
      </c>
      <c r="B12" s="16" t="s">
        <v>1</v>
      </c>
      <c r="C12" s="11" t="s">
        <v>15</v>
      </c>
      <c r="D12" s="16" t="s">
        <v>19</v>
      </c>
      <c r="E12" s="16" t="s">
        <v>12</v>
      </c>
      <c r="F12" s="16" t="s">
        <v>16</v>
      </c>
      <c r="G12" s="16" t="s">
        <v>20</v>
      </c>
      <c r="H12" s="16" t="s">
        <v>24</v>
      </c>
      <c r="I12" s="16" t="s">
        <v>25</v>
      </c>
      <c r="J12" s="16" t="s">
        <v>26</v>
      </c>
    </row>
    <row r="13" spans="1:10" x14ac:dyDescent="0.35">
      <c r="A13" s="19">
        <v>10000</v>
      </c>
      <c r="B13" s="12">
        <v>2545</v>
      </c>
      <c r="C13" s="12">
        <v>121</v>
      </c>
      <c r="D13" s="12">
        <v>717</v>
      </c>
      <c r="E13" s="12">
        <v>300</v>
      </c>
      <c r="F13" s="12">
        <v>17</v>
      </c>
      <c r="G13" s="12">
        <v>96</v>
      </c>
      <c r="H13" s="12">
        <v>136</v>
      </c>
      <c r="I13" s="12">
        <v>9</v>
      </c>
      <c r="J13" s="12">
        <v>60</v>
      </c>
    </row>
    <row r="14" spans="1:10" x14ac:dyDescent="0.35">
      <c r="A14" s="19">
        <v>20000</v>
      </c>
      <c r="B14" s="10">
        <v>9277</v>
      </c>
      <c r="C14" s="10">
        <v>621</v>
      </c>
      <c r="D14" s="10">
        <v>3461</v>
      </c>
      <c r="E14" s="10">
        <v>1101</v>
      </c>
      <c r="F14" s="10">
        <v>102</v>
      </c>
      <c r="G14" s="10">
        <v>420</v>
      </c>
      <c r="H14" s="10">
        <v>541</v>
      </c>
      <c r="I14" s="10">
        <v>68</v>
      </c>
      <c r="J14" s="10">
        <v>296</v>
      </c>
    </row>
    <row r="15" spans="1:10" x14ac:dyDescent="0.35">
      <c r="A15" s="19">
        <v>40000</v>
      </c>
      <c r="B15" s="10">
        <v>31475</v>
      </c>
      <c r="C15" s="10">
        <v>2483</v>
      </c>
      <c r="D15" s="10">
        <v>12497</v>
      </c>
      <c r="E15" s="10">
        <v>3514</v>
      </c>
      <c r="F15" s="10">
        <v>288</v>
      </c>
      <c r="G15" s="10">
        <v>1537</v>
      </c>
      <c r="H15" s="10">
        <v>2060</v>
      </c>
      <c r="I15" s="10">
        <v>164</v>
      </c>
      <c r="J15" s="10">
        <v>951</v>
      </c>
    </row>
    <row r="16" spans="1:10" x14ac:dyDescent="0.35">
      <c r="A16" s="19">
        <v>80000</v>
      </c>
      <c r="B16" s="10" t="s">
        <v>17</v>
      </c>
      <c r="C16" s="10">
        <v>9453</v>
      </c>
      <c r="D16" s="10">
        <v>43676</v>
      </c>
      <c r="E16" s="10">
        <v>12378</v>
      </c>
      <c r="F16" s="10">
        <v>981</v>
      </c>
      <c r="G16" s="10">
        <v>5361</v>
      </c>
      <c r="H16" s="10">
        <v>6943</v>
      </c>
      <c r="I16" s="10">
        <v>511</v>
      </c>
      <c r="J16" s="10">
        <v>3389</v>
      </c>
    </row>
    <row r="17" spans="1:15" x14ac:dyDescent="0.35">
      <c r="A17" s="19">
        <v>16000</v>
      </c>
      <c r="B17" s="20" t="s">
        <v>2</v>
      </c>
      <c r="C17" s="10">
        <v>31797</v>
      </c>
      <c r="D17" s="22" t="s">
        <v>23</v>
      </c>
      <c r="E17" s="10">
        <v>44967</v>
      </c>
      <c r="F17" s="10">
        <v>3586</v>
      </c>
      <c r="G17" s="10">
        <v>17147</v>
      </c>
      <c r="H17" s="10">
        <v>21624</v>
      </c>
      <c r="I17" s="10">
        <v>1822</v>
      </c>
      <c r="J17" s="10">
        <v>11567</v>
      </c>
    </row>
    <row r="18" spans="1:15" x14ac:dyDescent="0.35">
      <c r="A18" s="19">
        <v>320000</v>
      </c>
      <c r="B18" s="20" t="s">
        <v>2</v>
      </c>
      <c r="C18" s="10" t="s">
        <v>18</v>
      </c>
      <c r="D18" s="20" t="s">
        <v>2</v>
      </c>
      <c r="E18" s="17" t="s">
        <v>27</v>
      </c>
      <c r="F18" s="10">
        <v>12107</v>
      </c>
      <c r="G18" s="10">
        <v>57761</v>
      </c>
      <c r="H18" s="17" t="s">
        <v>28</v>
      </c>
      <c r="I18" s="10">
        <v>6779</v>
      </c>
      <c r="J18" s="10">
        <v>37217</v>
      </c>
    </row>
    <row r="19" spans="1:15" x14ac:dyDescent="0.35">
      <c r="A19" s="19">
        <v>640000</v>
      </c>
      <c r="B19" s="20" t="s">
        <v>2</v>
      </c>
      <c r="C19" s="14" t="s">
        <v>2</v>
      </c>
      <c r="D19" s="20" t="s">
        <v>2</v>
      </c>
      <c r="E19" s="14" t="s">
        <v>2</v>
      </c>
      <c r="F19" s="10">
        <v>40205</v>
      </c>
      <c r="G19" s="17" t="s">
        <v>22</v>
      </c>
      <c r="H19" s="14" t="s">
        <v>2</v>
      </c>
      <c r="I19" s="10">
        <v>21252</v>
      </c>
      <c r="J19" s="17" t="s">
        <v>30</v>
      </c>
    </row>
    <row r="20" spans="1:15" x14ac:dyDescent="0.35">
      <c r="A20" s="11">
        <v>128000</v>
      </c>
      <c r="B20" s="21" t="s">
        <v>2</v>
      </c>
      <c r="C20" s="15" t="s">
        <v>2</v>
      </c>
      <c r="D20" s="21" t="s">
        <v>2</v>
      </c>
      <c r="E20" s="15" t="s">
        <v>2</v>
      </c>
      <c r="F20" s="13" t="s">
        <v>21</v>
      </c>
      <c r="G20" s="15" t="s">
        <v>2</v>
      </c>
      <c r="H20" s="15" t="s">
        <v>2</v>
      </c>
      <c r="I20" s="13" t="s">
        <v>29</v>
      </c>
      <c r="J20" s="15" t="s">
        <v>2</v>
      </c>
    </row>
    <row r="23" spans="1:15" x14ac:dyDescent="0.35">
      <c r="A23" s="11" t="s">
        <v>0</v>
      </c>
      <c r="B23" s="16" t="s">
        <v>1</v>
      </c>
      <c r="C23" s="16" t="s">
        <v>12</v>
      </c>
      <c r="D23" s="16" t="s">
        <v>24</v>
      </c>
      <c r="G23" s="11" t="s">
        <v>0</v>
      </c>
      <c r="H23" s="16" t="s">
        <v>19</v>
      </c>
      <c r="I23" s="16" t="s">
        <v>20</v>
      </c>
      <c r="J23" s="16" t="s">
        <v>26</v>
      </c>
      <c r="L23" s="11" t="s">
        <v>0</v>
      </c>
      <c r="M23" s="11" t="s">
        <v>15</v>
      </c>
      <c r="N23" s="16" t="s">
        <v>16</v>
      </c>
      <c r="O23" s="16" t="s">
        <v>25</v>
      </c>
    </row>
    <row r="24" spans="1:15" x14ac:dyDescent="0.35">
      <c r="A24" s="19">
        <v>10000</v>
      </c>
      <c r="B24" s="12">
        <v>2545</v>
      </c>
      <c r="C24" s="12">
        <v>300</v>
      </c>
      <c r="D24" s="12">
        <v>136</v>
      </c>
      <c r="G24" s="19">
        <v>10000</v>
      </c>
      <c r="H24" s="12">
        <v>717</v>
      </c>
      <c r="I24" s="12">
        <v>96</v>
      </c>
      <c r="J24" s="12">
        <v>60</v>
      </c>
      <c r="L24" s="19">
        <v>10000</v>
      </c>
      <c r="M24" s="12">
        <v>121</v>
      </c>
      <c r="N24" s="12">
        <v>17</v>
      </c>
      <c r="O24" s="12">
        <v>9</v>
      </c>
    </row>
    <row r="25" spans="1:15" x14ac:dyDescent="0.35">
      <c r="A25" s="19">
        <v>20000</v>
      </c>
      <c r="B25" s="10">
        <v>9277</v>
      </c>
      <c r="C25" s="10">
        <v>1101</v>
      </c>
      <c r="D25" s="10">
        <v>541</v>
      </c>
      <c r="G25" s="19">
        <v>20000</v>
      </c>
      <c r="H25" s="10">
        <v>3461</v>
      </c>
      <c r="I25" s="10">
        <v>420</v>
      </c>
      <c r="J25" s="10">
        <v>296</v>
      </c>
      <c r="L25" s="19">
        <v>20000</v>
      </c>
      <c r="M25" s="10">
        <v>621</v>
      </c>
      <c r="N25" s="10">
        <v>102</v>
      </c>
      <c r="O25" s="10">
        <v>68</v>
      </c>
    </row>
    <row r="26" spans="1:15" x14ac:dyDescent="0.35">
      <c r="A26" s="19">
        <v>40000</v>
      </c>
      <c r="B26" s="10">
        <v>31475</v>
      </c>
      <c r="C26" s="10">
        <v>3514</v>
      </c>
      <c r="D26" s="10">
        <v>2060</v>
      </c>
      <c r="G26" s="19">
        <v>40000</v>
      </c>
      <c r="H26" s="10">
        <v>12497</v>
      </c>
      <c r="I26" s="10">
        <v>1537</v>
      </c>
      <c r="J26" s="10">
        <v>951</v>
      </c>
      <c r="L26" s="19">
        <v>40000</v>
      </c>
      <c r="M26" s="10">
        <v>2483</v>
      </c>
      <c r="N26" s="10">
        <v>288</v>
      </c>
      <c r="O26" s="10">
        <v>164</v>
      </c>
    </row>
    <row r="27" spans="1:15" x14ac:dyDescent="0.35">
      <c r="A27" s="19">
        <v>80000</v>
      </c>
      <c r="B27" s="10" t="s">
        <v>17</v>
      </c>
      <c r="C27" s="10">
        <v>12378</v>
      </c>
      <c r="D27" s="10">
        <v>6943</v>
      </c>
      <c r="G27" s="19">
        <v>80000</v>
      </c>
      <c r="H27" s="10">
        <v>43676</v>
      </c>
      <c r="I27" s="10">
        <v>5361</v>
      </c>
      <c r="J27" s="10">
        <v>3389</v>
      </c>
      <c r="L27" s="19">
        <v>80000</v>
      </c>
      <c r="M27" s="10">
        <v>9453</v>
      </c>
      <c r="N27" s="10">
        <v>981</v>
      </c>
      <c r="O27" s="10">
        <v>511</v>
      </c>
    </row>
    <row r="28" spans="1:15" x14ac:dyDescent="0.35">
      <c r="A28" s="19">
        <v>16000</v>
      </c>
      <c r="B28" s="20" t="s">
        <v>2</v>
      </c>
      <c r="C28" s="10">
        <v>44967</v>
      </c>
      <c r="D28" s="10">
        <v>21624</v>
      </c>
      <c r="G28" s="19">
        <v>16000</v>
      </c>
      <c r="H28" s="22" t="s">
        <v>23</v>
      </c>
      <c r="I28" s="10">
        <v>17147</v>
      </c>
      <c r="J28" s="10">
        <v>11567</v>
      </c>
      <c r="L28" s="19">
        <v>16000</v>
      </c>
      <c r="M28" s="10">
        <v>31797</v>
      </c>
      <c r="N28" s="10">
        <v>3586</v>
      </c>
      <c r="O28" s="10">
        <v>1822</v>
      </c>
    </row>
    <row r="29" spans="1:15" x14ac:dyDescent="0.35">
      <c r="A29" s="19">
        <v>320000</v>
      </c>
      <c r="B29" s="20" t="s">
        <v>2</v>
      </c>
      <c r="C29" s="17" t="s">
        <v>27</v>
      </c>
      <c r="D29" s="17" t="s">
        <v>28</v>
      </c>
      <c r="G29" s="19">
        <v>320000</v>
      </c>
      <c r="H29" s="20" t="s">
        <v>2</v>
      </c>
      <c r="I29" s="10">
        <v>57761</v>
      </c>
      <c r="J29" s="10">
        <v>37217</v>
      </c>
      <c r="L29" s="19">
        <v>320000</v>
      </c>
      <c r="M29" s="10" t="s">
        <v>18</v>
      </c>
      <c r="N29" s="10">
        <v>12107</v>
      </c>
      <c r="O29" s="10">
        <v>6779</v>
      </c>
    </row>
    <row r="30" spans="1:15" x14ac:dyDescent="0.35">
      <c r="A30" s="19">
        <v>640000</v>
      </c>
      <c r="B30" s="20" t="s">
        <v>2</v>
      </c>
      <c r="C30" s="14" t="s">
        <v>2</v>
      </c>
      <c r="D30" s="14" t="s">
        <v>2</v>
      </c>
      <c r="G30" s="19">
        <v>640000</v>
      </c>
      <c r="H30" s="20" t="s">
        <v>2</v>
      </c>
      <c r="I30" s="17" t="s">
        <v>22</v>
      </c>
      <c r="J30" s="17" t="s">
        <v>30</v>
      </c>
      <c r="L30" s="19">
        <v>640000</v>
      </c>
      <c r="M30" s="14" t="s">
        <v>2</v>
      </c>
      <c r="N30" s="10">
        <v>40205</v>
      </c>
      <c r="O30" s="10">
        <v>21252</v>
      </c>
    </row>
    <row r="31" spans="1:15" x14ac:dyDescent="0.35">
      <c r="A31" s="11">
        <v>128000</v>
      </c>
      <c r="B31" s="21" t="s">
        <v>2</v>
      </c>
      <c r="C31" s="15" t="s">
        <v>2</v>
      </c>
      <c r="D31" s="15" t="s">
        <v>2</v>
      </c>
      <c r="G31" s="11">
        <v>128000</v>
      </c>
      <c r="H31" s="21" t="s">
        <v>2</v>
      </c>
      <c r="I31" s="15" t="s">
        <v>2</v>
      </c>
      <c r="J31" s="15"/>
      <c r="L31" s="11">
        <v>128000</v>
      </c>
      <c r="M31" s="15" t="s">
        <v>2</v>
      </c>
      <c r="N31" s="13" t="s">
        <v>21</v>
      </c>
      <c r="O31" s="13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51859-197B-43E1-9899-81A4CD096836}">
  <dimension ref="A1:K26"/>
  <sheetViews>
    <sheetView workbookViewId="0">
      <selection activeCell="G19" sqref="G19"/>
    </sheetView>
  </sheetViews>
  <sheetFormatPr baseColWidth="10" defaultRowHeight="14.5" x14ac:dyDescent="0.35"/>
  <cols>
    <col min="5" max="5" width="16.26953125" customWidth="1"/>
    <col min="6" max="6" width="11.54296875" customWidth="1"/>
  </cols>
  <sheetData>
    <row r="1" spans="1:11" x14ac:dyDescent="0.35">
      <c r="A1" s="24" t="s">
        <v>33</v>
      </c>
      <c r="B1" s="24" t="s">
        <v>34</v>
      </c>
      <c r="C1" s="24" t="s">
        <v>35</v>
      </c>
      <c r="D1" s="24" t="s">
        <v>38</v>
      </c>
      <c r="E1" s="32" t="s">
        <v>41</v>
      </c>
      <c r="F1" s="35" t="s">
        <v>42</v>
      </c>
    </row>
    <row r="2" spans="1:11" x14ac:dyDescent="0.35">
      <c r="A2" s="3">
        <v>100000</v>
      </c>
      <c r="B2" s="26">
        <v>151</v>
      </c>
      <c r="C2" s="26">
        <v>154</v>
      </c>
      <c r="D2" s="31">
        <v>710</v>
      </c>
      <c r="E2" s="34" t="str">
        <f>"(OOT)" &amp; D2 * E$17</f>
        <v>(OOT)710000</v>
      </c>
      <c r="F2" s="26">
        <v>238</v>
      </c>
    </row>
    <row r="3" spans="1:11" x14ac:dyDescent="0.35">
      <c r="A3" s="3">
        <v>200000</v>
      </c>
      <c r="B3" s="27">
        <v>297</v>
      </c>
      <c r="C3" s="27">
        <v>310</v>
      </c>
      <c r="D3" s="30">
        <v>2951</v>
      </c>
      <c r="E3" s="36" t="str">
        <f t="shared" ref="E3:E5" si="0">"(OOT)" &amp; D3 * E$17</f>
        <v>(OOT)2951000</v>
      </c>
      <c r="F3" s="27">
        <v>382</v>
      </c>
      <c r="J3" s="5" t="s">
        <v>9</v>
      </c>
      <c r="K3" s="1" t="s">
        <v>31</v>
      </c>
    </row>
    <row r="4" spans="1:11" x14ac:dyDescent="0.35">
      <c r="A4" s="3">
        <v>400000</v>
      </c>
      <c r="B4" s="27">
        <v>695</v>
      </c>
      <c r="C4" s="27">
        <v>592</v>
      </c>
      <c r="D4" s="30">
        <v>11933</v>
      </c>
      <c r="E4" s="36" t="str">
        <f t="shared" si="0"/>
        <v>(OOT)11933000</v>
      </c>
      <c r="F4" s="27">
        <v>818</v>
      </c>
      <c r="J4" s="1" t="s">
        <v>5</v>
      </c>
      <c r="K4" s="2" t="s">
        <v>32</v>
      </c>
    </row>
    <row r="5" spans="1:11" x14ac:dyDescent="0.35">
      <c r="A5" s="3">
        <v>800000</v>
      </c>
      <c r="B5" s="27">
        <v>1276</v>
      </c>
      <c r="C5" s="27">
        <v>1264</v>
      </c>
      <c r="D5" s="30">
        <v>47397</v>
      </c>
      <c r="E5" s="36" t="str">
        <f t="shared" si="0"/>
        <v>(OOT)47397000</v>
      </c>
      <c r="F5" s="27">
        <v>1623</v>
      </c>
      <c r="J5" s="1" t="s">
        <v>6</v>
      </c>
      <c r="K5" s="2" t="s">
        <v>8</v>
      </c>
    </row>
    <row r="6" spans="1:11" x14ac:dyDescent="0.35">
      <c r="A6" s="3">
        <v>1600000</v>
      </c>
      <c r="B6" s="27">
        <v>2115</v>
      </c>
      <c r="C6" s="27">
        <v>2425</v>
      </c>
      <c r="D6" s="33" t="s">
        <v>2</v>
      </c>
      <c r="E6" s="28" t="s">
        <v>2</v>
      </c>
      <c r="F6" s="27">
        <v>3101</v>
      </c>
    </row>
    <row r="7" spans="1:11" x14ac:dyDescent="0.35">
      <c r="A7" s="3">
        <v>3200000</v>
      </c>
      <c r="B7" s="27">
        <v>3767</v>
      </c>
      <c r="C7" s="27">
        <v>4648</v>
      </c>
      <c r="D7" s="33" t="s">
        <v>2</v>
      </c>
      <c r="E7" s="28" t="s">
        <v>2</v>
      </c>
      <c r="F7" s="27">
        <v>6548</v>
      </c>
    </row>
    <row r="8" spans="1:11" x14ac:dyDescent="0.35">
      <c r="A8" s="3">
        <v>6400000</v>
      </c>
      <c r="B8" s="27">
        <v>7393</v>
      </c>
      <c r="C8" s="27">
        <v>9177</v>
      </c>
      <c r="D8" s="33" t="s">
        <v>2</v>
      </c>
      <c r="E8" s="28" t="s">
        <v>2</v>
      </c>
      <c r="F8" s="27">
        <v>13033</v>
      </c>
    </row>
    <row r="9" spans="1:11" x14ac:dyDescent="0.35">
      <c r="A9" s="3">
        <v>1280000</v>
      </c>
      <c r="B9" s="27">
        <v>14062</v>
      </c>
      <c r="C9" s="27">
        <v>17509</v>
      </c>
      <c r="D9" s="33" t="s">
        <v>2</v>
      </c>
      <c r="E9" s="28" t="s">
        <v>2</v>
      </c>
      <c r="F9" s="27">
        <v>25296</v>
      </c>
    </row>
    <row r="10" spans="1:11" x14ac:dyDescent="0.35">
      <c r="A10" s="3">
        <v>2560000</v>
      </c>
      <c r="B10" s="27">
        <v>27054</v>
      </c>
      <c r="C10" s="27">
        <v>32829</v>
      </c>
      <c r="D10" s="33" t="s">
        <v>2</v>
      </c>
      <c r="E10" s="28" t="s">
        <v>2</v>
      </c>
      <c r="F10" s="27">
        <v>53244</v>
      </c>
    </row>
    <row r="11" spans="1:11" x14ac:dyDescent="0.35">
      <c r="A11" s="3">
        <v>5120000</v>
      </c>
      <c r="B11" s="27">
        <v>50658</v>
      </c>
      <c r="C11" s="27" t="s">
        <v>39</v>
      </c>
      <c r="D11" s="33" t="s">
        <v>2</v>
      </c>
      <c r="E11" s="28" t="s">
        <v>2</v>
      </c>
      <c r="F11" s="27" t="s">
        <v>43</v>
      </c>
    </row>
    <row r="12" spans="1:11" x14ac:dyDescent="0.35">
      <c r="A12" s="3">
        <v>10240000</v>
      </c>
      <c r="B12" s="27" t="s">
        <v>36</v>
      </c>
      <c r="C12" s="28" t="s">
        <v>2</v>
      </c>
      <c r="D12" s="33" t="s">
        <v>2</v>
      </c>
      <c r="E12" s="28" t="s">
        <v>2</v>
      </c>
      <c r="F12" s="28" t="s">
        <v>2</v>
      </c>
      <c r="I12" s="24" t="s">
        <v>33</v>
      </c>
      <c r="J12" s="32" t="s">
        <v>41</v>
      </c>
      <c r="K12" s="35" t="s">
        <v>42</v>
      </c>
    </row>
    <row r="13" spans="1:11" x14ac:dyDescent="0.35">
      <c r="A13" s="3">
        <v>20480000</v>
      </c>
      <c r="B13" s="28" t="s">
        <v>2</v>
      </c>
      <c r="C13" s="28" t="s">
        <v>2</v>
      </c>
      <c r="D13" s="33" t="s">
        <v>2</v>
      </c>
      <c r="E13" s="28" t="s">
        <v>2</v>
      </c>
      <c r="F13" s="28" t="s">
        <v>2</v>
      </c>
      <c r="I13" s="3">
        <v>100000</v>
      </c>
      <c r="J13" s="34" t="e">
        <f>"(OOT)" &amp; I13 * J$17</f>
        <v>#VALUE!</v>
      </c>
      <c r="K13" s="26">
        <v>238</v>
      </c>
    </row>
    <row r="14" spans="1:11" x14ac:dyDescent="0.35">
      <c r="A14" s="3">
        <v>40960000</v>
      </c>
      <c r="B14" s="28" t="s">
        <v>2</v>
      </c>
      <c r="C14" s="28" t="s">
        <v>2</v>
      </c>
      <c r="D14" s="33" t="s">
        <v>2</v>
      </c>
      <c r="E14" s="28" t="s">
        <v>2</v>
      </c>
      <c r="F14" s="28" t="s">
        <v>2</v>
      </c>
      <c r="I14" s="3">
        <v>200000</v>
      </c>
      <c r="J14" s="36" t="e">
        <f t="shared" ref="J14:J16" si="1">"(OOT)" &amp; I14 * J$17</f>
        <v>#VALUE!</v>
      </c>
      <c r="K14" s="27">
        <v>382</v>
      </c>
    </row>
    <row r="15" spans="1:11" x14ac:dyDescent="0.35">
      <c r="A15" s="3">
        <v>81920000</v>
      </c>
      <c r="B15" s="29" t="s">
        <v>2</v>
      </c>
      <c r="C15" s="29" t="s">
        <v>2</v>
      </c>
      <c r="D15" s="37" t="s">
        <v>2</v>
      </c>
      <c r="E15" s="29" t="s">
        <v>2</v>
      </c>
      <c r="F15" s="29" t="s">
        <v>2</v>
      </c>
      <c r="I15" s="3">
        <v>400000</v>
      </c>
      <c r="J15" s="36" t="e">
        <f t="shared" si="1"/>
        <v>#VALUE!</v>
      </c>
      <c r="K15" s="27">
        <v>818</v>
      </c>
    </row>
    <row r="16" spans="1:11" x14ac:dyDescent="0.35">
      <c r="I16" s="3">
        <v>800000</v>
      </c>
      <c r="J16" s="36" t="e">
        <f t="shared" si="1"/>
        <v>#VALUE!</v>
      </c>
      <c r="K16" s="27">
        <v>1623</v>
      </c>
    </row>
    <row r="17" spans="1:11" x14ac:dyDescent="0.35">
      <c r="A17" t="s">
        <v>37</v>
      </c>
      <c r="B17">
        <v>1000</v>
      </c>
      <c r="C17">
        <v>1000</v>
      </c>
      <c r="D17">
        <v>1</v>
      </c>
      <c r="E17">
        <v>1000</v>
      </c>
      <c r="I17" s="3">
        <v>1600000</v>
      </c>
      <c r="J17" s="28" t="s">
        <v>2</v>
      </c>
      <c r="K17" s="27">
        <v>3101</v>
      </c>
    </row>
    <row r="18" spans="1:11" x14ac:dyDescent="0.35">
      <c r="E18" s="25" t="s">
        <v>40</v>
      </c>
      <c r="I18" s="3">
        <v>3200000</v>
      </c>
      <c r="J18" s="28" t="s">
        <v>2</v>
      </c>
      <c r="K18" s="27">
        <v>6548</v>
      </c>
    </row>
    <row r="19" spans="1:11" x14ac:dyDescent="0.35">
      <c r="I19" s="3">
        <v>6400000</v>
      </c>
      <c r="J19" s="28" t="s">
        <v>2</v>
      </c>
      <c r="K19" s="27">
        <v>13033</v>
      </c>
    </row>
    <row r="20" spans="1:11" x14ac:dyDescent="0.35">
      <c r="I20" s="3">
        <v>1280000</v>
      </c>
      <c r="J20" s="28" t="s">
        <v>2</v>
      </c>
      <c r="K20" s="27">
        <v>25296</v>
      </c>
    </row>
    <row r="21" spans="1:11" x14ac:dyDescent="0.35">
      <c r="I21" s="3">
        <v>2560000</v>
      </c>
      <c r="J21" s="28" t="s">
        <v>2</v>
      </c>
      <c r="K21" s="27">
        <v>53244</v>
      </c>
    </row>
    <row r="22" spans="1:11" x14ac:dyDescent="0.35">
      <c r="I22" s="3">
        <v>5120000</v>
      </c>
      <c r="J22" s="28" t="s">
        <v>2</v>
      </c>
      <c r="K22" s="27" t="s">
        <v>43</v>
      </c>
    </row>
    <row r="23" spans="1:11" x14ac:dyDescent="0.35">
      <c r="I23" s="3">
        <v>10240000</v>
      </c>
      <c r="J23" s="28" t="s">
        <v>2</v>
      </c>
      <c r="K23" s="28" t="s">
        <v>2</v>
      </c>
    </row>
    <row r="24" spans="1:11" x14ac:dyDescent="0.35">
      <c r="I24" s="3">
        <v>20480000</v>
      </c>
      <c r="J24" s="28" t="s">
        <v>2</v>
      </c>
      <c r="K24" s="28" t="s">
        <v>2</v>
      </c>
    </row>
    <row r="25" spans="1:11" x14ac:dyDescent="0.35">
      <c r="I25" s="3">
        <v>40960000</v>
      </c>
      <c r="J25" s="28" t="s">
        <v>2</v>
      </c>
      <c r="K25" s="28" t="s">
        <v>2</v>
      </c>
    </row>
    <row r="26" spans="1:11" x14ac:dyDescent="0.35">
      <c r="I26" s="3">
        <v>81920000</v>
      </c>
      <c r="J26" s="29" t="s">
        <v>2</v>
      </c>
      <c r="K26" s="29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E6D2-C662-453A-A596-3DF68D92F3F8}">
  <dimension ref="A1:Q28"/>
  <sheetViews>
    <sheetView topLeftCell="B1" workbookViewId="0">
      <selection activeCell="J1" sqref="J1:O3"/>
    </sheetView>
  </sheetViews>
  <sheetFormatPr baseColWidth="10" defaultRowHeight="14.5" x14ac:dyDescent="0.35"/>
  <cols>
    <col min="3" max="3" width="12.1796875" customWidth="1"/>
  </cols>
  <sheetData>
    <row r="1" spans="1:17" x14ac:dyDescent="0.35">
      <c r="A1" s="24" t="s">
        <v>33</v>
      </c>
      <c r="B1" s="24" t="s">
        <v>44</v>
      </c>
      <c r="C1" s="24" t="s">
        <v>46</v>
      </c>
      <c r="D1" s="24" t="s">
        <v>45</v>
      </c>
      <c r="E1" s="24" t="s">
        <v>49</v>
      </c>
      <c r="F1" s="46" t="s">
        <v>51</v>
      </c>
      <c r="G1" s="46" t="s">
        <v>52</v>
      </c>
      <c r="H1" s="46" t="s">
        <v>53</v>
      </c>
      <c r="J1" s="24" t="s">
        <v>33</v>
      </c>
      <c r="K1" s="24" t="s">
        <v>44</v>
      </c>
      <c r="L1" s="24" t="s">
        <v>46</v>
      </c>
      <c r="M1" s="24" t="s">
        <v>45</v>
      </c>
      <c r="N1" s="24" t="s">
        <v>49</v>
      </c>
      <c r="O1" s="46" t="s">
        <v>51</v>
      </c>
      <c r="P1" s="46" t="s">
        <v>52</v>
      </c>
      <c r="Q1" s="46" t="s">
        <v>53</v>
      </c>
    </row>
    <row r="2" spans="1:17" x14ac:dyDescent="0.35">
      <c r="A2" s="3">
        <v>100</v>
      </c>
      <c r="B2" s="26">
        <v>141</v>
      </c>
      <c r="C2" s="26">
        <v>197</v>
      </c>
      <c r="D2" s="31">
        <v>2014</v>
      </c>
      <c r="E2" s="31">
        <v>2378</v>
      </c>
      <c r="F2" s="41">
        <v>214</v>
      </c>
      <c r="G2" s="42">
        <v>253</v>
      </c>
      <c r="H2" s="42">
        <v>573</v>
      </c>
      <c r="J2" s="3">
        <v>100</v>
      </c>
      <c r="K2" s="26">
        <v>14.1</v>
      </c>
      <c r="L2" s="26">
        <v>197</v>
      </c>
      <c r="M2" s="31">
        <v>2014</v>
      </c>
      <c r="N2" s="31">
        <v>2378</v>
      </c>
      <c r="O2" s="41">
        <v>214</v>
      </c>
      <c r="P2" s="42" t="s">
        <v>65</v>
      </c>
      <c r="Q2" s="42" t="s">
        <v>66</v>
      </c>
    </row>
    <row r="3" spans="1:17" x14ac:dyDescent="0.35">
      <c r="A3" s="3">
        <v>200</v>
      </c>
      <c r="B3" s="27">
        <v>327</v>
      </c>
      <c r="C3" s="27">
        <v>1961</v>
      </c>
      <c r="D3" s="30">
        <v>7999</v>
      </c>
      <c r="E3" s="30">
        <v>14673</v>
      </c>
      <c r="F3" s="43">
        <v>765</v>
      </c>
      <c r="G3" s="44">
        <v>2433</v>
      </c>
      <c r="H3" s="44">
        <v>6747</v>
      </c>
      <c r="J3" s="3">
        <v>200</v>
      </c>
      <c r="K3" s="27">
        <v>32.700000000000003</v>
      </c>
      <c r="L3" s="27">
        <v>1961</v>
      </c>
      <c r="M3" s="30">
        <v>7999</v>
      </c>
      <c r="N3" s="30">
        <v>14673</v>
      </c>
      <c r="O3" s="43">
        <v>765</v>
      </c>
      <c r="P3" s="44" t="s">
        <v>64</v>
      </c>
      <c r="Q3" s="44" t="s">
        <v>67</v>
      </c>
    </row>
    <row r="4" spans="1:17" x14ac:dyDescent="0.35">
      <c r="A4" s="3">
        <v>400</v>
      </c>
      <c r="B4" s="27">
        <v>682</v>
      </c>
      <c r="C4" s="27">
        <v>9375</v>
      </c>
      <c r="D4" s="30">
        <v>27867</v>
      </c>
      <c r="E4" s="30" t="s">
        <v>50</v>
      </c>
      <c r="F4" s="43">
        <v>3422</v>
      </c>
      <c r="G4" s="44">
        <v>14679</v>
      </c>
      <c r="H4" s="44" t="s">
        <v>54</v>
      </c>
      <c r="J4" s="3">
        <v>400</v>
      </c>
      <c r="K4" s="27">
        <v>68.2</v>
      </c>
      <c r="L4" s="27">
        <v>9375</v>
      </c>
      <c r="M4" s="30">
        <v>27867</v>
      </c>
      <c r="N4" s="30" t="s">
        <v>50</v>
      </c>
      <c r="O4" s="43">
        <v>3422</v>
      </c>
      <c r="P4" s="44" t="s">
        <v>63</v>
      </c>
      <c r="Q4" s="44" t="s">
        <v>62</v>
      </c>
    </row>
    <row r="5" spans="1:17" x14ac:dyDescent="0.35">
      <c r="A5" s="3">
        <v>800</v>
      </c>
      <c r="B5" s="27">
        <v>1605</v>
      </c>
      <c r="C5" s="27">
        <v>44574</v>
      </c>
      <c r="D5" s="33" t="s">
        <v>2</v>
      </c>
      <c r="E5" s="33" t="s">
        <v>2</v>
      </c>
      <c r="F5" s="43">
        <v>10416</v>
      </c>
      <c r="G5" s="45" t="s">
        <v>2</v>
      </c>
      <c r="H5" s="45" t="s">
        <v>2</v>
      </c>
      <c r="J5" s="3">
        <v>800</v>
      </c>
      <c r="K5" s="27">
        <v>160.5</v>
      </c>
      <c r="L5" s="27">
        <v>44574</v>
      </c>
      <c r="M5" s="33" t="s">
        <v>2</v>
      </c>
      <c r="N5" s="33" t="s">
        <v>2</v>
      </c>
      <c r="O5" s="43">
        <v>10416</v>
      </c>
      <c r="P5" s="45" t="s">
        <v>2</v>
      </c>
      <c r="Q5" s="45" t="s">
        <v>2</v>
      </c>
    </row>
    <row r="6" spans="1:17" x14ac:dyDescent="0.35">
      <c r="A6" s="3">
        <v>1600</v>
      </c>
      <c r="B6" s="27">
        <v>3427</v>
      </c>
      <c r="C6" s="27" t="s">
        <v>48</v>
      </c>
      <c r="D6" s="33" t="s">
        <v>2</v>
      </c>
      <c r="E6" s="33" t="s">
        <v>2</v>
      </c>
      <c r="F6" s="43">
        <v>36358</v>
      </c>
      <c r="G6" s="45" t="s">
        <v>2</v>
      </c>
      <c r="H6" s="45" t="s">
        <v>2</v>
      </c>
      <c r="J6" s="3">
        <v>1600</v>
      </c>
      <c r="K6" s="27">
        <v>342.7</v>
      </c>
      <c r="L6" s="27" t="s">
        <v>48</v>
      </c>
      <c r="M6" s="33" t="s">
        <v>2</v>
      </c>
      <c r="N6" s="33" t="s">
        <v>2</v>
      </c>
      <c r="O6" s="43">
        <v>36358</v>
      </c>
      <c r="P6" s="45" t="s">
        <v>2</v>
      </c>
      <c r="Q6" s="45" t="s">
        <v>2</v>
      </c>
    </row>
    <row r="7" spans="1:17" x14ac:dyDescent="0.35">
      <c r="A7" s="3">
        <v>3200</v>
      </c>
      <c r="B7" s="27">
        <v>6283</v>
      </c>
      <c r="C7" s="28" t="s">
        <v>2</v>
      </c>
      <c r="D7" s="33" t="s">
        <v>2</v>
      </c>
      <c r="E7" s="33" t="s">
        <v>2</v>
      </c>
      <c r="F7" s="43" t="s">
        <v>2</v>
      </c>
      <c r="G7" s="45" t="s">
        <v>2</v>
      </c>
      <c r="H7" s="45" t="s">
        <v>2</v>
      </c>
      <c r="J7" s="3">
        <v>3200</v>
      </c>
      <c r="K7" s="27">
        <v>628.29999999999995</v>
      </c>
      <c r="L7" s="28" t="s">
        <v>2</v>
      </c>
      <c r="M7" s="33" t="s">
        <v>2</v>
      </c>
      <c r="N7" s="33" t="s">
        <v>2</v>
      </c>
      <c r="O7" s="43" t="s">
        <v>2</v>
      </c>
      <c r="P7" s="45" t="s">
        <v>2</v>
      </c>
      <c r="Q7" s="45" t="s">
        <v>2</v>
      </c>
    </row>
    <row r="8" spans="1:17" x14ac:dyDescent="0.35">
      <c r="A8" s="3">
        <v>6400</v>
      </c>
      <c r="B8" s="27">
        <v>12287</v>
      </c>
      <c r="C8" s="28" t="s">
        <v>2</v>
      </c>
      <c r="D8" s="33" t="s">
        <v>2</v>
      </c>
      <c r="E8" s="33" t="s">
        <v>2</v>
      </c>
      <c r="F8" s="43" t="s">
        <v>2</v>
      </c>
      <c r="G8" s="45" t="s">
        <v>2</v>
      </c>
      <c r="H8" s="45" t="s">
        <v>2</v>
      </c>
      <c r="J8" s="3">
        <v>6400</v>
      </c>
      <c r="K8" s="27">
        <v>1228.7</v>
      </c>
      <c r="L8" s="28" t="s">
        <v>2</v>
      </c>
      <c r="M8" s="33" t="s">
        <v>2</v>
      </c>
      <c r="N8" s="33" t="s">
        <v>2</v>
      </c>
      <c r="O8" s="43" t="s">
        <v>2</v>
      </c>
      <c r="P8" s="45" t="s">
        <v>2</v>
      </c>
      <c r="Q8" s="45" t="s">
        <v>2</v>
      </c>
    </row>
    <row r="9" spans="1:17" x14ac:dyDescent="0.35">
      <c r="A9" s="3">
        <v>12800</v>
      </c>
      <c r="B9" s="27">
        <v>27594</v>
      </c>
      <c r="C9" s="28" t="s">
        <v>2</v>
      </c>
      <c r="D9" s="33" t="s">
        <v>2</v>
      </c>
      <c r="E9" s="33" t="s">
        <v>2</v>
      </c>
      <c r="F9" s="43" t="s">
        <v>2</v>
      </c>
      <c r="G9" s="45" t="s">
        <v>2</v>
      </c>
      <c r="H9" s="45" t="s">
        <v>2</v>
      </c>
      <c r="J9" s="3">
        <v>12800</v>
      </c>
      <c r="K9" s="27">
        <v>2759.4</v>
      </c>
      <c r="L9" s="28" t="s">
        <v>2</v>
      </c>
      <c r="M9" s="33" t="s">
        <v>2</v>
      </c>
      <c r="N9" s="33" t="s">
        <v>2</v>
      </c>
      <c r="O9" s="43" t="s">
        <v>2</v>
      </c>
      <c r="P9" s="45" t="s">
        <v>2</v>
      </c>
      <c r="Q9" s="45" t="s">
        <v>2</v>
      </c>
    </row>
    <row r="10" spans="1:17" x14ac:dyDescent="0.35">
      <c r="A10" s="3">
        <v>25600</v>
      </c>
      <c r="B10" s="27">
        <v>58229</v>
      </c>
      <c r="C10" s="28" t="s">
        <v>2</v>
      </c>
      <c r="D10" s="33" t="s">
        <v>2</v>
      </c>
      <c r="E10" s="33" t="s">
        <v>2</v>
      </c>
      <c r="F10" s="43" t="s">
        <v>2</v>
      </c>
      <c r="G10" s="45" t="s">
        <v>2</v>
      </c>
      <c r="H10" s="45" t="s">
        <v>2</v>
      </c>
      <c r="J10" s="3">
        <v>25600</v>
      </c>
      <c r="K10" s="27">
        <v>5822.9</v>
      </c>
      <c r="L10" s="28" t="s">
        <v>2</v>
      </c>
      <c r="M10" s="33" t="s">
        <v>2</v>
      </c>
      <c r="N10" s="33" t="s">
        <v>2</v>
      </c>
      <c r="O10" s="43" t="s">
        <v>2</v>
      </c>
      <c r="P10" s="45" t="s">
        <v>2</v>
      </c>
      <c r="Q10" s="45" t="s">
        <v>2</v>
      </c>
    </row>
    <row r="11" spans="1:17" x14ac:dyDescent="0.35">
      <c r="A11" s="3">
        <v>51200</v>
      </c>
      <c r="B11" s="28" t="s">
        <v>2</v>
      </c>
      <c r="C11" s="28" t="s">
        <v>2</v>
      </c>
      <c r="D11" s="33" t="s">
        <v>2</v>
      </c>
      <c r="E11" s="33" t="s">
        <v>2</v>
      </c>
      <c r="F11" s="43" t="s">
        <v>2</v>
      </c>
      <c r="G11" s="45" t="s">
        <v>2</v>
      </c>
      <c r="H11" s="45" t="s">
        <v>2</v>
      </c>
      <c r="J11" s="3">
        <v>51200</v>
      </c>
      <c r="K11" s="28" t="s">
        <v>2</v>
      </c>
      <c r="L11" s="28" t="s">
        <v>2</v>
      </c>
      <c r="M11" s="33" t="s">
        <v>2</v>
      </c>
      <c r="N11" s="33" t="s">
        <v>2</v>
      </c>
      <c r="O11" s="43" t="s">
        <v>2</v>
      </c>
      <c r="P11" s="45" t="s">
        <v>2</v>
      </c>
      <c r="Q11" s="45" t="s">
        <v>2</v>
      </c>
    </row>
    <row r="13" spans="1:17" x14ac:dyDescent="0.35">
      <c r="A13" t="s">
        <v>47</v>
      </c>
      <c r="B13" s="2">
        <v>10000</v>
      </c>
      <c r="C13">
        <v>1000</v>
      </c>
      <c r="D13">
        <v>1000</v>
      </c>
      <c r="E13">
        <v>1000</v>
      </c>
      <c r="F13" s="47">
        <v>1000</v>
      </c>
      <c r="G13" s="47">
        <v>10</v>
      </c>
      <c r="H13" s="47">
        <v>10</v>
      </c>
    </row>
    <row r="17" spans="1:9" x14ac:dyDescent="0.35">
      <c r="A17" s="24" t="s">
        <v>33</v>
      </c>
      <c r="B17" s="24" t="s">
        <v>44</v>
      </c>
      <c r="C17" s="24" t="s">
        <v>46</v>
      </c>
      <c r="D17" s="24" t="s">
        <v>55</v>
      </c>
      <c r="F17" s="24" t="s">
        <v>33</v>
      </c>
      <c r="G17" s="24" t="s">
        <v>45</v>
      </c>
      <c r="H17" s="24" t="s">
        <v>46</v>
      </c>
      <c r="I17" s="24" t="s">
        <v>56</v>
      </c>
    </row>
    <row r="18" spans="1:9" x14ac:dyDescent="0.35">
      <c r="A18" s="3">
        <v>100</v>
      </c>
      <c r="B18" s="26">
        <f>141/$B$13</f>
        <v>1.41E-2</v>
      </c>
      <c r="C18" s="26">
        <f>197/$C$13</f>
        <v>0.19700000000000001</v>
      </c>
      <c r="D18" s="27">
        <f>B18/C18</f>
        <v>7.1573604060913704E-2</v>
      </c>
      <c r="F18" s="3">
        <v>100</v>
      </c>
      <c r="G18" s="31">
        <v>2.0139999999999998</v>
      </c>
      <c r="H18" s="26">
        <f>197/$C$13</f>
        <v>0.19700000000000001</v>
      </c>
      <c r="I18" s="27">
        <f>G18/H18</f>
        <v>10.223350253807105</v>
      </c>
    </row>
    <row r="19" spans="1:9" x14ac:dyDescent="0.35">
      <c r="A19" s="3">
        <v>200</v>
      </c>
      <c r="B19" s="27">
        <f>327/$B$13</f>
        <v>3.27E-2</v>
      </c>
      <c r="C19" s="27">
        <f>1961/$C$13</f>
        <v>1.9610000000000001</v>
      </c>
      <c r="D19" s="27">
        <f t="shared" ref="D19:D22" si="0">B19/C19</f>
        <v>1.6675165731769505E-2</v>
      </c>
      <c r="F19" s="3">
        <v>200</v>
      </c>
      <c r="G19" s="30">
        <v>7.9989999999999997</v>
      </c>
      <c r="H19" s="27">
        <f>1961/$C$13</f>
        <v>1.9610000000000001</v>
      </c>
      <c r="I19" s="27">
        <f t="shared" ref="I19:I20" si="1">G19/H19</f>
        <v>4.0790413054563999</v>
      </c>
    </row>
    <row r="20" spans="1:9" x14ac:dyDescent="0.35">
      <c r="A20" s="3">
        <v>400</v>
      </c>
      <c r="B20" s="27">
        <f>682/$B$13</f>
        <v>6.8199999999999997E-2</v>
      </c>
      <c r="C20" s="27">
        <f>9375/$C$13</f>
        <v>9.375</v>
      </c>
      <c r="D20" s="27">
        <f t="shared" si="0"/>
        <v>7.2746666666666663E-3</v>
      </c>
      <c r="F20" s="3">
        <v>400</v>
      </c>
      <c r="G20" s="30">
        <v>27.867000000000001</v>
      </c>
      <c r="H20" s="27">
        <f>9375/$C$13</f>
        <v>9.375</v>
      </c>
      <c r="I20" s="27">
        <f t="shared" si="1"/>
        <v>2.97248</v>
      </c>
    </row>
    <row r="21" spans="1:9" x14ac:dyDescent="0.35">
      <c r="A21" s="3">
        <v>800</v>
      </c>
      <c r="B21" s="27">
        <f>1605/$B$13</f>
        <v>0.1605</v>
      </c>
      <c r="C21" s="27">
        <f>44574/$C$13</f>
        <v>44.573999999999998</v>
      </c>
      <c r="D21" s="27">
        <f t="shared" si="0"/>
        <v>3.6007538026652311E-3</v>
      </c>
      <c r="F21" s="3">
        <v>800</v>
      </c>
      <c r="G21" s="33" t="s">
        <v>2</v>
      </c>
      <c r="H21" s="27">
        <f>44574/$C$13</f>
        <v>44.573999999999998</v>
      </c>
      <c r="I21" s="27"/>
    </row>
    <row r="22" spans="1:9" x14ac:dyDescent="0.35">
      <c r="A22" s="3">
        <v>1600</v>
      </c>
      <c r="B22" s="27">
        <f>34257/$B$13</f>
        <v>3.4257</v>
      </c>
      <c r="C22" s="27">
        <f>164291/$C$13</f>
        <v>164.291</v>
      </c>
      <c r="D22" s="27">
        <f t="shared" si="0"/>
        <v>2.085141608487379E-2</v>
      </c>
      <c r="F22" s="3">
        <v>1600</v>
      </c>
      <c r="G22" s="33" t="s">
        <v>2</v>
      </c>
      <c r="H22" s="27">
        <f>164291/$C$13</f>
        <v>164.291</v>
      </c>
      <c r="I22" s="27"/>
    </row>
    <row r="23" spans="1:9" x14ac:dyDescent="0.35">
      <c r="A23" s="3">
        <v>3200</v>
      </c>
      <c r="B23" s="27">
        <v>6283</v>
      </c>
      <c r="C23" s="28" t="s">
        <v>2</v>
      </c>
      <c r="D23" s="27"/>
      <c r="F23" s="3">
        <v>3200</v>
      </c>
      <c r="G23" s="33" t="s">
        <v>2</v>
      </c>
      <c r="H23" s="33" t="s">
        <v>2</v>
      </c>
      <c r="I23" s="27"/>
    </row>
    <row r="24" spans="1:9" x14ac:dyDescent="0.35">
      <c r="A24" s="3">
        <v>6400</v>
      </c>
      <c r="B24" s="27">
        <f>12287/$B$13</f>
        <v>1.2286999999999999</v>
      </c>
      <c r="C24" s="28" t="s">
        <v>2</v>
      </c>
      <c r="D24" s="27"/>
      <c r="F24" s="3">
        <v>6400</v>
      </c>
      <c r="G24" s="33" t="s">
        <v>2</v>
      </c>
      <c r="H24" s="33" t="s">
        <v>2</v>
      </c>
      <c r="I24" s="27"/>
    </row>
    <row r="25" spans="1:9" x14ac:dyDescent="0.35">
      <c r="A25" s="3">
        <v>12800</v>
      </c>
      <c r="B25" s="27">
        <f>27594/$B$13</f>
        <v>2.7593999999999999</v>
      </c>
      <c r="C25" s="28" t="s">
        <v>2</v>
      </c>
      <c r="D25" s="27"/>
      <c r="F25" s="3">
        <v>12800</v>
      </c>
      <c r="G25" s="33" t="s">
        <v>2</v>
      </c>
      <c r="H25" s="33" t="s">
        <v>2</v>
      </c>
      <c r="I25" s="27"/>
    </row>
    <row r="26" spans="1:9" x14ac:dyDescent="0.35">
      <c r="A26" s="3">
        <v>25600</v>
      </c>
      <c r="B26" s="27">
        <f>58229/$B$13</f>
        <v>5.8228999999999997</v>
      </c>
      <c r="C26" s="28" t="s">
        <v>2</v>
      </c>
      <c r="D26" s="27"/>
      <c r="F26" s="3">
        <v>25600</v>
      </c>
      <c r="G26" s="33" t="s">
        <v>2</v>
      </c>
      <c r="H26" s="33" t="s">
        <v>2</v>
      </c>
      <c r="I26" s="27"/>
    </row>
    <row r="27" spans="1:9" x14ac:dyDescent="0.35">
      <c r="A27" s="3">
        <v>51200</v>
      </c>
      <c r="B27" s="28" t="s">
        <v>2</v>
      </c>
      <c r="C27" s="28" t="s">
        <v>2</v>
      </c>
      <c r="D27" s="40"/>
      <c r="F27" s="3">
        <v>51200</v>
      </c>
      <c r="G27" s="33" t="s">
        <v>2</v>
      </c>
      <c r="H27" s="33" t="s">
        <v>2</v>
      </c>
      <c r="I27" s="40"/>
    </row>
    <row r="28" spans="1:9" x14ac:dyDescent="0.35">
      <c r="C28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D896-48C5-4915-BDA1-8F872823DB6E}">
  <dimension ref="A1:K9"/>
  <sheetViews>
    <sheetView tabSelected="1" workbookViewId="0">
      <selection activeCell="F1" sqref="F1:K7"/>
    </sheetView>
  </sheetViews>
  <sheetFormatPr baseColWidth="10" defaultRowHeight="14.5" x14ac:dyDescent="0.35"/>
  <cols>
    <col min="2" max="2" width="15" customWidth="1"/>
    <col min="3" max="3" width="20.90625" customWidth="1"/>
    <col min="4" max="4" width="17.54296875" customWidth="1"/>
    <col min="7" max="7" width="12.453125" customWidth="1"/>
    <col min="8" max="8" width="21.6328125" customWidth="1"/>
    <col min="9" max="9" width="18.36328125" customWidth="1"/>
  </cols>
  <sheetData>
    <row r="1" spans="1:11" x14ac:dyDescent="0.35">
      <c r="A1" s="24" t="s">
        <v>33</v>
      </c>
      <c r="B1" s="24" t="s">
        <v>57</v>
      </c>
      <c r="C1" s="24" t="s">
        <v>58</v>
      </c>
      <c r="D1" s="24" t="s">
        <v>59</v>
      </c>
      <c r="F1" s="24" t="s">
        <v>33</v>
      </c>
      <c r="G1" s="24" t="s">
        <v>57</v>
      </c>
      <c r="H1" s="24" t="s">
        <v>58</v>
      </c>
      <c r="I1" s="24" t="s">
        <v>59</v>
      </c>
      <c r="J1" s="51" t="s">
        <v>61</v>
      </c>
      <c r="K1" s="51" t="s">
        <v>60</v>
      </c>
    </row>
    <row r="2" spans="1:11" x14ac:dyDescent="0.35">
      <c r="A2" s="3">
        <v>200</v>
      </c>
      <c r="B2" s="27">
        <v>74</v>
      </c>
      <c r="C2" s="27">
        <v>239</v>
      </c>
      <c r="D2" s="2">
        <v>131</v>
      </c>
      <c r="F2" s="3">
        <v>200</v>
      </c>
      <c r="G2" s="49">
        <v>7.4</v>
      </c>
      <c r="H2" s="49">
        <v>2.39</v>
      </c>
      <c r="I2" s="49">
        <v>0.13100000000000001</v>
      </c>
      <c r="J2" s="49">
        <f>H2/G2</f>
        <v>0.32297297297297295</v>
      </c>
      <c r="K2" s="49">
        <f>I2/H2</f>
        <v>5.4811715481171551E-2</v>
      </c>
    </row>
    <row r="3" spans="1:11" x14ac:dyDescent="0.35">
      <c r="A3" s="3">
        <v>400</v>
      </c>
      <c r="B3" s="27">
        <v>566</v>
      </c>
      <c r="C3" s="27">
        <v>1704</v>
      </c>
      <c r="D3" s="2">
        <v>797</v>
      </c>
      <c r="F3" s="3">
        <v>400</v>
      </c>
      <c r="G3" s="49">
        <v>56.6</v>
      </c>
      <c r="H3" s="49">
        <v>17.04</v>
      </c>
      <c r="I3" s="49">
        <v>0.79700000000000004</v>
      </c>
      <c r="J3" s="49">
        <f t="shared" ref="J3:J7" si="0">H3/G3</f>
        <v>0.30106007067137808</v>
      </c>
      <c r="K3" s="49">
        <f t="shared" ref="K3:K5" si="1">I3/H3</f>
        <v>4.6772300469483573E-2</v>
      </c>
    </row>
    <row r="4" spans="1:11" x14ac:dyDescent="0.35">
      <c r="A4" s="3">
        <v>800</v>
      </c>
      <c r="B4" s="27">
        <v>4345</v>
      </c>
      <c r="C4" s="27">
        <v>9901</v>
      </c>
      <c r="D4" s="2">
        <v>4986</v>
      </c>
      <c r="F4" s="3">
        <v>800</v>
      </c>
      <c r="G4" s="49">
        <v>434.5</v>
      </c>
      <c r="H4" s="49">
        <v>99.01</v>
      </c>
      <c r="I4" s="49">
        <v>4.9859999999999998</v>
      </c>
      <c r="J4" s="49">
        <f t="shared" si="0"/>
        <v>0.22787111622554662</v>
      </c>
      <c r="K4" s="49">
        <f t="shared" si="1"/>
        <v>5.0358549641450354E-2</v>
      </c>
    </row>
    <row r="5" spans="1:11" x14ac:dyDescent="0.35">
      <c r="A5" s="3">
        <v>1600</v>
      </c>
      <c r="B5" s="27">
        <v>25092</v>
      </c>
      <c r="C5" s="27">
        <v>62354</v>
      </c>
      <c r="D5" s="2">
        <v>31987</v>
      </c>
      <c r="F5" s="3">
        <v>1600</v>
      </c>
      <c r="G5" s="49">
        <v>2509.1999999999998</v>
      </c>
      <c r="H5" s="49">
        <v>623.54</v>
      </c>
      <c r="I5" s="49">
        <v>31.986999999999998</v>
      </c>
      <c r="J5" s="49">
        <f t="shared" si="0"/>
        <v>0.24850151442690899</v>
      </c>
      <c r="K5" s="49">
        <f t="shared" si="1"/>
        <v>5.1299034544696413E-2</v>
      </c>
    </row>
    <row r="6" spans="1:11" x14ac:dyDescent="0.35">
      <c r="A6" s="6">
        <v>3200</v>
      </c>
      <c r="B6" s="25" t="s">
        <v>2</v>
      </c>
      <c r="C6" s="25" t="s">
        <v>2</v>
      </c>
      <c r="D6" s="25" t="s">
        <v>2</v>
      </c>
      <c r="F6" s="6">
        <v>3200</v>
      </c>
      <c r="G6" s="50" t="s">
        <v>2</v>
      </c>
      <c r="H6" s="50" t="s">
        <v>2</v>
      </c>
      <c r="I6" s="50" t="s">
        <v>2</v>
      </c>
      <c r="J6" s="49"/>
      <c r="K6" s="49"/>
    </row>
    <row r="7" spans="1:11" x14ac:dyDescent="0.35">
      <c r="A7" s="6">
        <v>6400</v>
      </c>
      <c r="B7" s="25" t="s">
        <v>2</v>
      </c>
      <c r="C7" s="25" t="s">
        <v>2</v>
      </c>
      <c r="D7" s="25" t="s">
        <v>2</v>
      </c>
      <c r="F7" s="6">
        <v>6400</v>
      </c>
      <c r="G7" s="50" t="s">
        <v>2</v>
      </c>
      <c r="H7" s="50" t="s">
        <v>2</v>
      </c>
      <c r="I7" s="50" t="s">
        <v>2</v>
      </c>
      <c r="J7" s="49"/>
      <c r="K7" s="49"/>
    </row>
    <row r="9" spans="1:11" x14ac:dyDescent="0.35">
      <c r="A9" t="s">
        <v>47</v>
      </c>
      <c r="B9">
        <v>10</v>
      </c>
      <c r="C9">
        <v>100</v>
      </c>
      <c r="D9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Lab 1</vt:lpstr>
      <vt:lpstr>Lab 2</vt:lpstr>
      <vt:lpstr>Lab3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Sampedro Menéndez</dc:creator>
  <cp:lastModifiedBy>Begoña Menéndez</cp:lastModifiedBy>
  <dcterms:created xsi:type="dcterms:W3CDTF">2024-02-01T17:59:16Z</dcterms:created>
  <dcterms:modified xsi:type="dcterms:W3CDTF">2024-02-20T01:43:44Z</dcterms:modified>
</cp:coreProperties>
</file>