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\git\cws2526\all_projects_maven_implementation_2025\cws_2025\cws_spareparts_aceptance_tests\test\"/>
    </mc:Choice>
  </mc:AlternateContent>
  <xr:revisionPtr revIDLastSave="0" documentId="13_ncr:1_{BE4EAA7B-D9C9-4B5B-9387-2842DE7E5B1A}" xr6:coauthVersionLast="47" xr6:coauthVersionMax="47" xr10:uidLastSave="{00000000-0000-0000-0000-000000000000}"/>
  <bookViews>
    <workbookView xWindow="22170" yWindow="7725" windowWidth="21600" windowHeight="11295" xr2:uid="{5293ECCD-642D-4E93-AEA7-9DDD01C00776}"/>
  </bookViews>
  <sheets>
    <sheet name="payro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2" i="1"/>
  <c r="M3" i="1" a="1"/>
  <c r="M3" i="1" s="1"/>
  <c r="M4" i="1" a="1"/>
  <c r="M4" i="1" s="1"/>
  <c r="M5" i="1" a="1"/>
  <c r="M5" i="1" s="1"/>
  <c r="M6" i="1" a="1"/>
  <c r="M6" i="1" s="1"/>
  <c r="M7" i="1" a="1"/>
  <c r="M7" i="1"/>
  <c r="M8" i="1" a="1"/>
  <c r="M8" i="1" s="1"/>
  <c r="M9" i="1" a="1"/>
  <c r="M9" i="1" s="1"/>
  <c r="M10" i="1" a="1"/>
  <c r="M10" i="1" s="1"/>
  <c r="M11" i="1" a="1"/>
  <c r="M11" i="1" s="1"/>
  <c r="M2" i="1" a="1"/>
  <c r="M2" i="1" s="1"/>
  <c r="H3" i="1"/>
  <c r="H4" i="1"/>
  <c r="H5" i="1"/>
  <c r="H6" i="1"/>
  <c r="H7" i="1"/>
  <c r="H8" i="1"/>
  <c r="H9" i="1"/>
  <c r="H10" i="1"/>
  <c r="H11" i="1"/>
  <c r="H2" i="1"/>
  <c r="J11" i="1"/>
  <c r="G11" i="1"/>
  <c r="F11" i="1"/>
  <c r="E11" i="1"/>
  <c r="J10" i="1"/>
  <c r="G10" i="1"/>
  <c r="F10" i="1"/>
  <c r="E10" i="1"/>
  <c r="M19" i="1"/>
  <c r="C4" i="1"/>
  <c r="J3" i="1"/>
  <c r="J2" i="1"/>
  <c r="G3" i="1"/>
  <c r="G4" i="1"/>
  <c r="G5" i="1"/>
  <c r="G6" i="1"/>
  <c r="G7" i="1"/>
  <c r="G8" i="1"/>
  <c r="G9" i="1"/>
  <c r="G2" i="1"/>
  <c r="F4" i="1"/>
  <c r="F5" i="1"/>
  <c r="F8" i="1"/>
  <c r="F9" i="1"/>
  <c r="F2" i="1"/>
  <c r="E2" i="1"/>
  <c r="E3" i="1" l="1"/>
  <c r="F3" i="1" s="1"/>
  <c r="E4" i="1" l="1"/>
  <c r="J4" i="1"/>
  <c r="E5" i="1" l="1"/>
  <c r="J5" i="1"/>
  <c r="E6" i="1" l="1"/>
  <c r="J6" i="1"/>
  <c r="E7" i="1" l="1"/>
  <c r="J7" i="1"/>
  <c r="F6" i="1"/>
  <c r="E8" i="1" l="1"/>
  <c r="J8" i="1"/>
  <c r="F7" i="1"/>
  <c r="J9" i="1" l="1"/>
  <c r="E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<sst xmlns="http://schemas.openxmlformats.org/spreadsheetml/2006/main" count="14" uniqueCount="14">
  <si>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today</t>
  </si>
  <si>
    <t>start</t>
  </si>
  <si>
    <t>annual</t>
  </si>
  <si>
    <t>invoiced</t>
  </si>
  <si>
    <t>monthly</t>
  </si>
  <si>
    <t>extra</t>
  </si>
  <si>
    <t>prod</t>
  </si>
  <si>
    <t>tri</t>
  </si>
  <si>
    <t>tax</t>
  </si>
  <si>
    <t>nic</t>
  </si>
  <si>
    <t>prod rate</t>
  </si>
  <si>
    <t>tri pay</t>
  </si>
  <si>
    <t>taxRate</t>
  </si>
  <si>
    <t>nicRate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</si>
</sst>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4E8A-6B10-4D78-A133-4EDB6E228277}">
  <dimension ref="A1:P19"/>
  <sheetViews>
    <sheetView tabSelected="1" workbookViewId="0">
      <selection activeCell="C1" sqref="C1:J11"/>
    </sheetView>
  </sheetViews>
  <sheetFormatPr baseColWidth="10" defaultColWidth="9.140625" defaultRowHeight="15" x14ac:dyDescent="0.25"/>
  <cols>
    <col min="1" max="2" width="10.42578125" bestFit="1" customWidth="1"/>
    <col min="3" max="3" width="7.5703125" bestFit="1" customWidth="1"/>
    <col min="8" max="8" width="9.42578125" bestFit="1" customWidth="1"/>
    <col min="13" max="13" width="11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12</v>
      </c>
      <c r="O1" t="s">
        <v>10</v>
      </c>
      <c r="P1">
        <v>0.05</v>
      </c>
    </row>
    <row r="2" spans="1:16" x14ac:dyDescent="0.25">
      <c r="A2" s="1">
        <v>46053</v>
      </c>
      <c r="B2" s="1">
        <v>45809</v>
      </c>
      <c r="C2">
        <v>12600</v>
      </c>
      <c r="D2">
        <v>0</v>
      </c>
      <c r="E2">
        <f>C2/14</f>
        <v>900</v>
      </c>
      <c r="F2">
        <f>IF(OR(MONTH(A2)-1=6,MONTH(A2)=1),E2,0)</f>
        <v>900</v>
      </c>
      <c r="G2">
        <f>D2*$P$1</f>
        <v>0</v>
      </c>
      <c r="H2">
        <f>ROUNDDOWN((A2-B2)/365/3,0)*$P$2</f>
        <v>0</v>
      </c>
      <c r="I2">
        <f>(E2+F2+G2+H2)*M2</f>
        <v>432</v>
      </c>
      <c r="J2">
        <f>C2/12*$P$3</f>
        <v>52.5</v>
      </c>
      <c r="M2" cm="1">
        <f t="array" ref="M2">_xlfn.IFS(
 C2&lt;=12450,19%,
 C2&lt;=20200,24%,
 C2&lt;=35200,30%,
 C2&lt;=60000,37%,
 C2&lt;=300000,45%,
 C2&gt;300000,47%
)</f>
        <v>0.24</v>
      </c>
      <c r="O2" t="s">
        <v>11</v>
      </c>
      <c r="P2" s="2">
        <v>30</v>
      </c>
    </row>
    <row r="3" spans="1:16" x14ac:dyDescent="0.25">
      <c r="A3" s="1">
        <v>44569</v>
      </c>
      <c r="B3" s="1">
        <v>39965</v>
      </c>
      <c r="C3">
        <v>14000</v>
      </c>
      <c r="D3">
        <v>0</v>
      </c>
      <c r="E3">
        <f t="shared" ref="E3:E9" si="0">C3/14</f>
        <v>1000</v>
      </c>
      <c r="F3">
        <f t="shared" ref="F3:F9" si="1">IF(OR(MONTH(A3)-1=6,MONTH(A3)=1),E3,0)</f>
        <v>1000</v>
      </c>
      <c r="G3">
        <f t="shared" ref="G3:G9" si="2">D3*$P$1</f>
        <v>0</v>
      </c>
      <c r="H3">
        <f t="shared" ref="H3:H11" si="3">ROUNDDOWN((A3-B3)/365/3,0)*$P$2</f>
        <v>120</v>
      </c>
      <c r="I3">
        <f t="shared" ref="I3:I11" si="4">(E3+F3+G3+H3)*M3</f>
        <v>508.79999999999995</v>
      </c>
      <c r="J3">
        <f>C3/12*$P$3</f>
        <v>58.333333333333343</v>
      </c>
      <c r="M3" cm="1">
        <f t="array" ref="M3">_xlfn.IFS(
 C3&lt;=12450,19%,
 C3&lt;=20200,24%,
 C3&lt;=35200,30%,
 C3&lt;=60000,37%,
 C3&lt;=300000,45%,
 C3&gt;300000,47%
)</f>
        <v>0.24</v>
      </c>
      <c r="O3" t="s">
        <v>13</v>
      </c>
      <c r="P3">
        <v>0.05</v>
      </c>
    </row>
    <row r="4" spans="1:16" x14ac:dyDescent="0.25">
      <c r="A4" s="1">
        <v>45976</v>
      </c>
      <c r="B4" s="1">
        <v>45809</v>
      </c>
      <c r="C4">
        <f>15400</f>
        <v>15400</v>
      </c>
      <c r="D4">
        <v>5000</v>
      </c>
      <c r="E4">
        <f t="shared" si="0"/>
        <v>1100</v>
      </c>
      <c r="F4">
        <f t="shared" si="1"/>
        <v>0</v>
      </c>
      <c r="G4">
        <f t="shared" si="2"/>
        <v>250</v>
      </c>
      <c r="H4">
        <f t="shared" si="3"/>
        <v>0</v>
      </c>
      <c r="I4">
        <f t="shared" si="4"/>
        <v>324</v>
      </c>
      <c r="J4">
        <f>C4/12*$P$3</f>
        <v>64.166666666666671</v>
      </c>
      <c r="M4" cm="1">
        <f t="array" ref="M4">_xlfn.IFS(
 C4&lt;=12450,19%,
 C4&lt;=20200,24%,
 C4&lt;=35200,30%,
 C4&lt;=60000,37%,
 C4&lt;=300000,45%,
 C4&gt;300000,47%
)</f>
        <v>0.24</v>
      </c>
    </row>
    <row r="5" spans="1:16" x14ac:dyDescent="0.25">
      <c r="A5" s="1">
        <v>44501</v>
      </c>
      <c r="B5" s="1">
        <v>36678</v>
      </c>
      <c r="C5">
        <v>40000</v>
      </c>
      <c r="D5">
        <v>7500</v>
      </c>
      <c r="E5">
        <f t="shared" si="0"/>
        <v>2857.1428571428573</v>
      </c>
      <c r="F5">
        <f t="shared" si="1"/>
        <v>0</v>
      </c>
      <c r="G5">
        <f t="shared" si="2"/>
        <v>375</v>
      </c>
      <c r="H5">
        <f t="shared" si="3"/>
        <v>210</v>
      </c>
      <c r="I5">
        <f t="shared" si="4"/>
        <v>1273.5928571428572</v>
      </c>
      <c r="J5">
        <f>C5/12*$P$3</f>
        <v>166.66666666666669</v>
      </c>
      <c r="M5" cm="1">
        <f t="array" ref="M5">_xlfn.IFS(
 C5&lt;=12450,19%,
 C5&lt;=20200,24%,
 C5&lt;=35200,30%,
 C5&lt;=60000,37%,
 C5&lt;=300000,45%,
 C5&gt;300000,47%
)</f>
        <v>0.37</v>
      </c>
    </row>
    <row r="6" spans="1:16" x14ac:dyDescent="0.25">
      <c r="A6" s="1">
        <v>46053</v>
      </c>
      <c r="B6" s="1">
        <v>45809</v>
      </c>
      <c r="C6">
        <v>70000</v>
      </c>
      <c r="D6">
        <v>0</v>
      </c>
      <c r="E6">
        <f t="shared" si="0"/>
        <v>5000</v>
      </c>
      <c r="F6">
        <f t="shared" si="1"/>
        <v>5000</v>
      </c>
      <c r="G6">
        <f t="shared" si="2"/>
        <v>0</v>
      </c>
      <c r="H6">
        <f t="shared" si="3"/>
        <v>0</v>
      </c>
      <c r="I6">
        <f t="shared" si="4"/>
        <v>4500</v>
      </c>
      <c r="J6">
        <f>C6/12*$P$3</f>
        <v>291.66666666666669</v>
      </c>
      <c r="M6" cm="1">
        <f t="array" ref="M6">_xlfn.IFS(
 C6&lt;=12450,19%,
 C6&lt;=20200,24%,
 C6&lt;=35200,30%,
 C6&lt;=60000,37%,
 C6&lt;=300000,45%,
 C6&gt;300000,47%
)</f>
        <v>0.45</v>
      </c>
    </row>
    <row r="7" spans="1:16" x14ac:dyDescent="0.25">
      <c r="A7" s="1">
        <v>44592</v>
      </c>
      <c r="B7" s="1">
        <v>40330</v>
      </c>
      <c r="C7">
        <v>19600</v>
      </c>
      <c r="D7">
        <v>0</v>
      </c>
      <c r="E7">
        <f t="shared" si="0"/>
        <v>1400</v>
      </c>
      <c r="F7">
        <f t="shared" si="1"/>
        <v>1400</v>
      </c>
      <c r="G7">
        <f t="shared" si="2"/>
        <v>0</v>
      </c>
      <c r="H7">
        <f t="shared" si="3"/>
        <v>90</v>
      </c>
      <c r="I7">
        <f t="shared" si="4"/>
        <v>693.6</v>
      </c>
      <c r="J7">
        <f>C7/12*$P$3</f>
        <v>81.666666666666671</v>
      </c>
      <c r="M7" cm="1">
        <f t="array" ref="M7">_xlfn.IFS(
 C7&lt;=12450,19%,
 C7&lt;=20200,24%,
 C7&lt;=35200,30%,
 C7&lt;=60000,37%,
 C7&lt;=300000,45%,
 C7&gt;300000,47%
)</f>
        <v>0.24</v>
      </c>
    </row>
    <row r="8" spans="1:16" x14ac:dyDescent="0.25">
      <c r="A8" s="1">
        <v>45930</v>
      </c>
      <c r="B8" s="1">
        <v>45809</v>
      </c>
      <c r="C8">
        <v>21000</v>
      </c>
      <c r="D8">
        <v>6700</v>
      </c>
      <c r="E8">
        <f t="shared" si="0"/>
        <v>1500</v>
      </c>
      <c r="F8">
        <f t="shared" si="1"/>
        <v>0</v>
      </c>
      <c r="G8">
        <f t="shared" si="2"/>
        <v>335</v>
      </c>
      <c r="H8">
        <f t="shared" si="3"/>
        <v>0</v>
      </c>
      <c r="I8">
        <f t="shared" si="4"/>
        <v>550.5</v>
      </c>
      <c r="J8">
        <f>C8/12*$P$3</f>
        <v>87.5</v>
      </c>
      <c r="M8" cm="1">
        <f t="array" ref="M8">_xlfn.IFS(
 C8&lt;=12450,19%,
 C8&lt;=20200,24%,
 C8&lt;=35200,30%,
 C8&lt;=60000,37%,
 C8&lt;=300000,45%,
 C8&gt;300000,47%
)</f>
        <v>0.3</v>
      </c>
    </row>
    <row r="9" spans="1:16" x14ac:dyDescent="0.25">
      <c r="A9" s="1">
        <v>44440</v>
      </c>
      <c r="B9" s="1">
        <v>41061</v>
      </c>
      <c r="C9">
        <v>350000</v>
      </c>
      <c r="D9">
        <v>8000</v>
      </c>
      <c r="E9">
        <f t="shared" si="0"/>
        <v>25000</v>
      </c>
      <c r="F9">
        <f t="shared" si="1"/>
        <v>0</v>
      </c>
      <c r="G9">
        <f t="shared" si="2"/>
        <v>400</v>
      </c>
      <c r="H9">
        <f t="shared" si="3"/>
        <v>90</v>
      </c>
      <c r="I9">
        <f t="shared" si="4"/>
        <v>11980.3</v>
      </c>
      <c r="J9">
        <f>C9/12*$P$3</f>
        <v>1458.3333333333335</v>
      </c>
      <c r="M9" cm="1">
        <f t="array" ref="M9">_xlfn.IFS(
 C9&lt;=12450,19%,
 C9&lt;=20200,24%,
 C9&lt;=35200,30%,
 C9&lt;=60000,37%,
 C9&lt;=300000,45%,
 C9&gt;300000,47%
)</f>
        <v>0.47</v>
      </c>
    </row>
    <row r="10" spans="1:16" x14ac:dyDescent="0.25">
      <c r="A10" s="1">
        <v>45868</v>
      </c>
      <c r="B10" s="1">
        <v>45809</v>
      </c>
      <c r="C10">
        <v>21000</v>
      </c>
      <c r="D10">
        <v>6700</v>
      </c>
      <c r="E10">
        <f t="shared" ref="E10:E11" si="5">C10/14</f>
        <v>1500</v>
      </c>
      <c r="F10">
        <f t="shared" ref="F10:F11" si="6">IF(OR(MONTH(A10)-1=6,MONTH(A10)=1),E10,0)</f>
        <v>1500</v>
      </c>
      <c r="G10">
        <f t="shared" ref="G10:G11" si="7">D10*$P$1</f>
        <v>335</v>
      </c>
      <c r="H10">
        <f t="shared" si="3"/>
        <v>0</v>
      </c>
      <c r="I10">
        <f t="shared" si="4"/>
        <v>1000.5</v>
      </c>
      <c r="J10">
        <f>C10/12*$P$3</f>
        <v>87.5</v>
      </c>
      <c r="M10" cm="1">
        <f t="array" ref="M10">_xlfn.IFS(
 C10&lt;=12450,19%,
 C10&lt;=20200,24%,
 C10&lt;=35200,30%,
 C10&lt;=60000,37%,
 C10&lt;=300000,45%,
 C10&gt;300000,47%
)</f>
        <v>0.3</v>
      </c>
    </row>
    <row r="11" spans="1:16" x14ac:dyDescent="0.25">
      <c r="A11" s="1">
        <v>44378</v>
      </c>
      <c r="B11" s="1">
        <v>34851</v>
      </c>
      <c r="C11">
        <v>22400</v>
      </c>
      <c r="D11">
        <v>8000</v>
      </c>
      <c r="E11">
        <f t="shared" si="5"/>
        <v>1600</v>
      </c>
      <c r="F11">
        <f t="shared" si="6"/>
        <v>1600</v>
      </c>
      <c r="G11">
        <f t="shared" si="7"/>
        <v>400</v>
      </c>
      <c r="H11">
        <f t="shared" si="3"/>
        <v>240</v>
      </c>
      <c r="I11">
        <f t="shared" si="4"/>
        <v>1152</v>
      </c>
      <c r="J11">
        <f>C11/12*$P$3</f>
        <v>93.333333333333343</v>
      </c>
      <c r="M11" cm="1">
        <f t="array" ref="M11">_xlfn.IFS(
 C11&lt;=12450,19%,
 C11&lt;=20200,24%,
 C11&lt;=35200,30%,
 C11&lt;=60000,37%,
 C11&lt;=300000,45%,
 C11&gt;300000,47%
)</f>
        <v>0.3</v>
      </c>
    </row>
    <row r="19" spans="13:13" x14ac:dyDescent="0.25">
      <c r="M19">
        <f>1600*14</f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payroll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</dc:creator>
  <cp:lastModifiedBy>ALBERTO MANUEL FERNANDEZ ALVAREZ</cp:lastModifiedBy>
  <dcterms:created xsi:type="dcterms:W3CDTF">2025-09-05T14:12:36Z</dcterms:created>
  <dcterms:modified xsi:type="dcterms:W3CDTF">2025-09-19T10:21:23Z</dcterms:modified>
</cp:coreProperties>
</file>