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2480"/>
  </bookViews>
  <sheets>
    <sheet name="5月份客户发货需求" sheetId="2" r:id="rId1"/>
    <sheet name="5月份" sheetId="1" r:id="rId2"/>
  </sheets>
  <definedNames>
    <definedName name="_xlnm._FilterDatabase" localSheetId="0" hidden="1">'5月份客户发货需求'!$A$1:$S$63</definedName>
    <definedName name="_xlnm._FilterDatabase" localSheetId="1" hidden="1">'5月份'!$A$1:$X$83</definedName>
  </definedName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F4" authorId="0">
      <text>
        <r>
          <rPr>
            <sz val="12"/>
            <rFont val="宋体"/>
            <charset val="134"/>
          </rPr>
          <t>U8 灰色</t>
        </r>
      </text>
    </comment>
    <comment ref="D5" authorId="0">
      <text>
        <r>
          <rPr>
            <sz val="12"/>
            <rFont val="宋体"/>
            <charset val="134"/>
          </rPr>
          <t>下级于惠订单</t>
        </r>
      </text>
    </comment>
    <comment ref="D6" authorId="0">
      <text>
        <r>
          <rPr>
            <sz val="12"/>
            <rFont val="宋体"/>
            <charset val="134"/>
          </rPr>
          <t>下级胡红敏订单</t>
        </r>
      </text>
    </comment>
    <comment ref="F6" authorId="0">
      <text>
        <r>
          <rPr>
            <sz val="9"/>
            <rFont val="宋体"/>
            <charset val="134"/>
          </rPr>
          <t>U10 蓝色</t>
        </r>
      </text>
    </comment>
    <comment ref="D8" authorId="0">
      <text>
        <r>
          <rPr>
            <sz val="12"/>
            <rFont val="宋体"/>
            <charset val="134"/>
          </rPr>
          <t xml:space="preserve">下级朱莉订单
</t>
        </r>
      </text>
    </comment>
    <comment ref="F8" authorId="0">
      <text>
        <r>
          <rPr>
            <sz val="12"/>
            <rFont val="宋体"/>
            <charset val="134"/>
          </rPr>
          <t>u8 粉色</t>
        </r>
      </text>
    </comment>
    <comment ref="F10" authorId="0">
      <text>
        <r>
          <rPr>
            <sz val="12"/>
            <rFont val="宋体"/>
            <charset val="134"/>
          </rPr>
          <t>u8 灰色</t>
        </r>
      </text>
    </comment>
    <comment ref="F15" authorId="0">
      <text>
        <r>
          <rPr>
            <sz val="9"/>
            <rFont val="宋体"/>
            <charset val="134"/>
          </rPr>
          <t>u10 灰色</t>
        </r>
      </text>
    </comment>
    <comment ref="D20" authorId="0">
      <text>
        <r>
          <rPr>
            <sz val="12"/>
            <rFont val="宋体"/>
            <charset val="134"/>
          </rPr>
          <t>下级覃燕丽订单</t>
        </r>
      </text>
    </comment>
    <comment ref="D21" authorId="0">
      <text>
        <r>
          <rPr>
            <sz val="12"/>
            <rFont val="宋体"/>
            <charset val="134"/>
          </rPr>
          <t>下级刘锦华
下级邓少欢订单</t>
        </r>
      </text>
    </comment>
    <comment ref="D22" authorId="0">
      <text>
        <r>
          <rPr>
            <sz val="9"/>
            <rFont val="宋体"/>
            <charset val="134"/>
          </rPr>
          <t>下级刘锦华 订单</t>
        </r>
      </text>
    </comment>
    <comment ref="D23" authorId="0">
      <text>
        <r>
          <rPr>
            <sz val="9"/>
            <rFont val="宋体"/>
            <charset val="134"/>
          </rPr>
          <t>下级白嘉丽订单</t>
        </r>
      </text>
    </comment>
    <comment ref="D24" authorId="0">
      <text>
        <r>
          <rPr>
            <sz val="9"/>
            <rFont val="宋体"/>
            <charset val="134"/>
          </rPr>
          <t>下级白嘉丽订单</t>
        </r>
      </text>
    </comment>
    <comment ref="D25" authorId="0">
      <text>
        <r>
          <rPr>
            <sz val="9"/>
            <rFont val="宋体"/>
            <charset val="134"/>
          </rPr>
          <t>下级张舒订单</t>
        </r>
      </text>
    </comment>
    <comment ref="D36" authorId="0">
      <text>
        <r>
          <rPr>
            <sz val="9"/>
            <rFont val="宋体"/>
            <charset val="134"/>
          </rPr>
          <t>下级王娟订单(深圳)</t>
        </r>
      </text>
    </comment>
    <comment ref="F37" authorId="0">
      <text>
        <r>
          <rPr>
            <sz val="9"/>
            <rFont val="宋体"/>
            <charset val="134"/>
          </rPr>
          <t>蓝色</t>
        </r>
      </text>
    </comment>
    <comment ref="D39" authorId="0">
      <text>
        <r>
          <rPr>
            <sz val="9"/>
            <rFont val="宋体"/>
            <charset val="134"/>
          </rPr>
          <t>下级马梅花订单</t>
        </r>
      </text>
    </comment>
    <comment ref="D40" authorId="0">
      <text>
        <r>
          <rPr>
            <sz val="9"/>
            <rFont val="宋体"/>
            <charset val="134"/>
          </rPr>
          <t>下级陈建庆订单</t>
        </r>
      </text>
    </comment>
    <comment ref="D41" authorId="0">
      <text>
        <r>
          <rPr>
            <sz val="9"/>
            <rFont val="宋体"/>
            <charset val="134"/>
          </rPr>
          <t xml:space="preserve">下级许燕莎订单
</t>
        </r>
      </text>
    </comment>
    <comment ref="F49" authorId="0">
      <text>
        <r>
          <rPr>
            <sz val="12"/>
            <rFont val="宋体"/>
            <charset val="134"/>
          </rPr>
          <t>u10 灰色</t>
        </r>
      </text>
    </comment>
    <comment ref="F50" authorId="0">
      <text>
        <r>
          <rPr>
            <sz val="12"/>
            <rFont val="宋体"/>
            <charset val="134"/>
          </rPr>
          <t>u8 粉色</t>
        </r>
      </text>
    </comment>
    <comment ref="D51" authorId="0">
      <text>
        <r>
          <rPr>
            <sz val="12"/>
            <rFont val="宋体"/>
            <charset val="134"/>
          </rPr>
          <t>下级张莹订单</t>
        </r>
      </text>
    </comment>
    <comment ref="D52" authorId="0">
      <text>
        <r>
          <rPr>
            <sz val="12"/>
            <rFont val="宋体"/>
            <charset val="134"/>
          </rPr>
          <t>下级张莹订单</t>
        </r>
      </text>
    </comment>
    <comment ref="A56" authorId="0">
      <text>
        <r>
          <rPr>
            <sz val="14"/>
            <rFont val="宋体"/>
            <charset val="134"/>
          </rPr>
          <t>换货订单</t>
        </r>
      </text>
    </comment>
    <comment ref="F56" authorId="0">
      <text>
        <r>
          <rPr>
            <sz val="14"/>
            <rFont val="宋体"/>
            <charset val="134"/>
          </rPr>
          <t>下错单</t>
        </r>
      </text>
    </comment>
    <comment ref="F57" authorId="0">
      <text>
        <r>
          <rPr>
            <sz val="12"/>
            <rFont val="宋体"/>
            <charset val="134"/>
          </rPr>
          <t xml:space="preserve"> u8 粉色</t>
        </r>
      </text>
    </comment>
    <comment ref="D59" authorId="0">
      <text>
        <r>
          <rPr>
            <sz val="12"/>
            <rFont val="宋体"/>
            <charset val="134"/>
          </rPr>
          <t>何彦春下级订单</t>
        </r>
      </text>
    </comment>
    <comment ref="A60" authorId="0">
      <text>
        <r>
          <rPr>
            <sz val="12"/>
            <rFont val="宋体"/>
            <charset val="134"/>
          </rPr>
          <t>修改订单 
U6T减一个
U9A加一个</t>
        </r>
      </text>
    </comment>
    <comment ref="F60" authorId="0">
      <text>
        <r>
          <rPr>
            <sz val="12"/>
            <rFont val="宋体"/>
            <charset val="134"/>
          </rPr>
          <t>u8 灰色</t>
        </r>
      </text>
    </comment>
    <comment ref="D61" authorId="0">
      <text>
        <r>
          <rPr>
            <sz val="12"/>
            <rFont val="宋体"/>
            <charset val="134"/>
          </rPr>
          <t>下级张恰订单</t>
        </r>
      </text>
    </comment>
    <comment ref="D65" authorId="0">
      <text>
        <r>
          <rPr>
            <sz val="12"/>
            <rFont val="宋体"/>
            <charset val="134"/>
          </rPr>
          <t>下级朱莉订单</t>
        </r>
      </text>
    </comment>
  </commentList>
</comments>
</file>

<file path=xl/comments2.xml><?xml version="1.0" encoding="utf-8"?>
<comments xmlns="http://schemas.openxmlformats.org/spreadsheetml/2006/main">
  <authors>
    <author>Administrator</author>
  </authors>
  <commentList>
    <comment ref="F4" authorId="0">
      <text>
        <r>
          <rPr>
            <sz val="12"/>
            <rFont val="宋体"/>
            <charset val="134"/>
          </rPr>
          <t>U8 灰色</t>
        </r>
      </text>
    </comment>
    <comment ref="D5" authorId="0">
      <text>
        <r>
          <rPr>
            <sz val="12"/>
            <rFont val="宋体"/>
            <charset val="134"/>
          </rPr>
          <t>下级于惠订单</t>
        </r>
      </text>
    </comment>
    <comment ref="D7" authorId="0">
      <text>
        <r>
          <rPr>
            <sz val="12"/>
            <rFont val="宋体"/>
            <charset val="134"/>
          </rPr>
          <t>下级胡红敏订单</t>
        </r>
      </text>
    </comment>
    <comment ref="F7" authorId="0">
      <text>
        <r>
          <rPr>
            <sz val="9"/>
            <rFont val="宋体"/>
            <charset val="134"/>
          </rPr>
          <t>U10 蓝色</t>
        </r>
      </text>
    </comment>
    <comment ref="D9" authorId="0">
      <text>
        <r>
          <rPr>
            <sz val="12"/>
            <rFont val="宋体"/>
            <charset val="134"/>
          </rPr>
          <t xml:space="preserve">下级朱莉订单
</t>
        </r>
      </text>
    </comment>
    <comment ref="F9" authorId="0">
      <text>
        <r>
          <rPr>
            <sz val="12"/>
            <rFont val="宋体"/>
            <charset val="134"/>
          </rPr>
          <t>u8 粉色</t>
        </r>
      </text>
    </comment>
    <comment ref="F13" authorId="0">
      <text>
        <r>
          <rPr>
            <sz val="12"/>
            <rFont val="宋体"/>
            <charset val="134"/>
          </rPr>
          <t>u8 灰色</t>
        </r>
      </text>
    </comment>
    <comment ref="F74" authorId="0">
      <text>
        <r>
          <rPr>
            <sz val="9"/>
            <rFont val="宋体"/>
            <charset val="134"/>
          </rPr>
          <t>u10 灰色</t>
        </r>
      </text>
    </comment>
  </commentList>
</comments>
</file>

<file path=xl/sharedStrings.xml><?xml version="1.0" encoding="utf-8"?>
<sst xmlns="http://schemas.openxmlformats.org/spreadsheetml/2006/main" count="458" uniqueCount="189">
  <si>
    <t>下单日期</t>
  </si>
  <si>
    <t>系统订单号</t>
  </si>
  <si>
    <t>代理级别</t>
  </si>
  <si>
    <t>代理姓名</t>
  </si>
  <si>
    <t>邮寄方式</t>
  </si>
  <si>
    <t>收货人姓名</t>
  </si>
  <si>
    <t>收货人电话</t>
  </si>
  <si>
    <t>收货人身份证</t>
  </si>
  <si>
    <t>收货地址</t>
  </si>
  <si>
    <t>U1</t>
  </si>
  <si>
    <t>U2</t>
  </si>
  <si>
    <t>U3</t>
  </si>
  <si>
    <t>U4</t>
  </si>
  <si>
    <t>U6</t>
  </si>
  <si>
    <t>U6 Tollder</t>
  </si>
  <si>
    <t>U7</t>
  </si>
  <si>
    <t>U8</t>
  </si>
  <si>
    <t>U9</t>
  </si>
  <si>
    <t>U10</t>
  </si>
  <si>
    <t>床垫</t>
  </si>
  <si>
    <t>枕头单号</t>
  </si>
  <si>
    <t>床垫单号</t>
  </si>
  <si>
    <t>枕头数量</t>
  </si>
  <si>
    <t>发货信息</t>
  </si>
  <si>
    <t>一星总裁</t>
  </si>
  <si>
    <t>廖育凯</t>
  </si>
  <si>
    <t>国内发货</t>
  </si>
  <si>
    <t>闭玉香</t>
  </si>
  <si>
    <t>广西壮族自治区南宁市西乡塘区坛洛镇老李羊肉粉</t>
  </si>
  <si>
    <t>总裁</t>
  </si>
  <si>
    <t>王芃苏</t>
  </si>
  <si>
    <t>泰国直邮</t>
  </si>
  <si>
    <t>陶雨鸿</t>
  </si>
  <si>
    <t>320581198701113128</t>
  </si>
  <si>
    <t>江苏省苏州市常熟市碧溪街道聚和佳苑一区9栋</t>
  </si>
  <si>
    <t>UK5-1</t>
  </si>
  <si>
    <t>王艳乐</t>
  </si>
  <si>
    <t>孙豪微</t>
  </si>
  <si>
    <t>云南省昆明市嵩明县小倚伴村二组</t>
  </si>
  <si>
    <t>黄冕</t>
  </si>
  <si>
    <t>胡红敏</t>
  </si>
  <si>
    <t>贵州省遵义市余庆县敖溪镇古邑路</t>
  </si>
  <si>
    <t>顾游</t>
  </si>
  <si>
    <t>辽宁省大连市甘井子区促进路唯美品格生活市场二楼茶叶店</t>
  </si>
  <si>
    <t>苏腾腾</t>
  </si>
  <si>
    <t>朱莉</t>
  </si>
  <si>
    <t>山东省济宁市微山县御景花园小区1号楼B 座二单元602室</t>
  </si>
  <si>
    <t>北京市海淀区东升镇永泰庄北路9号龙脉千禧</t>
  </si>
  <si>
    <t>321324199201152048</t>
  </si>
  <si>
    <t>江苏省宿迁市泗洪县澳门花园34-1</t>
  </si>
  <si>
    <t>官方</t>
  </si>
  <si>
    <t>满力环</t>
  </si>
  <si>
    <t>李继平</t>
  </si>
  <si>
    <t>黑龙江省鹤岗市绥滨县滨江小区2号楼三单元502</t>
  </si>
  <si>
    <t>董事</t>
  </si>
  <si>
    <t>魏燕</t>
  </si>
  <si>
    <t>吴林芷</t>
  </si>
  <si>
    <t>四川省成都市金牛区花照壁上横街308号 锦西人家四期 2栋3单元</t>
  </si>
  <si>
    <t>卢娴</t>
  </si>
  <si>
    <t>许美女</t>
  </si>
  <si>
    <t>广西壮族自治区南宁市青秀区中越路盛天地负一层森贝全球购</t>
  </si>
  <si>
    <t>二星总裁</t>
  </si>
  <si>
    <t>徐思华</t>
  </si>
  <si>
    <t>林婉英</t>
  </si>
  <si>
    <t>广东省珠海市斗门区乾务镇夏村第二中心幼儿园</t>
  </si>
  <si>
    <t>杨帆</t>
  </si>
  <si>
    <t>傅明瑜</t>
  </si>
  <si>
    <t>云南省玉溪市红塔区珊瑚路珊瑚苑东区2单元401室</t>
  </si>
  <si>
    <t>云南省玉溪市通海县秀山街道古城东路95号</t>
  </si>
  <si>
    <t>王月鹏</t>
  </si>
  <si>
    <t>石娟</t>
  </si>
  <si>
    <t>371422198601034021</t>
  </si>
  <si>
    <t>山东省德州市宁津县中心街189号县委</t>
  </si>
  <si>
    <t>张芳</t>
  </si>
  <si>
    <t>石凤荣</t>
  </si>
  <si>
    <t>辽宁省沈阳市于洪区红发三千院</t>
  </si>
  <si>
    <t>石晶</t>
  </si>
  <si>
    <t>辽宁省沈阳市浑南区万科金域蓝湾小区29号楼-丰巢自提柜</t>
  </si>
  <si>
    <t>范悦</t>
  </si>
  <si>
    <t>邓小双</t>
  </si>
  <si>
    <t>广东省东莞市塘厦镇金地博登湖1期5栋202</t>
  </si>
  <si>
    <t>朱惠霞</t>
  </si>
  <si>
    <t>广东省佛山市顺德区陈村镇白陈公路石洲路段国通总部办公楼6楼</t>
  </si>
  <si>
    <t>萧以池</t>
  </si>
  <si>
    <t>广东省佛山市南海区丹灶镇中心小学正门</t>
  </si>
  <si>
    <t>盛超</t>
  </si>
  <si>
    <t>江苏省苏州市吴江区平望镇豪门府邸245号</t>
  </si>
  <si>
    <t>白嘉丽</t>
  </si>
  <si>
    <t>广东省深圳市福田区福田南路皇御苑18栋2201</t>
  </si>
  <si>
    <t>张舒</t>
  </si>
  <si>
    <t>广东省广州市番禺区大石南浦丽江花园星海洲粤雅阁1701室</t>
  </si>
  <si>
    <t>陈梅平</t>
  </si>
  <si>
    <t>叶慧英</t>
  </si>
  <si>
    <t>广东省深圳市龙华新区观澜镇牛湖君新路154号稳达光电</t>
  </si>
  <si>
    <t>罗广武</t>
  </si>
  <si>
    <t>广西壮族自治区柳州市柳南区柳州火车站西站房中铁快运</t>
  </si>
  <si>
    <t>林成君</t>
  </si>
  <si>
    <t>广西壮族自治区南宁市江南区那洪街道38号西四里1号化妆品店</t>
  </si>
  <si>
    <t>黄荣宇</t>
  </si>
  <si>
    <t>广东省阳江市阳春市春城南新大道米兰豪庭楼下嘉宝莉漆专卖店</t>
  </si>
  <si>
    <t>广东省阳江市阳春市春城镇朝阳路新港大排档侧</t>
  </si>
  <si>
    <t>杨晓涛</t>
  </si>
  <si>
    <t>何永礼</t>
  </si>
  <si>
    <t>浙江省金华市众康康复医院金竹路200号</t>
  </si>
  <si>
    <t>UK10-1</t>
  </si>
  <si>
    <t>邓桂芳</t>
  </si>
  <si>
    <t>张会荣</t>
  </si>
  <si>
    <t>山东省 青岛市 莱西市 水集街道莱西市重庆中路地税小区1号楼西单元402室</t>
  </si>
  <si>
    <t>UK7.5-1</t>
  </si>
  <si>
    <t>李青云</t>
  </si>
  <si>
    <t>广东省茂名市茂南区茂南开发区站南路和谐豪庭</t>
  </si>
  <si>
    <t>郑杰</t>
  </si>
  <si>
    <t>浙江省湖州市金色水岸10幢1603</t>
  </si>
  <si>
    <t>杨欣</t>
  </si>
  <si>
    <t>河南省新乡市封丘县民主路50号哲迪服装店</t>
  </si>
  <si>
    <t>赵晓洁</t>
  </si>
  <si>
    <t>陕西省汉中市汉台区人民路76号，人力资源中心市场三楼</t>
  </si>
  <si>
    <t>广西壮族自治区柳州市城中区广西壮族自治区柳州市城中区</t>
  </si>
  <si>
    <t>顾凯悦</t>
  </si>
  <si>
    <t>河北省保定市定州市转路镇北燕村</t>
  </si>
  <si>
    <t>马梅花</t>
  </si>
  <si>
    <t>新疆维吾尔自治区乌鲁木齐市新市区天津北路162号紫金长安小区5号楼1单元1102室</t>
  </si>
  <si>
    <t>陈建庆</t>
  </si>
  <si>
    <t>浙江省绍兴市越城区小城北桥，上寨路6号，宏泽苑小区、9幢104</t>
  </si>
  <si>
    <t>邱建光</t>
  </si>
  <si>
    <t>广东省揭阳市榕城区渔湖镇 西寨天道观路14号永胜训练场</t>
  </si>
  <si>
    <t>张丹</t>
  </si>
  <si>
    <t>210302201304242121</t>
  </si>
  <si>
    <t>辽宁省鞍山市立山区深北街道莘华路北囯之春南苑汇美超市</t>
  </si>
  <si>
    <t>宛莹</t>
  </si>
  <si>
    <t>北京市北京市通州区加州小镇b区127号楼2单元1001</t>
  </si>
  <si>
    <t>张长燕</t>
  </si>
  <si>
    <t>安徽省芜湖市镜湖区镜湖小学汀棠校区（园丁支路6号)</t>
  </si>
  <si>
    <t>Irene</t>
  </si>
  <si>
    <t>马汝卓</t>
  </si>
  <si>
    <t>辽宁省鞍山市海城市王石镇政府</t>
  </si>
  <si>
    <t>李丽丽</t>
  </si>
  <si>
    <t>黑龙江省佳木斯市富锦市建三江管理局局直，百货大楼电信手机卖场</t>
  </si>
  <si>
    <t>郑丽娜</t>
  </si>
  <si>
    <t>周秀峰</t>
  </si>
  <si>
    <t>江苏省连云港市东海县新水晶市场2号馆2楼D区351 周秀峰15961326000</t>
  </si>
  <si>
    <t>5024249665;2582533885</t>
  </si>
  <si>
    <t>王燕</t>
  </si>
  <si>
    <t>王琴</t>
  </si>
  <si>
    <t>陕西省延安市宝塔区河庄坪采油一厂</t>
  </si>
  <si>
    <t>UQ7.5-1</t>
  </si>
  <si>
    <t>应敏辉</t>
  </si>
  <si>
    <t>浙江省台州市仙居县金顶小区一单元2号楼</t>
  </si>
  <si>
    <t>董跃元</t>
  </si>
  <si>
    <t>卫峰</t>
  </si>
  <si>
    <t>江苏省无锡市惠山区无锡市惠山区堰桥街道堰新苑四期116号2503室</t>
  </si>
  <si>
    <t>魏冰雪</t>
  </si>
  <si>
    <t>上海市上海市虹口区江湾镇场中路新北小区8弄3号301室</t>
  </si>
  <si>
    <t>7108231766;8466313546</t>
  </si>
  <si>
    <t>姜楠</t>
  </si>
  <si>
    <t>山东省济南市历城区山大北路洪楼南区59号楼</t>
  </si>
  <si>
    <t>黄淑来</t>
  </si>
  <si>
    <t>陈雅蓉</t>
  </si>
  <si>
    <t>35052519841206052X</t>
  </si>
  <si>
    <t>福建省泉州市晋江市和平南路安泰世界城15栋二单元905</t>
  </si>
  <si>
    <t>姜艳</t>
  </si>
  <si>
    <t>河南济源天坛路煤碳家属院体彩店</t>
  </si>
  <si>
    <t>U2A-1</t>
  </si>
  <si>
    <t>杨丛敏</t>
  </si>
  <si>
    <t>北京市北京市通州区新仓路鼎晟国际1号院2号楼4单元502室</t>
  </si>
  <si>
    <t>李舒扬</t>
  </si>
  <si>
    <t>ShuyangLi</t>
  </si>
  <si>
    <t>0822069137</t>
  </si>
  <si>
    <t>海外泰国清迈 ร้านมะลิ นวดไทย ถ.ช้างคลาน ต.ช้างคลาน อ.เมือง จ. เชียงใหม่</t>
  </si>
  <si>
    <t>3137685433;9312506900</t>
  </si>
  <si>
    <t>陈艳妮/陈艳慧</t>
  </si>
  <si>
    <t>陈艳娟</t>
  </si>
  <si>
    <t>福建省厦门市湖里区禾山街道坂上社258号UOOLATEX泰国进口乳胶寝具</t>
  </si>
  <si>
    <t>杜欢</t>
  </si>
  <si>
    <t>山东省临沂市莒南县城南环路中段山东玉皇粮油食品有限公司</t>
  </si>
  <si>
    <t>刘思逸</t>
  </si>
  <si>
    <t>浙江省金华市东阳市江北湖莲西街98号刘佳袜业有限公司</t>
  </si>
  <si>
    <t>张恰</t>
  </si>
  <si>
    <t>河北省石家庄市长安区阜康街道栗胜路栗新小区8-2-601室</t>
  </si>
  <si>
    <t>王冬青转张芳</t>
  </si>
  <si>
    <t>13634101207/ 057186412786</t>
  </si>
  <si>
    <t>浙江省杭州市江干区大农港路1298号创微创意园2-4029（杭州华英国际快递王冬青转张芳）手机号13634101207 / 057186412786</t>
  </si>
  <si>
    <t>骆文清</t>
  </si>
  <si>
    <t>李春花</t>
  </si>
  <si>
    <t xml:space="preserve"> 500231198601173186</t>
  </si>
  <si>
    <t>重庆市渝北区北大资源博雅一期8栋</t>
  </si>
  <si>
    <t>2×2.3×7.5cm -1</t>
  </si>
  <si>
    <t>余静</t>
  </si>
  <si>
    <t>安徽省芜湖市镜湖区圣地雅歌3区菜鸟驿站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</si>
</sst>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3" formatCode="_ * #,##0.00_ ;_ * \-#,##0.00_ ;_ * &quot;-&quot;??_ ;_ @_ "/>
    <numFmt numFmtId="176" formatCode="0_ "/>
    <numFmt numFmtId="177" formatCode="000000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35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2"/>
      <name val="宋体"/>
      <charset val="134"/>
      <scheme val="minor"/>
    </font>
    <font>
      <sz val="12"/>
      <color theme="1"/>
      <name val="宋体"/>
      <charset val="134"/>
    </font>
    <font>
      <sz val="12"/>
      <name val="宋体"/>
      <charset val="134"/>
    </font>
    <font>
      <sz val="10"/>
      <name val="宋体"/>
      <charset val="134"/>
      <scheme val="minor"/>
    </font>
    <font>
      <sz val="10"/>
      <color theme="1"/>
      <name val="宋体"/>
      <charset val="134"/>
      <scheme val="minor"/>
    </font>
    <font>
      <sz val="10"/>
      <color theme="9" tint="-0.499984740745262"/>
      <name val="宋体"/>
      <charset val="134"/>
      <scheme val="minor"/>
    </font>
    <font>
      <sz val="10"/>
      <color rgb="FFFF0000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4" tint="-0.25"/>
      <name val="宋体"/>
      <charset val="134"/>
      <scheme val="minor"/>
    </font>
    <font>
      <sz val="12"/>
      <color rgb="FFFF0000"/>
      <name val="宋体"/>
      <charset val="134"/>
      <scheme val="minor"/>
    </font>
    <font>
      <sz val="12"/>
      <color theme="4" tint="-0.25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2"/>
      <name val="宋体"/>
      <charset val="134"/>
    </font>
    <font>
      <sz val="14"/>
      <name val="宋体"/>
      <charset val="134"/>
    </font>
    <font>
      <sz val="9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9" fillId="11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4" borderId="4" applyNumberFormat="0" applyFont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0" fontId="27" fillId="0" borderId="6" applyNumberFormat="0" applyFill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29" fillId="19" borderId="9" applyNumberFormat="0" applyAlignment="0" applyProtection="0">
      <alignment vertical="center"/>
    </xf>
    <xf numFmtId="0" fontId="25" fillId="19" borderId="2" applyNumberFormat="0" applyAlignment="0" applyProtection="0">
      <alignment vertical="center"/>
    </xf>
    <xf numFmtId="0" fontId="28" fillId="23" borderId="7" applyNumberFormat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58">
    <xf numFmtId="0" fontId="0" fillId="0" borderId="0" xfId="0">
      <alignment vertical="center"/>
    </xf>
    <xf numFmtId="0" fontId="1" fillId="0" borderId="0" xfId="0" applyFont="1" applyAlignment="1"/>
    <xf numFmtId="0" fontId="2" fillId="0" borderId="0" xfId="0" applyFont="1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 wrapText="1"/>
    </xf>
    <xf numFmtId="49" fontId="3" fillId="4" borderId="1" xfId="0" applyNumberFormat="1" applyFont="1" applyFill="1" applyBorder="1" applyAlignment="1">
      <alignment horizontal="left" vertical="center" wrapText="1"/>
    </xf>
    <xf numFmtId="58" fontId="1" fillId="0" borderId="0" xfId="0" applyNumberFormat="1" applyFont="1" applyAlignment="1">
      <alignment horizontal="center"/>
    </xf>
    <xf numFmtId="176" fontId="1" fillId="0" borderId="0" xfId="0" applyNumberFormat="1" applyFont="1" applyAlignment="1">
      <alignment horizontal="center"/>
    </xf>
    <xf numFmtId="58" fontId="1" fillId="0" borderId="0" xfId="0" applyNumberFormat="1" applyFont="1" applyAlignment="1">
      <alignment horizontal="left" vertical="center"/>
    </xf>
    <xf numFmtId="58" fontId="1" fillId="0" borderId="0" xfId="0" applyNumberFormat="1" applyFont="1" applyAlignment="1">
      <alignment horizontal="left"/>
    </xf>
    <xf numFmtId="177" fontId="1" fillId="0" borderId="0" xfId="0" applyNumberFormat="1" applyFont="1">
      <alignment vertical="center"/>
    </xf>
    <xf numFmtId="58" fontId="2" fillId="0" borderId="0" xfId="0" applyNumberFormat="1" applyFont="1" applyAlignment="1">
      <alignment horizontal="left" vertical="center"/>
    </xf>
    <xf numFmtId="49" fontId="3" fillId="5" borderId="1" xfId="0" applyNumberFormat="1" applyFont="1" applyFill="1" applyBorder="1" applyAlignment="1">
      <alignment horizontal="center" vertical="center" wrapText="1"/>
    </xf>
    <xf numFmtId="49" fontId="3" fillId="5" borderId="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horizontal="center" vertical="center"/>
    </xf>
    <xf numFmtId="49" fontId="3" fillId="0" borderId="1" xfId="0" applyNumberFormat="1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center" vertical="center"/>
    </xf>
    <xf numFmtId="49" fontId="4" fillId="0" borderId="0" xfId="0" applyNumberFormat="1" applyFont="1" applyFill="1" applyBorder="1" applyAlignment="1"/>
    <xf numFmtId="0" fontId="0" fillId="0" borderId="0" xfId="0" applyFont="1" applyFill="1" applyBorder="1" applyAlignment="1">
      <alignment vertical="center"/>
    </xf>
    <xf numFmtId="0" fontId="0" fillId="0" borderId="0" xfId="49">
      <alignment vertical="center"/>
    </xf>
    <xf numFmtId="0" fontId="5" fillId="0" borderId="0" xfId="0" applyNumberFormat="1" applyFont="1" applyFill="1" applyBorder="1" applyAlignment="1">
      <alignment horizontal="center"/>
    </xf>
    <xf numFmtId="0" fontId="6" fillId="0" borderId="0" xfId="0" applyNumberFormat="1" applyFont="1" applyFill="1" applyBorder="1" applyAlignment="1">
      <alignment horizontal="center"/>
    </xf>
    <xf numFmtId="0" fontId="7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/>
    <xf numFmtId="0" fontId="6" fillId="0" borderId="0" xfId="0" applyFont="1" applyFill="1" applyBorder="1" applyAlignment="1">
      <alignment horizontal="center"/>
    </xf>
    <xf numFmtId="0" fontId="8" fillId="0" borderId="0" xfId="0" applyNumberFormat="1" applyFont="1" applyFill="1" applyBorder="1" applyAlignment="1">
      <alignment horizontal="center"/>
    </xf>
    <xf numFmtId="0" fontId="9" fillId="0" borderId="0" xfId="0" applyFont="1">
      <alignment vertical="center"/>
    </xf>
    <xf numFmtId="0" fontId="0" fillId="6" borderId="0" xfId="0" applyFill="1">
      <alignment vertical="center"/>
    </xf>
    <xf numFmtId="0" fontId="10" fillId="0" borderId="0" xfId="0" applyFont="1">
      <alignment vertical="center"/>
    </xf>
    <xf numFmtId="0" fontId="0" fillId="0" borderId="0" xfId="0" applyAlignment="1">
      <alignment horizontal="left" vertical="center"/>
    </xf>
    <xf numFmtId="176" fontId="1" fillId="0" borderId="0" xfId="0" applyNumberFormat="1" applyFont="1" applyAlignment="1">
      <alignment horizontal="left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left"/>
    </xf>
    <xf numFmtId="58" fontId="11" fillId="0" borderId="0" xfId="0" applyNumberFormat="1" applyFont="1" applyAlignment="1">
      <alignment horizontal="left"/>
    </xf>
    <xf numFmtId="0" fontId="11" fillId="0" borderId="0" xfId="0" applyFont="1" applyAlignment="1">
      <alignment horizontal="left"/>
    </xf>
    <xf numFmtId="0" fontId="11" fillId="0" borderId="0" xfId="0" applyFont="1" applyAlignment="1"/>
    <xf numFmtId="58" fontId="1" fillId="6" borderId="0" xfId="0" applyNumberFormat="1" applyFont="1" applyFill="1" applyAlignment="1">
      <alignment horizontal="left"/>
    </xf>
    <xf numFmtId="0" fontId="1" fillId="6" borderId="0" xfId="0" applyFont="1" applyFill="1" applyAlignment="1">
      <alignment horizontal="left"/>
    </xf>
    <xf numFmtId="0" fontId="1" fillId="6" borderId="0" xfId="0" applyFont="1" applyFill="1" applyAlignment="1"/>
    <xf numFmtId="49" fontId="1" fillId="0" borderId="0" xfId="0" applyNumberFormat="1" applyFont="1" applyAlignment="1"/>
    <xf numFmtId="58" fontId="12" fillId="0" borderId="0" xfId="0" applyNumberFormat="1" applyFont="1" applyAlignment="1">
      <alignment horizontal="left"/>
    </xf>
    <xf numFmtId="0" fontId="12" fillId="0" borderId="0" xfId="0" applyFont="1" applyAlignment="1">
      <alignment horizontal="left" vertical="center"/>
    </xf>
    <xf numFmtId="0" fontId="12" fillId="0" borderId="0" xfId="0" applyFont="1" applyAlignment="1"/>
    <xf numFmtId="0" fontId="12" fillId="0" borderId="0" xfId="0" applyFont="1" applyAlignment="1">
      <alignment horizontal="left"/>
    </xf>
    <xf numFmtId="0" fontId="0" fillId="6" borderId="0" xfId="0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49" fontId="4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9" fillId="0" borderId="0" xfId="0" applyFont="1" applyAlignment="1">
      <alignment horizontal="center"/>
    </xf>
    <xf numFmtId="0" fontId="11" fillId="0" borderId="0" xfId="0" applyFont="1" applyAlignment="1">
      <alignment horizontal="center" vertical="center"/>
    </xf>
    <xf numFmtId="0" fontId="1" fillId="0" borderId="0" xfId="0" applyFont="1" applyAlignment="1" quotePrefix="1"/>
    <xf numFmtId="176" fontId="1" fillId="0" borderId="0" xfId="0" applyNumberFormat="1" applyFont="1" applyAlignment="1" quotePrefix="1">
      <alignment horizontal="left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AB1048565"/>
  <sheetViews>
    <sheetView tabSelected="1" zoomScale="85" zoomScaleNormal="85" workbookViewId="0">
      <selection activeCell="L91" sqref="L91"/>
    </sheetView>
  </sheetViews>
  <sheetFormatPr defaultColWidth="9" defaultRowHeight="14.25"/>
  <cols>
    <col min="1" max="1" width="8.23333333333333" style="37" customWidth="1"/>
    <col min="2" max="2" width="13.9666666666667" style="37" customWidth="1"/>
    <col min="4" max="4" width="9.25833333333333" customWidth="1"/>
    <col min="5" max="5" width="9.875" customWidth="1"/>
    <col min="6" max="6" width="11.4666666666667" customWidth="1"/>
    <col min="7" max="7" width="12" customWidth="1"/>
    <col min="8" max="8" width="21.7583333333333" style="38" customWidth="1"/>
    <col min="9" max="9" width="70.8833333333333" style="37" customWidth="1"/>
    <col min="10" max="14" width="9" style="39"/>
    <col min="15" max="15" width="13" style="39" customWidth="1"/>
    <col min="16" max="19" width="9" style="39"/>
    <col min="22" max="22" width="15.2916666666667" customWidth="1"/>
    <col min="23" max="23" width="15.725" customWidth="1"/>
    <col min="24" max="24" width="21.4666666666667" customWidth="1"/>
    <col min="26" max="26" width="13.9666666666667" customWidth="1"/>
  </cols>
  <sheetData>
    <row r="1" s="4" customFormat="1" ht="15" customHeight="1" spans="1:28">
      <c r="A1" s="6" t="s">
        <v>0</v>
      </c>
      <c r="B1" s="7" t="s">
        <v>1</v>
      </c>
      <c r="C1" s="8" t="s">
        <v>2</v>
      </c>
      <c r="D1" s="8" t="s">
        <v>3</v>
      </c>
      <c r="E1" s="7" t="s">
        <v>4</v>
      </c>
      <c r="F1" s="9" t="s">
        <v>5</v>
      </c>
      <c r="G1" s="10" t="s">
        <v>6</v>
      </c>
      <c r="H1" s="10" t="s">
        <v>7</v>
      </c>
      <c r="I1" s="9" t="s">
        <v>8</v>
      </c>
      <c r="J1" s="17" t="s">
        <v>9</v>
      </c>
      <c r="K1" s="17" t="s">
        <v>10</v>
      </c>
      <c r="L1" s="17" t="s">
        <v>11</v>
      </c>
      <c r="M1" s="18" t="s">
        <v>12</v>
      </c>
      <c r="N1" s="18" t="s">
        <v>13</v>
      </c>
      <c r="O1" s="18" t="s">
        <v>14</v>
      </c>
      <c r="P1" s="18" t="s">
        <v>15</v>
      </c>
      <c r="Q1" s="18" t="s">
        <v>16</v>
      </c>
      <c r="R1" s="18" t="s">
        <v>17</v>
      </c>
      <c r="S1" s="18" t="s">
        <v>18</v>
      </c>
      <c r="T1" s="18"/>
      <c r="U1" s="18"/>
      <c r="V1" s="18" t="s">
        <v>19</v>
      </c>
      <c r="W1" s="23" t="s">
        <v>20</v>
      </c>
      <c r="X1" s="24" t="s">
        <v>21</v>
      </c>
      <c r="AA1" s="5" t="s">
        <v>22</v>
      </c>
      <c r="AB1" s="1" t="s">
        <v>23</v>
      </c>
    </row>
    <row r="2" s="1" customFormat="1" hidden="1" spans="1:28">
      <c r="A2" s="14">
        <v>43590</v>
      </c>
      <c r="B2" s="40">
        <v>4955976555</v>
      </c>
      <c r="C2" s="1" t="s">
        <v>24</v>
      </c>
      <c r="D2" s="1" t="s">
        <v>25</v>
      </c>
      <c r="E2" s="1" t="s">
        <v>26</v>
      </c>
      <c r="F2" s="1" t="s">
        <v>27</v>
      </c>
      <c r="G2" s="1">
        <v>13978694522</v>
      </c>
      <c r="H2" s="38"/>
      <c r="I2" s="1" t="s">
        <v>28</v>
      </c>
      <c r="J2" s="19"/>
      <c r="K2" s="19"/>
      <c r="L2" s="19"/>
      <c r="M2" s="19"/>
      <c r="N2" s="19"/>
      <c r="O2" s="19"/>
      <c r="P2" s="19">
        <v>1</v>
      </c>
      <c r="Q2" s="19"/>
      <c r="R2" s="19"/>
      <c r="S2" s="19"/>
      <c r="T2" s="25"/>
      <c r="V2" s="5"/>
      <c r="W2" s="54" t="str">
        <f>"7700119969139"</f>
        <v>7700119969139</v>
      </c>
      <c r="Y2" s="25"/>
      <c r="AA2" s="1">
        <f>SUM(J2:S2)</f>
        <v>1</v>
      </c>
      <c r="AB2" t="str">
        <f>IF(J2&gt;0,"U1-"&amp;J2&amp;";","")&amp;IF(K2&gt;0,"U2-"&amp;K2&amp;";","")&amp;IF(L2&gt;0,"U3-"&amp;L2&amp;";","")&amp;IF(M2&gt;0,"U4-"&amp;M2&amp;";","")&amp;IF(N2&gt;0,"U6-"&amp;N2&amp;";","")&amp;IF(O2&gt;0,"U6(Tollder)-"&amp;O2&amp;";","")&amp;IF(P2&gt;0,"U7-"&amp;P2&amp;";","")&amp;IF(Q2&gt;0,"U8-"&amp;Q2&amp;";","")&amp;IF(R2&gt;0,"U9-"&amp;R2&amp;";","")&amp;IF(S2&gt;0,"U10-"&amp;S2&amp;";","")&amp;V2</f>
        <v>U7-1;</v>
      </c>
    </row>
    <row r="3" s="4" customFormat="1" hidden="1" spans="1:28">
      <c r="A3" s="14">
        <v>43590</v>
      </c>
      <c r="B3" s="40">
        <v>6664595059</v>
      </c>
      <c r="C3" s="1" t="s">
        <v>29</v>
      </c>
      <c r="D3" s="1" t="s">
        <v>30</v>
      </c>
      <c r="E3" s="1" t="s">
        <v>31</v>
      </c>
      <c r="F3" s="1" t="s">
        <v>32</v>
      </c>
      <c r="G3" s="1">
        <v>15370186810</v>
      </c>
      <c r="H3" s="58" t="s">
        <v>33</v>
      </c>
      <c r="I3" s="1" t="s">
        <v>34</v>
      </c>
      <c r="J3" s="19"/>
      <c r="K3" s="19"/>
      <c r="L3" s="19"/>
      <c r="M3" s="19"/>
      <c r="N3" s="19"/>
      <c r="O3" s="19"/>
      <c r="P3" s="19"/>
      <c r="Q3" s="19"/>
      <c r="R3" s="19"/>
      <c r="S3" s="19"/>
      <c r="T3" s="5"/>
      <c r="V3" s="5" t="s">
        <v>35</v>
      </c>
      <c r="X3" s="54" t="str">
        <f>"7700119969162"</f>
        <v>7700119969162</v>
      </c>
      <c r="Y3" s="25"/>
      <c r="Z3" s="1"/>
      <c r="AA3" s="1">
        <f t="shared" ref="AA3:AA44" si="0">SUM(J3:S3)</f>
        <v>0</v>
      </c>
      <c r="AB3" t="str">
        <f t="shared" ref="AB3:AB44" si="1">IF(J3&gt;0,"U1-"&amp;J3&amp;";","")&amp;IF(K3&gt;0,"U2-"&amp;K3&amp;";","")&amp;IF(L3&gt;0,"U3-"&amp;L3&amp;";","")&amp;IF(M3&gt;0,"U4-"&amp;M3&amp;";","")&amp;IF(N3&gt;0,"U6-"&amp;N3&amp;";","")&amp;IF(O3&gt;0,"U6(Tollder)-"&amp;O3&amp;";","")&amp;IF(P3&gt;0,"U7-"&amp;P3&amp;";","")&amp;IF(Q3&gt;0,"U8-"&amp;Q3&amp;";","")&amp;IF(R3&gt;0,"U9-"&amp;R3&amp;";","")&amp;IF(S3&gt;0,"U10-"&amp;S3&amp;";","")&amp;V3</f>
        <v>UK5-1</v>
      </c>
    </row>
    <row r="4" s="4" customFormat="1" hidden="1" spans="1:28">
      <c r="A4" s="14">
        <v>43590</v>
      </c>
      <c r="B4" s="40">
        <v>7330799079</v>
      </c>
      <c r="C4" s="1" t="s">
        <v>29</v>
      </c>
      <c r="D4" s="1" t="s">
        <v>30</v>
      </c>
      <c r="E4" s="1" t="s">
        <v>26</v>
      </c>
      <c r="F4" s="1" t="s">
        <v>32</v>
      </c>
      <c r="G4" s="1">
        <v>15370186810</v>
      </c>
      <c r="H4" s="38"/>
      <c r="I4" s="1" t="s">
        <v>34</v>
      </c>
      <c r="J4" s="19"/>
      <c r="K4" s="19"/>
      <c r="L4" s="19"/>
      <c r="M4" s="19"/>
      <c r="N4" s="19"/>
      <c r="O4" s="19"/>
      <c r="P4" s="19"/>
      <c r="Q4" s="19">
        <v>1</v>
      </c>
      <c r="R4" s="19"/>
      <c r="S4" s="19"/>
      <c r="T4" s="5"/>
      <c r="W4" s="54" t="str">
        <f>"7700119969147"</f>
        <v>7700119969147</v>
      </c>
      <c r="Y4" s="25"/>
      <c r="Z4" s="1"/>
      <c r="AA4" s="1">
        <f t="shared" si="0"/>
        <v>1</v>
      </c>
      <c r="AB4" t="str">
        <f t="shared" si="1"/>
        <v>U8-1;</v>
      </c>
    </row>
    <row r="5" s="4" customFormat="1" hidden="1" spans="1:28">
      <c r="A5" s="14">
        <v>43590</v>
      </c>
      <c r="B5" s="40">
        <v>3630323899</v>
      </c>
      <c r="C5" s="1" t="s">
        <v>24</v>
      </c>
      <c r="D5" s="1" t="s">
        <v>36</v>
      </c>
      <c r="E5" s="1" t="s">
        <v>26</v>
      </c>
      <c r="F5" s="1" t="s">
        <v>37</v>
      </c>
      <c r="G5" s="1">
        <v>13888696161</v>
      </c>
      <c r="H5" s="38"/>
      <c r="I5" s="1" t="s">
        <v>38</v>
      </c>
      <c r="J5" s="19">
        <v>1</v>
      </c>
      <c r="K5" s="19"/>
      <c r="L5" s="19"/>
      <c r="M5" s="19"/>
      <c r="N5" s="19"/>
      <c r="O5" s="19"/>
      <c r="P5" s="19"/>
      <c r="Q5" s="19"/>
      <c r="R5" s="19"/>
      <c r="S5" s="19"/>
      <c r="T5" s="5"/>
      <c r="W5" s="54" t="str">
        <f>"7700119969130"</f>
        <v>7700119969130</v>
      </c>
      <c r="Y5" s="25"/>
      <c r="Z5" s="1"/>
      <c r="AA5" s="1">
        <f t="shared" si="0"/>
        <v>1</v>
      </c>
      <c r="AB5" t="str">
        <f t="shared" si="1"/>
        <v>U1-1;</v>
      </c>
    </row>
    <row r="6" s="4" customFormat="1" hidden="1" spans="1:28">
      <c r="A6" s="14">
        <v>43590</v>
      </c>
      <c r="B6" s="40">
        <v>7594630494</v>
      </c>
      <c r="C6" s="1" t="s">
        <v>24</v>
      </c>
      <c r="D6" s="1" t="s">
        <v>39</v>
      </c>
      <c r="E6" s="1" t="s">
        <v>26</v>
      </c>
      <c r="F6" s="1" t="s">
        <v>40</v>
      </c>
      <c r="G6" s="1">
        <v>13639245954</v>
      </c>
      <c r="H6" s="38"/>
      <c r="I6" s="1" t="s">
        <v>41</v>
      </c>
      <c r="J6" s="19">
        <v>1</v>
      </c>
      <c r="K6" s="19">
        <v>5</v>
      </c>
      <c r="L6" s="19"/>
      <c r="M6" s="19"/>
      <c r="N6" s="19"/>
      <c r="O6" s="19"/>
      <c r="P6" s="19"/>
      <c r="Q6" s="19"/>
      <c r="R6" s="19"/>
      <c r="S6" s="19">
        <v>1</v>
      </c>
      <c r="T6" s="5"/>
      <c r="W6" s="54" t="str">
        <f>"7700119969143"</f>
        <v>7700119969143</v>
      </c>
      <c r="Y6" s="25"/>
      <c r="Z6" s="1"/>
      <c r="AA6" s="1">
        <f t="shared" si="0"/>
        <v>7</v>
      </c>
      <c r="AB6" t="str">
        <f t="shared" si="1"/>
        <v>U1-1;U2-5;U10-1;</v>
      </c>
    </row>
    <row r="7" s="4" customFormat="1" hidden="1" spans="1:28">
      <c r="A7" s="14">
        <v>43590</v>
      </c>
      <c r="B7" s="40">
        <v>2439155248</v>
      </c>
      <c r="C7" s="1" t="s">
        <v>24</v>
      </c>
      <c r="D7" s="1" t="s">
        <v>42</v>
      </c>
      <c r="E7" s="1" t="s">
        <v>26</v>
      </c>
      <c r="F7" s="1" t="s">
        <v>42</v>
      </c>
      <c r="G7" s="1">
        <v>18661710532</v>
      </c>
      <c r="H7" s="38"/>
      <c r="I7" s="1" t="s">
        <v>43</v>
      </c>
      <c r="J7" s="19">
        <v>6</v>
      </c>
      <c r="K7" s="19">
        <v>8</v>
      </c>
      <c r="L7" s="19"/>
      <c r="M7" s="19"/>
      <c r="N7" s="19"/>
      <c r="O7" s="19">
        <v>2</v>
      </c>
      <c r="P7" s="19"/>
      <c r="Q7" s="19"/>
      <c r="R7" s="19"/>
      <c r="S7" s="19"/>
      <c r="T7" s="5"/>
      <c r="W7" s="54" t="str">
        <f>"7700119969155"</f>
        <v>7700119969155</v>
      </c>
      <c r="Y7" s="25"/>
      <c r="Z7" s="1"/>
      <c r="AA7" s="1">
        <f t="shared" si="0"/>
        <v>16</v>
      </c>
      <c r="AB7" t="str">
        <f t="shared" si="1"/>
        <v>U1-6;U2-8;U6(Tollder)-2;</v>
      </c>
    </row>
    <row r="8" s="4" customFormat="1" hidden="1" spans="1:28">
      <c r="A8" s="14">
        <v>43590</v>
      </c>
      <c r="B8" s="40">
        <v>5919364503</v>
      </c>
      <c r="C8" s="1" t="s">
        <v>24</v>
      </c>
      <c r="D8" s="1" t="s">
        <v>44</v>
      </c>
      <c r="E8" s="1" t="s">
        <v>26</v>
      </c>
      <c r="F8" s="1" t="s">
        <v>45</v>
      </c>
      <c r="G8" s="1">
        <v>13181315266</v>
      </c>
      <c r="H8" s="38"/>
      <c r="I8" s="1" t="s">
        <v>46</v>
      </c>
      <c r="J8" s="19">
        <v>2</v>
      </c>
      <c r="K8" s="19"/>
      <c r="L8" s="19">
        <v>1</v>
      </c>
      <c r="M8" s="19"/>
      <c r="N8" s="19"/>
      <c r="O8" s="19"/>
      <c r="P8" s="19"/>
      <c r="Q8" s="19">
        <v>1</v>
      </c>
      <c r="R8" s="19"/>
      <c r="S8" s="19"/>
      <c r="T8" s="5"/>
      <c r="W8" s="54" t="str">
        <f>"7700119969152"</f>
        <v>7700119969152</v>
      </c>
      <c r="Y8" s="25"/>
      <c r="Z8" s="1"/>
      <c r="AA8" s="1">
        <f t="shared" si="0"/>
        <v>4</v>
      </c>
      <c r="AB8" t="str">
        <f t="shared" si="1"/>
        <v>U1-2;U3-1;U8-1;</v>
      </c>
    </row>
    <row r="9" s="4" customFormat="1" hidden="1" spans="1:28">
      <c r="A9" s="14">
        <v>43590</v>
      </c>
      <c r="B9" s="40">
        <v>6697240885</v>
      </c>
      <c r="C9" s="1" t="s">
        <v>24</v>
      </c>
      <c r="D9" s="1" t="s">
        <v>25</v>
      </c>
      <c r="E9" s="1" t="s">
        <v>26</v>
      </c>
      <c r="F9" s="1" t="s">
        <v>25</v>
      </c>
      <c r="G9" s="1">
        <v>13878747196</v>
      </c>
      <c r="H9" s="38"/>
      <c r="I9" s="1" t="s">
        <v>47</v>
      </c>
      <c r="J9" s="19"/>
      <c r="K9" s="19"/>
      <c r="L9" s="19">
        <v>1</v>
      </c>
      <c r="M9" s="19"/>
      <c r="N9" s="19"/>
      <c r="O9" s="19"/>
      <c r="P9" s="19"/>
      <c r="Q9" s="19"/>
      <c r="R9" s="19">
        <v>1</v>
      </c>
      <c r="S9" s="19"/>
      <c r="T9" s="5"/>
      <c r="V9" s="26"/>
      <c r="W9" s="54" t="str">
        <f>"7700119969128"</f>
        <v>7700119969128</v>
      </c>
      <c r="Y9" s="25"/>
      <c r="Z9" s="1"/>
      <c r="AA9" s="1">
        <f t="shared" si="0"/>
        <v>2</v>
      </c>
      <c r="AB9" t="str">
        <f t="shared" si="1"/>
        <v>U3-1;U9-1;</v>
      </c>
    </row>
    <row r="10" s="4" customFormat="1" hidden="1" spans="1:28">
      <c r="A10" s="14">
        <v>43590</v>
      </c>
      <c r="B10" s="40">
        <v>6102656324</v>
      </c>
      <c r="C10" s="1" t="s">
        <v>29</v>
      </c>
      <c r="D10" s="1" t="s">
        <v>30</v>
      </c>
      <c r="E10" s="1" t="s">
        <v>31</v>
      </c>
      <c r="F10" s="1" t="s">
        <v>30</v>
      </c>
      <c r="G10" s="1">
        <v>18851459259</v>
      </c>
      <c r="H10" s="59" t="s">
        <v>48</v>
      </c>
      <c r="I10" s="1" t="s">
        <v>49</v>
      </c>
      <c r="J10" s="19"/>
      <c r="K10" s="19">
        <v>5</v>
      </c>
      <c r="L10" s="19"/>
      <c r="M10" s="19"/>
      <c r="N10" s="19"/>
      <c r="O10" s="19"/>
      <c r="P10" s="19"/>
      <c r="Q10" s="19">
        <v>5</v>
      </c>
      <c r="R10" s="19"/>
      <c r="S10" s="19"/>
      <c r="T10" s="5"/>
      <c r="V10" s="26"/>
      <c r="W10" s="54" t="str">
        <f>"7700119969163"</f>
        <v>7700119969163</v>
      </c>
      <c r="Y10" s="25"/>
      <c r="Z10" s="1"/>
      <c r="AA10" s="1">
        <f t="shared" si="0"/>
        <v>10</v>
      </c>
      <c r="AB10" t="str">
        <f t="shared" si="1"/>
        <v>U2-5;U8-5;</v>
      </c>
    </row>
    <row r="11" s="4" customFormat="1" hidden="1" spans="1:28">
      <c r="A11" s="14">
        <v>43590</v>
      </c>
      <c r="B11" s="40">
        <v>2540032047</v>
      </c>
      <c r="C11" s="1" t="s">
        <v>50</v>
      </c>
      <c r="D11" s="1" t="s">
        <v>51</v>
      </c>
      <c r="E11" s="1" t="s">
        <v>26</v>
      </c>
      <c r="F11" s="1" t="s">
        <v>52</v>
      </c>
      <c r="G11" s="1">
        <v>13159931528</v>
      </c>
      <c r="H11" s="38"/>
      <c r="I11" s="1" t="s">
        <v>53</v>
      </c>
      <c r="J11" s="19"/>
      <c r="K11" s="19">
        <v>1</v>
      </c>
      <c r="L11" s="19"/>
      <c r="M11" s="19"/>
      <c r="N11" s="19"/>
      <c r="O11" s="19"/>
      <c r="P11" s="19"/>
      <c r="Q11" s="19"/>
      <c r="R11" s="19"/>
      <c r="S11" s="19"/>
      <c r="T11" s="5"/>
      <c r="V11" s="26"/>
      <c r="W11" s="54" t="str">
        <f>"7700119969126"</f>
        <v>7700119969126</v>
      </c>
      <c r="Y11" s="25"/>
      <c r="Z11" s="1"/>
      <c r="AA11" s="1">
        <f t="shared" si="0"/>
        <v>1</v>
      </c>
      <c r="AB11" t="str">
        <f t="shared" si="1"/>
        <v>U2-1;</v>
      </c>
    </row>
    <row r="12" s="4" customFormat="1" hidden="1" spans="1:28">
      <c r="A12" s="14">
        <v>43590</v>
      </c>
      <c r="B12" s="40">
        <v>3585786123</v>
      </c>
      <c r="C12" s="1" t="s">
        <v>54</v>
      </c>
      <c r="D12" s="1" t="s">
        <v>55</v>
      </c>
      <c r="E12" s="1" t="s">
        <v>26</v>
      </c>
      <c r="F12" s="1" t="s">
        <v>56</v>
      </c>
      <c r="G12" s="1">
        <v>17744389029</v>
      </c>
      <c r="H12" s="38"/>
      <c r="I12" s="1" t="s">
        <v>57</v>
      </c>
      <c r="J12" s="19">
        <v>1</v>
      </c>
      <c r="K12" s="19"/>
      <c r="L12" s="19"/>
      <c r="M12" s="19"/>
      <c r="N12" s="19"/>
      <c r="O12" s="19"/>
      <c r="P12" s="19"/>
      <c r="Q12" s="19"/>
      <c r="R12" s="19"/>
      <c r="S12" s="19"/>
      <c r="T12" s="5"/>
      <c r="V12" s="26"/>
      <c r="W12" s="54" t="str">
        <f>"7700119969150"</f>
        <v>7700119969150</v>
      </c>
      <c r="Y12" s="25"/>
      <c r="Z12" s="1"/>
      <c r="AA12" s="1">
        <f t="shared" si="0"/>
        <v>1</v>
      </c>
      <c r="AB12" t="str">
        <f t="shared" si="1"/>
        <v>U1-1;</v>
      </c>
    </row>
    <row r="13" s="4" customFormat="1" hidden="1" spans="1:28">
      <c r="A13" s="14">
        <v>43590</v>
      </c>
      <c r="B13" s="40">
        <v>2530449046</v>
      </c>
      <c r="C13" s="1" t="s">
        <v>29</v>
      </c>
      <c r="D13" s="1" t="s">
        <v>58</v>
      </c>
      <c r="E13" s="1" t="s">
        <v>26</v>
      </c>
      <c r="F13" s="1" t="s">
        <v>59</v>
      </c>
      <c r="G13" s="1">
        <v>18613962520</v>
      </c>
      <c r="H13" s="38"/>
      <c r="I13" s="1" t="s">
        <v>60</v>
      </c>
      <c r="J13" s="39">
        <v>1</v>
      </c>
      <c r="K13" s="39"/>
      <c r="L13" s="39"/>
      <c r="M13" s="39"/>
      <c r="N13" s="39"/>
      <c r="O13" s="39"/>
      <c r="P13" s="39"/>
      <c r="Q13" s="19"/>
      <c r="R13" s="19"/>
      <c r="S13" s="19"/>
      <c r="T13" s="5"/>
      <c r="V13" s="26"/>
      <c r="W13" s="54" t="str">
        <f>"7700119969132"</f>
        <v>7700119969132</v>
      </c>
      <c r="Y13" s="25"/>
      <c r="Z13" s="1"/>
      <c r="AA13" s="1">
        <f t="shared" si="0"/>
        <v>1</v>
      </c>
      <c r="AB13" t="str">
        <f t="shared" si="1"/>
        <v>U1-1;</v>
      </c>
    </row>
    <row r="14" s="4" customFormat="1" hidden="1" spans="1:28">
      <c r="A14" s="14">
        <v>43590</v>
      </c>
      <c r="B14" s="40">
        <v>1436659160</v>
      </c>
      <c r="C14" s="1" t="s">
        <v>61</v>
      </c>
      <c r="D14" s="1" t="s">
        <v>62</v>
      </c>
      <c r="E14" s="1" t="s">
        <v>26</v>
      </c>
      <c r="F14" s="1" t="s">
        <v>63</v>
      </c>
      <c r="G14" s="1">
        <v>13923256220</v>
      </c>
      <c r="H14" s="38"/>
      <c r="I14" s="1" t="s">
        <v>64</v>
      </c>
      <c r="J14" s="39">
        <v>1</v>
      </c>
      <c r="K14" s="39">
        <v>1</v>
      </c>
      <c r="L14" s="39"/>
      <c r="M14" s="39"/>
      <c r="N14" s="39"/>
      <c r="O14" s="39"/>
      <c r="P14" s="39"/>
      <c r="Q14" s="19"/>
      <c r="R14" s="19">
        <v>1</v>
      </c>
      <c r="S14" s="19"/>
      <c r="T14" s="5"/>
      <c r="W14" s="54" t="str">
        <f>"7700119969136"</f>
        <v>7700119969136</v>
      </c>
      <c r="Y14" s="25"/>
      <c r="Z14" s="1"/>
      <c r="AA14" s="1">
        <f t="shared" si="0"/>
        <v>3</v>
      </c>
      <c r="AB14" t="str">
        <f t="shared" si="1"/>
        <v>U1-1;U2-1;U9-1;</v>
      </c>
    </row>
    <row r="15" s="4" customFormat="1" ht="14" hidden="1" customHeight="1" spans="1:28">
      <c r="A15" s="14">
        <v>43590</v>
      </c>
      <c r="B15" s="40">
        <v>8387968143</v>
      </c>
      <c r="C15" s="1" t="s">
        <v>29</v>
      </c>
      <c r="D15" s="1" t="s">
        <v>65</v>
      </c>
      <c r="E15" s="1" t="s">
        <v>26</v>
      </c>
      <c r="F15" s="1" t="s">
        <v>66</v>
      </c>
      <c r="G15" s="1">
        <v>13508773637</v>
      </c>
      <c r="H15" s="38"/>
      <c r="I15" s="1" t="s">
        <v>67</v>
      </c>
      <c r="J15" s="39">
        <v>1</v>
      </c>
      <c r="K15" s="39"/>
      <c r="L15" s="39"/>
      <c r="M15" s="39"/>
      <c r="N15" s="39"/>
      <c r="O15" s="39"/>
      <c r="P15" s="39"/>
      <c r="Q15" s="19"/>
      <c r="R15" s="19"/>
      <c r="S15" s="19">
        <v>1</v>
      </c>
      <c r="T15" s="5"/>
      <c r="W15" s="54" t="str">
        <f>"7700119969141"</f>
        <v>7700119969141</v>
      </c>
      <c r="Y15" s="25"/>
      <c r="Z15" s="1"/>
      <c r="AA15" s="1">
        <f t="shared" si="0"/>
        <v>2</v>
      </c>
      <c r="AB15" t="str">
        <f t="shared" si="1"/>
        <v>U1-1;U10-1;</v>
      </c>
    </row>
    <row r="16" hidden="1" spans="1:28">
      <c r="A16" s="14">
        <v>43590</v>
      </c>
      <c r="B16" s="40">
        <v>8969194997</v>
      </c>
      <c r="C16" s="1" t="s">
        <v>29</v>
      </c>
      <c r="D16" s="1" t="s">
        <v>65</v>
      </c>
      <c r="E16" s="1" t="s">
        <v>26</v>
      </c>
      <c r="F16" s="1" t="s">
        <v>65</v>
      </c>
      <c r="G16" s="1">
        <v>15087725235</v>
      </c>
      <c r="I16" s="1" t="s">
        <v>68</v>
      </c>
      <c r="J16" s="39">
        <v>3</v>
      </c>
      <c r="P16" s="39">
        <v>1</v>
      </c>
      <c r="Q16" s="55"/>
      <c r="R16" s="55"/>
      <c r="S16" s="55"/>
      <c r="W16" s="54" t="str">
        <f>"7700119969145"</f>
        <v>7700119969145</v>
      </c>
      <c r="Y16" s="25"/>
      <c r="Z16" s="1"/>
      <c r="AA16" s="1">
        <f t="shared" si="0"/>
        <v>4</v>
      </c>
      <c r="AB16" t="str">
        <f t="shared" si="1"/>
        <v>U1-3;U7-1;</v>
      </c>
    </row>
    <row r="17" hidden="1" spans="1:28">
      <c r="A17" s="14">
        <v>43590</v>
      </c>
      <c r="B17" s="40">
        <v>6427796052</v>
      </c>
      <c r="C17" s="1" t="s">
        <v>29</v>
      </c>
      <c r="D17" s="1" t="s">
        <v>69</v>
      </c>
      <c r="E17" s="1" t="s">
        <v>31</v>
      </c>
      <c r="F17" s="1" t="s">
        <v>70</v>
      </c>
      <c r="G17" s="1">
        <v>15066516155</v>
      </c>
      <c r="H17" s="59" t="s">
        <v>71</v>
      </c>
      <c r="I17" s="1" t="s">
        <v>72</v>
      </c>
      <c r="O17" s="39">
        <v>1</v>
      </c>
      <c r="Q17" s="55"/>
      <c r="R17" s="55"/>
      <c r="S17" s="55"/>
      <c r="W17" s="54" t="str">
        <f>"7700119969149"</f>
        <v>7700119969149</v>
      </c>
      <c r="Y17" s="25"/>
      <c r="Z17" s="1"/>
      <c r="AA17" s="1">
        <f t="shared" si="0"/>
        <v>1</v>
      </c>
      <c r="AB17" t="str">
        <f t="shared" si="1"/>
        <v>U6(Tollder)-1;</v>
      </c>
    </row>
    <row r="18" hidden="1" spans="1:28">
      <c r="A18" s="14">
        <v>43590</v>
      </c>
      <c r="B18" s="40">
        <v>2173905369</v>
      </c>
      <c r="C18" s="1" t="s">
        <v>29</v>
      </c>
      <c r="D18" s="1" t="s">
        <v>73</v>
      </c>
      <c r="E18" s="1" t="s">
        <v>26</v>
      </c>
      <c r="F18" s="1" t="s">
        <v>74</v>
      </c>
      <c r="G18" s="1">
        <v>13130250795</v>
      </c>
      <c r="I18" s="1" t="s">
        <v>75</v>
      </c>
      <c r="O18" s="39">
        <v>2</v>
      </c>
      <c r="Q18" s="55"/>
      <c r="R18" s="55"/>
      <c r="S18" s="55"/>
      <c r="W18" s="54" t="str">
        <f>"7700119969160"</f>
        <v>7700119969160</v>
      </c>
      <c r="Y18" s="25"/>
      <c r="Z18" s="1"/>
      <c r="AA18" s="1">
        <f t="shared" si="0"/>
        <v>2</v>
      </c>
      <c r="AB18" t="str">
        <f t="shared" si="1"/>
        <v>U6(Tollder)-2;</v>
      </c>
    </row>
    <row r="19" hidden="1" spans="1:28">
      <c r="A19" s="14">
        <v>43590</v>
      </c>
      <c r="B19" s="40">
        <v>1419790121</v>
      </c>
      <c r="C19" s="1" t="s">
        <v>29</v>
      </c>
      <c r="D19" s="1" t="s">
        <v>73</v>
      </c>
      <c r="E19" s="1" t="s">
        <v>26</v>
      </c>
      <c r="F19" s="1" t="s">
        <v>76</v>
      </c>
      <c r="G19" s="1">
        <v>13322460011</v>
      </c>
      <c r="I19" s="1" t="s">
        <v>77</v>
      </c>
      <c r="O19" s="39">
        <v>1</v>
      </c>
      <c r="Q19" s="55"/>
      <c r="R19" s="55">
        <v>1</v>
      </c>
      <c r="S19" s="55"/>
      <c r="W19" s="54" t="str">
        <f>"7700119969157"</f>
        <v>7700119969157</v>
      </c>
      <c r="Y19" s="25"/>
      <c r="Z19" s="1"/>
      <c r="AA19" s="1">
        <f t="shared" si="0"/>
        <v>2</v>
      </c>
      <c r="AB19" t="str">
        <f t="shared" si="1"/>
        <v>U6(Tollder)-1;U9-1;</v>
      </c>
    </row>
    <row r="20" hidden="1" spans="1:28">
      <c r="A20" s="14">
        <v>43590</v>
      </c>
      <c r="B20" s="40">
        <v>8984590198</v>
      </c>
      <c r="C20" s="1" t="s">
        <v>24</v>
      </c>
      <c r="D20" s="1" t="s">
        <v>78</v>
      </c>
      <c r="E20" s="1" t="s">
        <v>26</v>
      </c>
      <c r="F20" s="1" t="s">
        <v>79</v>
      </c>
      <c r="G20" s="1">
        <v>13620213631</v>
      </c>
      <c r="I20" s="1" t="s">
        <v>80</v>
      </c>
      <c r="O20" s="39">
        <v>1</v>
      </c>
      <c r="Q20" s="55"/>
      <c r="R20" s="55"/>
      <c r="S20" s="55"/>
      <c r="W20" s="54" t="str">
        <f>"7700119969134"</f>
        <v>7700119969134</v>
      </c>
      <c r="Y20" s="25"/>
      <c r="Z20" s="1"/>
      <c r="AA20" s="1">
        <f t="shared" si="0"/>
        <v>1</v>
      </c>
      <c r="AB20" t="str">
        <f t="shared" si="1"/>
        <v>U6(Tollder)-1;</v>
      </c>
    </row>
    <row r="21" hidden="1" spans="1:28">
      <c r="A21" s="14">
        <v>43590</v>
      </c>
      <c r="B21" s="40">
        <v>8917281907</v>
      </c>
      <c r="C21" s="1" t="s">
        <v>24</v>
      </c>
      <c r="D21" s="1" t="s">
        <v>78</v>
      </c>
      <c r="E21" s="1" t="s">
        <v>26</v>
      </c>
      <c r="F21" s="1" t="s">
        <v>81</v>
      </c>
      <c r="G21" s="1">
        <v>18928668205</v>
      </c>
      <c r="I21" s="1" t="s">
        <v>82</v>
      </c>
      <c r="L21" s="39">
        <v>3</v>
      </c>
      <c r="Q21" s="55"/>
      <c r="R21" s="55">
        <v>1</v>
      </c>
      <c r="S21" s="55"/>
      <c r="W21" s="54" t="str">
        <f>"7700119969135"</f>
        <v>7700119969135</v>
      </c>
      <c r="Y21" s="25"/>
      <c r="Z21" s="1"/>
      <c r="AA21" s="1">
        <f t="shared" si="0"/>
        <v>4</v>
      </c>
      <c r="AB21" t="str">
        <f t="shared" si="1"/>
        <v>U3-3;U9-1;</v>
      </c>
    </row>
    <row r="22" hidden="1" spans="1:28">
      <c r="A22" s="14">
        <v>43590</v>
      </c>
      <c r="B22" s="40">
        <v>9331832272</v>
      </c>
      <c r="C22" s="1" t="s">
        <v>24</v>
      </c>
      <c r="D22" s="1" t="s">
        <v>78</v>
      </c>
      <c r="E22" s="1" t="s">
        <v>26</v>
      </c>
      <c r="F22" s="1" t="s">
        <v>83</v>
      </c>
      <c r="G22" s="1">
        <v>13927216278</v>
      </c>
      <c r="I22" s="1" t="s">
        <v>84</v>
      </c>
      <c r="L22" s="39">
        <v>2</v>
      </c>
      <c r="Q22" s="55"/>
      <c r="R22" s="55"/>
      <c r="S22" s="55"/>
      <c r="W22" s="54" t="str">
        <f>"7700119969159"</f>
        <v>7700119969159</v>
      </c>
      <c r="Y22" s="25"/>
      <c r="Z22" s="1"/>
      <c r="AA22" s="1">
        <f t="shared" si="0"/>
        <v>2</v>
      </c>
      <c r="AB22" t="str">
        <f t="shared" si="1"/>
        <v>U3-2;</v>
      </c>
    </row>
    <row r="23" hidden="1" spans="1:28">
      <c r="A23" s="14">
        <v>43590</v>
      </c>
      <c r="B23" s="40">
        <v>6857427453</v>
      </c>
      <c r="C23" s="1" t="s">
        <v>24</v>
      </c>
      <c r="D23" s="1" t="s">
        <v>78</v>
      </c>
      <c r="E23" s="1" t="s">
        <v>26</v>
      </c>
      <c r="F23" s="1" t="s">
        <v>85</v>
      </c>
      <c r="G23" s="1">
        <v>13506253222</v>
      </c>
      <c r="I23" s="1" t="s">
        <v>86</v>
      </c>
      <c r="J23" s="39">
        <v>1</v>
      </c>
      <c r="Q23" s="55"/>
      <c r="R23" s="55"/>
      <c r="S23" s="55"/>
      <c r="W23" s="54" t="str">
        <f>"7700119969154"</f>
        <v>7700119969154</v>
      </c>
      <c r="Y23" s="25"/>
      <c r="Z23" s="1"/>
      <c r="AA23" s="1">
        <f t="shared" si="0"/>
        <v>1</v>
      </c>
      <c r="AB23" t="str">
        <f t="shared" si="1"/>
        <v>U1-1;</v>
      </c>
    </row>
    <row r="24" hidden="1" spans="1:28">
      <c r="A24" s="14">
        <v>43590</v>
      </c>
      <c r="B24" s="40">
        <v>7447245799</v>
      </c>
      <c r="C24" s="1" t="s">
        <v>24</v>
      </c>
      <c r="D24" s="1" t="s">
        <v>78</v>
      </c>
      <c r="E24" s="1" t="s">
        <v>26</v>
      </c>
      <c r="F24" s="1" t="s">
        <v>87</v>
      </c>
      <c r="G24" s="1">
        <v>13686842420</v>
      </c>
      <c r="I24" s="1" t="s">
        <v>88</v>
      </c>
      <c r="J24" s="39">
        <v>1</v>
      </c>
      <c r="Q24" s="55"/>
      <c r="R24" s="55"/>
      <c r="S24" s="55"/>
      <c r="W24" s="54" t="str">
        <f>"7700119969138"</f>
        <v>7700119969138</v>
      </c>
      <c r="Y24" s="25"/>
      <c r="Z24" s="1"/>
      <c r="AA24" s="1">
        <f t="shared" si="0"/>
        <v>1</v>
      </c>
      <c r="AB24" t="str">
        <f t="shared" si="1"/>
        <v>U1-1;</v>
      </c>
    </row>
    <row r="25" hidden="1" spans="1:28">
      <c r="A25" s="14">
        <v>43590</v>
      </c>
      <c r="B25" s="40">
        <v>7883929690</v>
      </c>
      <c r="C25" s="1" t="s">
        <v>24</v>
      </c>
      <c r="D25" s="1" t="s">
        <v>78</v>
      </c>
      <c r="E25" s="1" t="s">
        <v>26</v>
      </c>
      <c r="F25" s="1" t="s">
        <v>89</v>
      </c>
      <c r="G25" s="1">
        <v>16620071197</v>
      </c>
      <c r="I25" s="1" t="s">
        <v>90</v>
      </c>
      <c r="K25" s="39">
        <v>2</v>
      </c>
      <c r="Q25" s="55"/>
      <c r="R25" s="55"/>
      <c r="S25" s="55"/>
      <c r="W25" s="54" t="str">
        <f>"7700119969140"</f>
        <v>7700119969140</v>
      </c>
      <c r="Y25" s="25"/>
      <c r="Z25" s="1"/>
      <c r="AA25" s="1">
        <f t="shared" si="0"/>
        <v>2</v>
      </c>
      <c r="AB25" t="str">
        <f t="shared" si="1"/>
        <v>U2-2;</v>
      </c>
    </row>
    <row r="26" hidden="1" spans="1:28">
      <c r="A26" s="14">
        <v>43590</v>
      </c>
      <c r="B26" s="40">
        <v>4541077880</v>
      </c>
      <c r="C26" s="1" t="s">
        <v>29</v>
      </c>
      <c r="D26" s="1" t="s">
        <v>91</v>
      </c>
      <c r="E26" s="1" t="s">
        <v>26</v>
      </c>
      <c r="F26" s="1" t="s">
        <v>92</v>
      </c>
      <c r="G26" s="1">
        <v>13554886509</v>
      </c>
      <c r="I26" s="1" t="s">
        <v>93</v>
      </c>
      <c r="J26" s="39">
        <v>1</v>
      </c>
      <c r="L26" s="39">
        <v>1</v>
      </c>
      <c r="M26" s="39">
        <v>1</v>
      </c>
      <c r="P26" s="39">
        <v>1</v>
      </c>
      <c r="Q26" s="55"/>
      <c r="R26" s="55"/>
      <c r="S26" s="55"/>
      <c r="W26" s="54" t="str">
        <f>"7700119969148"</f>
        <v>7700119969148</v>
      </c>
      <c r="Y26" s="25"/>
      <c r="Z26" s="1"/>
      <c r="AA26" s="1">
        <f t="shared" si="0"/>
        <v>4</v>
      </c>
      <c r="AB26" t="str">
        <f t="shared" si="1"/>
        <v>U1-1;U3-1;U4-1;U7-1;</v>
      </c>
    </row>
    <row r="27" hidden="1" spans="1:28">
      <c r="A27" s="14">
        <v>43590</v>
      </c>
      <c r="B27" s="40">
        <v>2261870200</v>
      </c>
      <c r="C27" s="1" t="s">
        <v>24</v>
      </c>
      <c r="D27" s="1" t="s">
        <v>25</v>
      </c>
      <c r="E27" s="1" t="s">
        <v>26</v>
      </c>
      <c r="F27" s="1" t="s">
        <v>94</v>
      </c>
      <c r="G27" s="1">
        <v>15277395302</v>
      </c>
      <c r="I27" s="1" t="s">
        <v>95</v>
      </c>
      <c r="J27" s="39">
        <v>1</v>
      </c>
      <c r="Q27" s="55"/>
      <c r="R27" s="55"/>
      <c r="S27" s="55"/>
      <c r="W27" s="54" t="str">
        <f>"7700119969131"</f>
        <v>7700119969131</v>
      </c>
      <c r="Y27" s="25"/>
      <c r="Z27" s="1"/>
      <c r="AA27" s="1">
        <f t="shared" si="0"/>
        <v>1</v>
      </c>
      <c r="AB27" t="str">
        <f t="shared" si="1"/>
        <v>U1-1;</v>
      </c>
    </row>
    <row r="28" hidden="1" spans="1:28">
      <c r="A28" s="14">
        <v>43590</v>
      </c>
      <c r="B28" s="40">
        <v>9424782821</v>
      </c>
      <c r="C28" s="1" t="s">
        <v>24</v>
      </c>
      <c r="D28" s="1" t="s">
        <v>25</v>
      </c>
      <c r="E28" s="1" t="s">
        <v>26</v>
      </c>
      <c r="F28" s="1" t="s">
        <v>96</v>
      </c>
      <c r="G28" s="1">
        <v>15676171660</v>
      </c>
      <c r="I28" s="1" t="s">
        <v>97</v>
      </c>
      <c r="L28" s="39">
        <v>1</v>
      </c>
      <c r="Q28" s="55"/>
      <c r="R28" s="55"/>
      <c r="S28" s="55"/>
      <c r="W28" s="54" t="str">
        <f>"7700119969144"</f>
        <v>7700119969144</v>
      </c>
      <c r="Y28" s="25"/>
      <c r="Z28" s="1"/>
      <c r="AA28" s="1">
        <f t="shared" si="0"/>
        <v>1</v>
      </c>
      <c r="AB28" t="str">
        <f t="shared" si="1"/>
        <v>U3-1;</v>
      </c>
    </row>
    <row r="29" hidden="1" spans="1:28">
      <c r="A29" s="14">
        <v>43590</v>
      </c>
      <c r="B29" s="40">
        <v>4222711063</v>
      </c>
      <c r="C29" s="1" t="s">
        <v>24</v>
      </c>
      <c r="D29" s="1" t="s">
        <v>78</v>
      </c>
      <c r="E29" s="1" t="s">
        <v>26</v>
      </c>
      <c r="F29" s="1" t="s">
        <v>98</v>
      </c>
      <c r="G29" s="1">
        <v>13537985446</v>
      </c>
      <c r="I29" s="1" t="s">
        <v>99</v>
      </c>
      <c r="J29" s="39">
        <v>1</v>
      </c>
      <c r="Q29" s="55"/>
      <c r="R29" s="55"/>
      <c r="S29" s="55"/>
      <c r="W29" s="54" t="str">
        <f>"7700119969156"</f>
        <v>7700119969156</v>
      </c>
      <c r="Y29" s="25"/>
      <c r="Z29" s="1"/>
      <c r="AA29" s="1">
        <f t="shared" si="0"/>
        <v>1</v>
      </c>
      <c r="AB29" t="str">
        <f t="shared" si="1"/>
        <v>U1-1;</v>
      </c>
    </row>
    <row r="30" hidden="1" spans="1:28">
      <c r="A30" s="14">
        <v>43590</v>
      </c>
      <c r="B30" s="40">
        <v>8191064018</v>
      </c>
      <c r="C30" s="1" t="s">
        <v>24</v>
      </c>
      <c r="D30" s="1" t="s">
        <v>78</v>
      </c>
      <c r="E30" s="1" t="s">
        <v>26</v>
      </c>
      <c r="F30" s="1" t="s">
        <v>78</v>
      </c>
      <c r="G30" s="1">
        <v>13922021124</v>
      </c>
      <c r="I30" s="1" t="s">
        <v>100</v>
      </c>
      <c r="J30" s="39">
        <v>10</v>
      </c>
      <c r="K30" s="39">
        <v>1</v>
      </c>
      <c r="M30" s="39">
        <v>2</v>
      </c>
      <c r="Q30" s="55"/>
      <c r="R30" s="55"/>
      <c r="S30" s="55"/>
      <c r="W30" s="54" t="str">
        <f>"7700119969153"</f>
        <v>7700119969153</v>
      </c>
      <c r="Y30" s="25"/>
      <c r="Z30" s="1"/>
      <c r="AA30" s="1">
        <f t="shared" si="0"/>
        <v>13</v>
      </c>
      <c r="AB30" t="str">
        <f t="shared" si="1"/>
        <v>U1-10;U2-1;U4-2;</v>
      </c>
    </row>
    <row r="31" hidden="1" spans="1:28">
      <c r="A31" s="14">
        <v>43590</v>
      </c>
      <c r="B31" s="40">
        <v>5756901034</v>
      </c>
      <c r="C31" s="1" t="s">
        <v>24</v>
      </c>
      <c r="D31" s="1" t="s">
        <v>101</v>
      </c>
      <c r="E31" s="1" t="s">
        <v>26</v>
      </c>
      <c r="F31" s="1" t="s">
        <v>102</v>
      </c>
      <c r="G31" s="1">
        <v>13757986277</v>
      </c>
      <c r="I31" s="1" t="s">
        <v>103</v>
      </c>
      <c r="Q31" s="55"/>
      <c r="R31" s="55"/>
      <c r="S31" s="55"/>
      <c r="V31" s="5" t="s">
        <v>104</v>
      </c>
      <c r="X31" s="54" t="str">
        <f>"7700119969129"</f>
        <v>7700119969129</v>
      </c>
      <c r="Y31" s="25"/>
      <c r="Z31" s="1"/>
      <c r="AA31" s="1">
        <f t="shared" si="0"/>
        <v>0</v>
      </c>
      <c r="AB31" t="str">
        <f t="shared" si="1"/>
        <v>UK10-1</v>
      </c>
    </row>
    <row r="32" s="34" customFormat="1" hidden="1" spans="1:28">
      <c r="A32" s="41">
        <v>43590</v>
      </c>
      <c r="B32" s="42"/>
      <c r="C32" s="43" t="s">
        <v>24</v>
      </c>
      <c r="D32" s="43" t="s">
        <v>105</v>
      </c>
      <c r="E32" s="43" t="s">
        <v>26</v>
      </c>
      <c r="F32" s="43" t="s">
        <v>106</v>
      </c>
      <c r="G32" s="43">
        <v>15216392199</v>
      </c>
      <c r="H32" s="38"/>
      <c r="I32" s="43" t="s">
        <v>107</v>
      </c>
      <c r="J32" s="39"/>
      <c r="K32" s="39"/>
      <c r="L32" s="39"/>
      <c r="M32" s="39"/>
      <c r="N32" s="39"/>
      <c r="O32" s="39"/>
      <c r="P32" s="39"/>
      <c r="Q32" s="56"/>
      <c r="R32" s="56"/>
      <c r="S32" s="56"/>
      <c r="V32" s="57" t="s">
        <v>108</v>
      </c>
      <c r="W32" s="54"/>
      <c r="X32" s="54" t="str">
        <f>"7700119969158"</f>
        <v>7700119969158</v>
      </c>
      <c r="Y32" s="25"/>
      <c r="Z32" s="43"/>
      <c r="AA32" s="1">
        <f t="shared" si="0"/>
        <v>0</v>
      </c>
      <c r="AB32" t="str">
        <f t="shared" si="1"/>
        <v>UK7.5-1</v>
      </c>
    </row>
    <row r="33" hidden="1" spans="1:28">
      <c r="A33" s="14">
        <v>43590</v>
      </c>
      <c r="B33" s="40">
        <v>5887644778</v>
      </c>
      <c r="C33" s="1" t="s">
        <v>29</v>
      </c>
      <c r="D33" s="1" t="s">
        <v>109</v>
      </c>
      <c r="E33" s="1" t="s">
        <v>26</v>
      </c>
      <c r="F33" s="1" t="s">
        <v>109</v>
      </c>
      <c r="G33" s="1">
        <v>15016609666</v>
      </c>
      <c r="I33" s="1" t="s">
        <v>110</v>
      </c>
      <c r="K33" s="39">
        <v>10</v>
      </c>
      <c r="Q33" s="55"/>
      <c r="R33" s="55"/>
      <c r="S33" s="55"/>
      <c r="W33" s="54" t="str">
        <f>"7700119969127"</f>
        <v>7700119969127</v>
      </c>
      <c r="Y33" s="25"/>
      <c r="Z33" s="1"/>
      <c r="AA33" s="1">
        <f t="shared" si="0"/>
        <v>10</v>
      </c>
      <c r="AB33" t="str">
        <f t="shared" si="1"/>
        <v>U2-10;</v>
      </c>
    </row>
    <row r="34" hidden="1" spans="1:28">
      <c r="A34" s="14">
        <v>43590</v>
      </c>
      <c r="B34" s="40">
        <v>9163620304</v>
      </c>
      <c r="C34" s="1" t="s">
        <v>24</v>
      </c>
      <c r="D34" s="1" t="s">
        <v>101</v>
      </c>
      <c r="E34" s="1" t="s">
        <v>26</v>
      </c>
      <c r="F34" s="1" t="s">
        <v>111</v>
      </c>
      <c r="G34" s="1">
        <v>13511222333</v>
      </c>
      <c r="I34" s="1" t="s">
        <v>112</v>
      </c>
      <c r="Q34" s="55"/>
      <c r="R34" s="55"/>
      <c r="S34" s="55"/>
      <c r="V34" s="5" t="s">
        <v>108</v>
      </c>
      <c r="X34" s="54" t="str">
        <f>"7700119969151"</f>
        <v>7700119969151</v>
      </c>
      <c r="Y34" s="25"/>
      <c r="Z34" s="1"/>
      <c r="AA34" s="1">
        <f t="shared" si="0"/>
        <v>0</v>
      </c>
      <c r="AB34" t="str">
        <f t="shared" si="1"/>
        <v>UK7.5-1</v>
      </c>
    </row>
    <row r="35" hidden="1" spans="1:28">
      <c r="A35" s="14">
        <v>43590</v>
      </c>
      <c r="B35" s="40">
        <v>6414555556</v>
      </c>
      <c r="C35" s="1" t="s">
        <v>61</v>
      </c>
      <c r="D35" s="1" t="s">
        <v>62</v>
      </c>
      <c r="E35" s="1" t="s">
        <v>26</v>
      </c>
      <c r="F35" s="1" t="s">
        <v>113</v>
      </c>
      <c r="G35" s="1">
        <v>18749158222</v>
      </c>
      <c r="I35" s="1" t="s">
        <v>114</v>
      </c>
      <c r="K35" s="39">
        <v>1</v>
      </c>
      <c r="Q35" s="55"/>
      <c r="R35" s="55"/>
      <c r="S35" s="55"/>
      <c r="W35" s="54" t="str">
        <f>"7700119969133"</f>
        <v>7700119969133</v>
      </c>
      <c r="Y35" s="25"/>
      <c r="Z35" s="1"/>
      <c r="AA35" s="1">
        <f t="shared" si="0"/>
        <v>1</v>
      </c>
      <c r="AB35" t="str">
        <f t="shared" si="1"/>
        <v>U2-1;</v>
      </c>
    </row>
    <row r="36" hidden="1" spans="1:28">
      <c r="A36" s="14">
        <v>43590</v>
      </c>
      <c r="B36" s="40">
        <v>4427211968</v>
      </c>
      <c r="C36" s="1" t="s">
        <v>24</v>
      </c>
      <c r="D36" s="1" t="s">
        <v>78</v>
      </c>
      <c r="E36" s="1" t="s">
        <v>26</v>
      </c>
      <c r="F36" s="1" t="s">
        <v>115</v>
      </c>
      <c r="G36" s="1">
        <v>13892627881</v>
      </c>
      <c r="I36" s="1" t="s">
        <v>116</v>
      </c>
      <c r="N36" s="39">
        <v>1</v>
      </c>
      <c r="W36" s="54" t="str">
        <f>"7700119969137"</f>
        <v>7700119969137</v>
      </c>
      <c r="Y36" s="25"/>
      <c r="Z36" s="1"/>
      <c r="AA36" s="1">
        <f t="shared" si="0"/>
        <v>1</v>
      </c>
      <c r="AB36" t="str">
        <f t="shared" si="1"/>
        <v>U6-1;</v>
      </c>
    </row>
    <row r="37" hidden="1" spans="1:28">
      <c r="A37" s="14">
        <v>43590</v>
      </c>
      <c r="B37" s="40">
        <v>9346205030</v>
      </c>
      <c r="C37" s="1" t="s">
        <v>29</v>
      </c>
      <c r="D37" s="1" t="s">
        <v>58</v>
      </c>
      <c r="E37" s="1" t="s">
        <v>26</v>
      </c>
      <c r="F37" s="1" t="s">
        <v>58</v>
      </c>
      <c r="G37" s="1">
        <v>13707545003</v>
      </c>
      <c r="I37" s="1" t="s">
        <v>117</v>
      </c>
      <c r="S37" s="39">
        <v>1</v>
      </c>
      <c r="W37" s="54" t="str">
        <f>"7700119969142"</f>
        <v>7700119969142</v>
      </c>
      <c r="Y37" s="25"/>
      <c r="Z37" s="1"/>
      <c r="AA37" s="1">
        <f t="shared" si="0"/>
        <v>1</v>
      </c>
      <c r="AB37" t="str">
        <f t="shared" si="1"/>
        <v>U10-1;</v>
      </c>
    </row>
    <row r="38" hidden="1" spans="1:28">
      <c r="A38" s="14">
        <v>43590</v>
      </c>
      <c r="B38" s="40">
        <v>4455094654</v>
      </c>
      <c r="C38" s="1" t="s">
        <v>24</v>
      </c>
      <c r="D38" s="1" t="s">
        <v>25</v>
      </c>
      <c r="E38" s="1" t="s">
        <v>26</v>
      </c>
      <c r="F38" s="1" t="s">
        <v>118</v>
      </c>
      <c r="G38" s="1">
        <v>15026419184</v>
      </c>
      <c r="I38" s="1" t="s">
        <v>119</v>
      </c>
      <c r="L38" s="39">
        <v>1</v>
      </c>
      <c r="W38" s="54" t="str">
        <f>"7700119969146"</f>
        <v>7700119969146</v>
      </c>
      <c r="Y38" s="25"/>
      <c r="Z38" s="1"/>
      <c r="AA38" s="1">
        <f t="shared" si="0"/>
        <v>1</v>
      </c>
      <c r="AB38" t="str">
        <f t="shared" si="1"/>
        <v>U3-1;</v>
      </c>
    </row>
    <row r="39" hidden="1" spans="1:28">
      <c r="A39" s="14">
        <v>43590</v>
      </c>
      <c r="B39" s="40">
        <v>5580497188</v>
      </c>
      <c r="C39" s="1" t="s">
        <v>24</v>
      </c>
      <c r="D39" s="1" t="s">
        <v>42</v>
      </c>
      <c r="E39" s="1" t="s">
        <v>26</v>
      </c>
      <c r="F39" s="1" t="s">
        <v>120</v>
      </c>
      <c r="G39" s="1">
        <v>18935930373</v>
      </c>
      <c r="I39" s="1" t="s">
        <v>121</v>
      </c>
      <c r="O39" s="39">
        <v>1</v>
      </c>
      <c r="W39" s="54" t="str">
        <f>"7700119969161"</f>
        <v>7700119969161</v>
      </c>
      <c r="Y39" s="25"/>
      <c r="Z39" s="1"/>
      <c r="AA39" s="1">
        <f t="shared" si="0"/>
        <v>1</v>
      </c>
      <c r="AB39" t="str">
        <f t="shared" si="1"/>
        <v>U6(Tollder)-1;</v>
      </c>
    </row>
    <row r="40" hidden="1" spans="1:28">
      <c r="A40" s="14">
        <v>43590</v>
      </c>
      <c r="B40" s="40">
        <v>6038611844</v>
      </c>
      <c r="C40" s="1" t="s">
        <v>24</v>
      </c>
      <c r="D40" s="1" t="s">
        <v>39</v>
      </c>
      <c r="E40" s="1" t="s">
        <v>26</v>
      </c>
      <c r="F40" s="1" t="s">
        <v>122</v>
      </c>
      <c r="G40" s="1">
        <v>15958580422</v>
      </c>
      <c r="I40" s="1" t="s">
        <v>123</v>
      </c>
      <c r="J40" s="39">
        <v>2</v>
      </c>
      <c r="K40" s="39">
        <v>3</v>
      </c>
      <c r="R40" s="39">
        <v>1</v>
      </c>
      <c r="Y40" s="25"/>
      <c r="Z40" s="1"/>
      <c r="AA40" s="1">
        <f t="shared" si="0"/>
        <v>6</v>
      </c>
      <c r="AB40" t="str">
        <f t="shared" si="1"/>
        <v>U1-2;U2-3;U9-1;</v>
      </c>
    </row>
    <row r="41" hidden="1" spans="1:28">
      <c r="A41" s="14">
        <v>43590</v>
      </c>
      <c r="B41" s="40">
        <v>2105337001</v>
      </c>
      <c r="C41" s="1" t="s">
        <v>24</v>
      </c>
      <c r="D41" s="1" t="s">
        <v>78</v>
      </c>
      <c r="E41" s="1" t="s">
        <v>31</v>
      </c>
      <c r="F41" s="1" t="s">
        <v>124</v>
      </c>
      <c r="G41" s="1">
        <v>13828160515</v>
      </c>
      <c r="I41" s="1" t="s">
        <v>125</v>
      </c>
      <c r="J41" s="39">
        <v>3</v>
      </c>
      <c r="K41" s="39">
        <v>3</v>
      </c>
      <c r="R41" s="39">
        <v>1</v>
      </c>
      <c r="Z41" s="1"/>
      <c r="AA41" s="1">
        <f t="shared" si="0"/>
        <v>7</v>
      </c>
      <c r="AB41" t="str">
        <f t="shared" si="1"/>
        <v>U1-3;U2-3;U9-1;</v>
      </c>
    </row>
    <row r="42" hidden="1" spans="1:28">
      <c r="A42" s="14">
        <v>43590</v>
      </c>
      <c r="B42" s="40">
        <v>7810801444</v>
      </c>
      <c r="C42" s="1" t="s">
        <v>24</v>
      </c>
      <c r="D42" s="1" t="s">
        <v>78</v>
      </c>
      <c r="E42" s="1" t="s">
        <v>26</v>
      </c>
      <c r="F42" s="1" t="s">
        <v>98</v>
      </c>
      <c r="G42" s="1">
        <v>13537985446</v>
      </c>
      <c r="I42" s="1" t="s">
        <v>99</v>
      </c>
      <c r="V42" s="39" t="s">
        <v>104</v>
      </c>
      <c r="Z42" s="1"/>
      <c r="AA42" s="1">
        <f t="shared" si="0"/>
        <v>0</v>
      </c>
      <c r="AB42" t="str">
        <f t="shared" si="1"/>
        <v>UK10-1</v>
      </c>
    </row>
    <row r="43" hidden="1" spans="1:28">
      <c r="A43" s="14">
        <v>43590</v>
      </c>
      <c r="B43" s="40">
        <v>7371166246</v>
      </c>
      <c r="C43" s="1" t="s">
        <v>61</v>
      </c>
      <c r="D43" s="1" t="s">
        <v>62</v>
      </c>
      <c r="E43" s="1" t="s">
        <v>31</v>
      </c>
      <c r="F43" s="1" t="s">
        <v>126</v>
      </c>
      <c r="G43" s="1">
        <v>15542720000</v>
      </c>
      <c r="H43" s="59" t="s">
        <v>127</v>
      </c>
      <c r="I43" s="1" t="s">
        <v>128</v>
      </c>
      <c r="J43" s="39">
        <v>1</v>
      </c>
      <c r="K43" s="39">
        <v>1</v>
      </c>
      <c r="Z43" s="1"/>
      <c r="AA43" s="1">
        <f t="shared" si="0"/>
        <v>2</v>
      </c>
      <c r="AB43" t="str">
        <f t="shared" si="1"/>
        <v>U1-1;U2-1;</v>
      </c>
    </row>
    <row r="44" hidden="1" spans="1:28">
      <c r="A44" s="14">
        <v>43590</v>
      </c>
      <c r="B44" s="40">
        <v>9874556067</v>
      </c>
      <c r="C44" s="1" t="s">
        <v>61</v>
      </c>
      <c r="D44" s="1" t="s">
        <v>62</v>
      </c>
      <c r="E44" s="1" t="s">
        <v>26</v>
      </c>
      <c r="F44" s="1" t="s">
        <v>129</v>
      </c>
      <c r="G44" s="1">
        <v>18515088897</v>
      </c>
      <c r="I44" s="1" t="s">
        <v>130</v>
      </c>
      <c r="K44" s="39">
        <v>1</v>
      </c>
      <c r="Z44" s="1"/>
      <c r="AA44" s="1">
        <f t="shared" si="0"/>
        <v>1</v>
      </c>
      <c r="AB44" t="str">
        <f t="shared" si="1"/>
        <v>U2-1;</v>
      </c>
    </row>
    <row r="45" hidden="1" spans="1:28">
      <c r="A45" s="14">
        <v>43590</v>
      </c>
      <c r="B45" s="40">
        <v>4832376705</v>
      </c>
      <c r="C45" s="1" t="s">
        <v>61</v>
      </c>
      <c r="D45" s="1" t="s">
        <v>62</v>
      </c>
      <c r="E45" s="1" t="s">
        <v>26</v>
      </c>
      <c r="F45" s="1" t="s">
        <v>131</v>
      </c>
      <c r="G45" s="1">
        <v>13905539560</v>
      </c>
      <c r="I45" s="1" t="s">
        <v>132</v>
      </c>
      <c r="K45" s="39">
        <v>1</v>
      </c>
      <c r="AA45" s="1">
        <f t="shared" ref="AA45:AA58" si="2">SUM(J45:S45)</f>
        <v>1</v>
      </c>
      <c r="AB45" t="str">
        <f t="shared" ref="AB45:AB58" si="3">IF(J45&gt;0,"U1-"&amp;J45&amp;";","")&amp;IF(K45&gt;0,"U2-"&amp;K45&amp;";","")&amp;IF(L45&gt;0,"U3-"&amp;L45&amp;";","")&amp;IF(M45&gt;0,"U4-"&amp;M45&amp;";","")&amp;IF(N45&gt;0,"U6-"&amp;N45&amp;";","")&amp;IF(O45&gt;0,"U6(Tollder)-"&amp;O45&amp;";","")&amp;IF(P45&gt;0,"U7-"&amp;P45&amp;";","")&amp;IF(Q45&gt;0,"U8-"&amp;Q45&amp;";","")&amp;IF(R45&gt;0,"U9-"&amp;R45&amp;";","")&amp;IF(S45&gt;0,"U10-"&amp;S45&amp;";","")&amp;V45</f>
        <v>U2-1;</v>
      </c>
    </row>
    <row r="46" s="35" customFormat="1" hidden="1" spans="1:28">
      <c r="A46" s="44">
        <v>43591</v>
      </c>
      <c r="B46" s="45">
        <v>7596710537</v>
      </c>
      <c r="C46" s="46" t="s">
        <v>24</v>
      </c>
      <c r="D46" s="46" t="s">
        <v>133</v>
      </c>
      <c r="E46" s="46" t="s">
        <v>26</v>
      </c>
      <c r="F46" s="46" t="s">
        <v>134</v>
      </c>
      <c r="G46" s="46">
        <v>13358607555</v>
      </c>
      <c r="H46" s="45"/>
      <c r="I46" s="46" t="s">
        <v>135</v>
      </c>
      <c r="J46" s="52">
        <v>6</v>
      </c>
      <c r="K46" s="52"/>
      <c r="L46" s="52"/>
      <c r="M46" s="52"/>
      <c r="N46" s="52"/>
      <c r="O46" s="52"/>
      <c r="P46" s="52"/>
      <c r="Q46" s="52"/>
      <c r="R46" s="52"/>
      <c r="S46" s="52"/>
      <c r="AA46" s="46">
        <f t="shared" si="2"/>
        <v>6</v>
      </c>
      <c r="AB46" s="35" t="str">
        <f t="shared" si="3"/>
        <v>U1-6;</v>
      </c>
    </row>
    <row r="47" hidden="1" spans="1:28">
      <c r="A47" s="14">
        <v>43591</v>
      </c>
      <c r="B47" s="40">
        <v>1634921025</v>
      </c>
      <c r="C47" s="1" t="s">
        <v>50</v>
      </c>
      <c r="D47" s="1" t="s">
        <v>51</v>
      </c>
      <c r="E47" s="1" t="s">
        <v>26</v>
      </c>
      <c r="F47" s="1" t="s">
        <v>136</v>
      </c>
      <c r="G47" s="1">
        <v>15246448682</v>
      </c>
      <c r="H47" s="40"/>
      <c r="I47" s="1" t="s">
        <v>137</v>
      </c>
      <c r="K47" s="39">
        <v>1</v>
      </c>
      <c r="Z47" s="1"/>
      <c r="AA47" s="1">
        <f t="shared" si="2"/>
        <v>1</v>
      </c>
      <c r="AB47" t="str">
        <f t="shared" si="3"/>
        <v>U2-1;</v>
      </c>
    </row>
    <row r="48" hidden="1" spans="1:28">
      <c r="A48" s="14">
        <v>43591</v>
      </c>
      <c r="B48" s="40">
        <v>5788516354</v>
      </c>
      <c r="C48" s="1" t="s">
        <v>24</v>
      </c>
      <c r="D48" s="1" t="s">
        <v>138</v>
      </c>
      <c r="E48" s="1" t="s">
        <v>26</v>
      </c>
      <c r="F48" s="1" t="s">
        <v>139</v>
      </c>
      <c r="G48" s="1">
        <v>15961326000</v>
      </c>
      <c r="H48" s="40"/>
      <c r="I48" s="1" t="s">
        <v>140</v>
      </c>
      <c r="K48" s="39">
        <v>2</v>
      </c>
      <c r="AA48" s="1">
        <f t="shared" si="2"/>
        <v>2</v>
      </c>
      <c r="AB48" t="str">
        <f t="shared" si="3"/>
        <v>U2-2;</v>
      </c>
    </row>
    <row r="49" hidden="1" spans="1:28">
      <c r="A49" s="14">
        <v>43591</v>
      </c>
      <c r="B49" s="40" t="s">
        <v>141</v>
      </c>
      <c r="C49" s="1" t="s">
        <v>24</v>
      </c>
      <c r="D49" s="1" t="s">
        <v>142</v>
      </c>
      <c r="E49" s="1" t="s">
        <v>26</v>
      </c>
      <c r="F49" s="1" t="s">
        <v>143</v>
      </c>
      <c r="G49" s="1">
        <v>15191152514</v>
      </c>
      <c r="H49" s="40"/>
      <c r="I49" s="1" t="s">
        <v>144</v>
      </c>
      <c r="J49" s="39">
        <v>1</v>
      </c>
      <c r="K49" s="39">
        <v>1</v>
      </c>
      <c r="S49" s="39">
        <v>1</v>
      </c>
      <c r="V49" s="39" t="s">
        <v>145</v>
      </c>
      <c r="AA49" s="1">
        <f t="shared" si="2"/>
        <v>3</v>
      </c>
      <c r="AB49" t="e">
        <f>IF(J49&gt;0,"U1-"&amp;J49&amp;";","")&amp;IF(K49&gt;0,"U2-"&amp;K49&amp;";","")&amp;IF(L49&gt;0,"U3-"&amp;L49&amp;";","")&amp;IF(M49&gt;0,"U4-"&amp;M49&amp;";","")&amp;IF(N49&gt;0,"U6-"&amp;N49&amp;";","")&amp;IF(O49&gt;0,"U6(Tollder)-"&amp;O49&amp;";","")&amp;IF(P49&gt;0,"U7-"&amp;P49&amp;";","")&amp;IF(Q49&gt;0,"U8-"&amp;Q49&amp;";","")&amp;IF(R49&gt;0,"U9-"&amp;R49&amp;";","")&amp;IF(S49&gt;0,"U10-"&amp;S49&amp;";","")&amp;#REF!</f>
        <v>#REF!</v>
      </c>
    </row>
    <row r="50" hidden="1" spans="1:28">
      <c r="A50" s="14">
        <v>43591</v>
      </c>
      <c r="B50" s="40">
        <v>8613510746</v>
      </c>
      <c r="C50" s="1" t="s">
        <v>29</v>
      </c>
      <c r="D50" s="1" t="s">
        <v>146</v>
      </c>
      <c r="E50" s="1" t="s">
        <v>26</v>
      </c>
      <c r="F50" s="1" t="s">
        <v>146</v>
      </c>
      <c r="G50" s="1">
        <v>13968682676</v>
      </c>
      <c r="H50" s="40"/>
      <c r="I50" s="1" t="s">
        <v>147</v>
      </c>
      <c r="J50" s="39">
        <v>10</v>
      </c>
      <c r="Q50" s="39">
        <v>1</v>
      </c>
      <c r="AA50" s="1">
        <f t="shared" si="2"/>
        <v>11</v>
      </c>
      <c r="AB50" t="str">
        <f t="shared" si="3"/>
        <v>U1-10;U8-1;</v>
      </c>
    </row>
    <row r="51" hidden="1" spans="1:28">
      <c r="A51" s="14">
        <v>43591</v>
      </c>
      <c r="B51" s="40">
        <v>1082113039</v>
      </c>
      <c r="C51" s="1" t="s">
        <v>24</v>
      </c>
      <c r="D51" s="1" t="s">
        <v>148</v>
      </c>
      <c r="E51" s="1" t="s">
        <v>26</v>
      </c>
      <c r="F51" s="1" t="s">
        <v>149</v>
      </c>
      <c r="G51" s="1">
        <v>15358999923</v>
      </c>
      <c r="H51" s="40"/>
      <c r="I51" s="1" t="s">
        <v>150</v>
      </c>
      <c r="J51" s="39">
        <v>1</v>
      </c>
      <c r="K51" s="39">
        <v>1</v>
      </c>
      <c r="AA51" s="1">
        <f t="shared" si="2"/>
        <v>2</v>
      </c>
      <c r="AB51" t="str">
        <f t="shared" si="3"/>
        <v>U1-1;U2-1;</v>
      </c>
    </row>
    <row r="52" hidden="1" spans="1:28">
      <c r="A52" s="14">
        <v>43591</v>
      </c>
      <c r="B52" s="40">
        <v>5521330136</v>
      </c>
      <c r="C52" s="1" t="s">
        <v>24</v>
      </c>
      <c r="D52" s="1" t="s">
        <v>148</v>
      </c>
      <c r="E52" s="1" t="s">
        <v>26</v>
      </c>
      <c r="F52" s="1" t="s">
        <v>151</v>
      </c>
      <c r="G52" s="1">
        <v>18221264520</v>
      </c>
      <c r="H52" s="40"/>
      <c r="I52" s="1" t="s">
        <v>152</v>
      </c>
      <c r="J52" s="39">
        <v>1</v>
      </c>
      <c r="AA52" s="1">
        <f t="shared" si="2"/>
        <v>1</v>
      </c>
      <c r="AB52" t="str">
        <f t="shared" si="3"/>
        <v>U1-1;</v>
      </c>
    </row>
    <row r="53" hidden="1" spans="1:28">
      <c r="A53" s="14">
        <v>43591</v>
      </c>
      <c r="B53" s="40" t="s">
        <v>153</v>
      </c>
      <c r="C53" s="1" t="s">
        <v>50</v>
      </c>
      <c r="D53" s="1" t="s">
        <v>154</v>
      </c>
      <c r="E53" s="1" t="s">
        <v>26</v>
      </c>
      <c r="F53" s="1" t="s">
        <v>154</v>
      </c>
      <c r="G53" s="1">
        <v>18560248188</v>
      </c>
      <c r="H53" s="40"/>
      <c r="I53" s="1" t="s">
        <v>155</v>
      </c>
      <c r="J53" s="39">
        <v>2</v>
      </c>
      <c r="K53" s="39">
        <v>3</v>
      </c>
      <c r="R53" s="39">
        <v>1</v>
      </c>
      <c r="AA53" s="1">
        <f t="shared" si="2"/>
        <v>6</v>
      </c>
      <c r="AB53" t="str">
        <f t="shared" si="3"/>
        <v>U1-2;U2-3;U9-1;</v>
      </c>
    </row>
    <row r="54" hidden="1" spans="1:28">
      <c r="A54" s="14">
        <v>43591</v>
      </c>
      <c r="B54" s="40">
        <v>4888614992</v>
      </c>
      <c r="C54" s="1" t="s">
        <v>29</v>
      </c>
      <c r="D54" s="1" t="s">
        <v>156</v>
      </c>
      <c r="E54" s="1" t="s">
        <v>31</v>
      </c>
      <c r="F54" s="1" t="s">
        <v>157</v>
      </c>
      <c r="G54" s="47">
        <v>13960369605</v>
      </c>
      <c r="H54" s="40" t="s">
        <v>158</v>
      </c>
      <c r="I54" s="1" t="s">
        <v>159</v>
      </c>
      <c r="J54" s="1"/>
      <c r="K54" s="1"/>
      <c r="L54" s="1"/>
      <c r="M54" s="1"/>
      <c r="N54" s="1"/>
      <c r="O54" s="1"/>
      <c r="P54" s="1"/>
      <c r="Q54" s="1"/>
      <c r="R54" s="39">
        <v>1</v>
      </c>
      <c r="AA54" s="1">
        <f t="shared" si="2"/>
        <v>1</v>
      </c>
      <c r="AB54" t="str">
        <f t="shared" si="3"/>
        <v>U9-1;</v>
      </c>
    </row>
    <row r="55" hidden="1" spans="1:28">
      <c r="A55" s="14">
        <v>43591</v>
      </c>
      <c r="B55" s="40">
        <v>4041815829</v>
      </c>
      <c r="C55" s="1" t="s">
        <v>50</v>
      </c>
      <c r="D55" s="1" t="s">
        <v>154</v>
      </c>
      <c r="E55" s="1" t="s">
        <v>26</v>
      </c>
      <c r="F55" s="1" t="s">
        <v>160</v>
      </c>
      <c r="G55" s="1">
        <v>13838909235</v>
      </c>
      <c r="H55" s="40"/>
      <c r="I55" s="1" t="s">
        <v>161</v>
      </c>
      <c r="J55" s="39">
        <v>1</v>
      </c>
      <c r="K55" s="39">
        <v>1</v>
      </c>
      <c r="L55" s="39">
        <v>1</v>
      </c>
      <c r="AA55" s="1">
        <f t="shared" si="2"/>
        <v>3</v>
      </c>
      <c r="AB55" t="str">
        <f t="shared" si="3"/>
        <v>U1-1;U2-1;U3-1;</v>
      </c>
    </row>
    <row r="56" s="36" customFormat="1" hidden="1" spans="1:28">
      <c r="A56" s="48">
        <v>43591</v>
      </c>
      <c r="B56" s="49" t="s">
        <v>162</v>
      </c>
      <c r="C56" s="50" t="s">
        <v>50</v>
      </c>
      <c r="D56" s="50" t="s">
        <v>163</v>
      </c>
      <c r="E56" s="50" t="s">
        <v>26</v>
      </c>
      <c r="F56" s="50" t="s">
        <v>163</v>
      </c>
      <c r="G56" s="50">
        <v>15910252307</v>
      </c>
      <c r="H56" s="51"/>
      <c r="I56" s="50" t="s">
        <v>164</v>
      </c>
      <c r="J56" s="53"/>
      <c r="K56" s="53"/>
      <c r="L56" s="53"/>
      <c r="M56" s="53"/>
      <c r="N56" s="53"/>
      <c r="O56" s="53"/>
      <c r="P56" s="53"/>
      <c r="Q56" s="53"/>
      <c r="R56" s="53"/>
      <c r="S56" s="53"/>
      <c r="AA56" s="1">
        <f t="shared" si="2"/>
        <v>0</v>
      </c>
      <c r="AB56" t="str">
        <f t="shared" si="3"/>
        <v/>
      </c>
    </row>
    <row r="57" hidden="1" spans="1:28">
      <c r="A57" s="14">
        <v>43591</v>
      </c>
      <c r="B57" s="40">
        <v>4667796821</v>
      </c>
      <c r="C57" s="1" t="s">
        <v>29</v>
      </c>
      <c r="D57" s="1" t="s">
        <v>165</v>
      </c>
      <c r="E57" s="1" t="s">
        <v>31</v>
      </c>
      <c r="F57" s="1" t="s">
        <v>166</v>
      </c>
      <c r="G57" s="1" t="s">
        <v>167</v>
      </c>
      <c r="H57" s="40"/>
      <c r="I57" s="1" t="s">
        <v>168</v>
      </c>
      <c r="J57" s="39">
        <v>1</v>
      </c>
      <c r="K57" s="39">
        <v>3</v>
      </c>
      <c r="L57" s="39">
        <v>1</v>
      </c>
      <c r="M57" s="39">
        <v>2</v>
      </c>
      <c r="N57" s="39">
        <v>1</v>
      </c>
      <c r="Q57" s="39">
        <v>1</v>
      </c>
      <c r="R57" s="39">
        <v>1</v>
      </c>
      <c r="AA57" s="1">
        <f t="shared" si="2"/>
        <v>10</v>
      </c>
      <c r="AB57" t="str">
        <f t="shared" si="3"/>
        <v>U1-1;U2-3;U3-1;U4-2;U6-1;U8-1;U9-1;</v>
      </c>
    </row>
    <row r="58" spans="1:28">
      <c r="A58" s="14">
        <v>43592</v>
      </c>
      <c r="B58" s="40" t="s">
        <v>169</v>
      </c>
      <c r="C58" s="1" t="s">
        <v>29</v>
      </c>
      <c r="D58" s="1" t="s">
        <v>170</v>
      </c>
      <c r="E58" s="1" t="s">
        <v>26</v>
      </c>
      <c r="F58" s="1" t="s">
        <v>171</v>
      </c>
      <c r="G58" s="1">
        <v>18650818018</v>
      </c>
      <c r="I58" s="40" t="s">
        <v>172</v>
      </c>
      <c r="J58" s="39">
        <v>6</v>
      </c>
      <c r="O58" s="39">
        <v>1</v>
      </c>
      <c r="AA58" s="1">
        <f t="shared" si="2"/>
        <v>7</v>
      </c>
      <c r="AB58" t="str">
        <f t="shared" si="3"/>
        <v>U1-6;U6(Tollder)-1;</v>
      </c>
    </row>
    <row r="59" spans="1:28">
      <c r="A59" s="14">
        <v>43592</v>
      </c>
      <c r="B59" s="40">
        <v>9673069885</v>
      </c>
      <c r="C59" s="1" t="s">
        <v>24</v>
      </c>
      <c r="D59" s="1" t="s">
        <v>25</v>
      </c>
      <c r="E59" s="1" t="s">
        <v>26</v>
      </c>
      <c r="F59" s="1" t="s">
        <v>173</v>
      </c>
      <c r="G59" s="1">
        <v>18763718466</v>
      </c>
      <c r="H59" s="40"/>
      <c r="I59" s="40" t="s">
        <v>174</v>
      </c>
      <c r="O59" s="39">
        <v>1</v>
      </c>
      <c r="AA59" s="1">
        <f t="shared" ref="AA59:AA72" si="4">SUM(J59:S59)</f>
        <v>1</v>
      </c>
      <c r="AB59" t="str">
        <f t="shared" ref="AB59:AB71" si="5">IF(J59&gt;0,"U1-"&amp;J59&amp;";","")&amp;IF(K59&gt;0,"U2-"&amp;K59&amp;";","")&amp;IF(L59&gt;0,"U3-"&amp;L59&amp;";","")&amp;IF(M59&gt;0,"U4-"&amp;M59&amp;";","")&amp;IF(N59&gt;0,"U6-"&amp;N59&amp;";","")&amp;IF(O59&gt;0,"U6(Tollder)-"&amp;O59&amp;";","")&amp;IF(P59&gt;0,"U7-"&amp;P59&amp;";","")&amp;IF(Q59&gt;0,"U8-"&amp;Q59&amp;";","")&amp;IF(R59&gt;0,"U9-"&amp;R59&amp;";","")&amp;IF(S59&gt;0,"U10-"&amp;S59&amp;";","")&amp;V59</f>
        <v>U6(Tollder)-1;</v>
      </c>
    </row>
    <row r="60" spans="1:28">
      <c r="A60" s="14">
        <v>43592</v>
      </c>
      <c r="B60" s="40">
        <v>1040809846</v>
      </c>
      <c r="C60" s="40" t="s">
        <v>29</v>
      </c>
      <c r="D60" s="40" t="s">
        <v>175</v>
      </c>
      <c r="E60" s="40" t="s">
        <v>26</v>
      </c>
      <c r="F60" s="40" t="s">
        <v>175</v>
      </c>
      <c r="G60" s="40">
        <v>13868973580</v>
      </c>
      <c r="H60" s="40"/>
      <c r="I60" s="40" t="s">
        <v>176</v>
      </c>
      <c r="J60" s="39">
        <v>6</v>
      </c>
      <c r="K60" s="39">
        <v>2</v>
      </c>
      <c r="O60" s="39">
        <v>1</v>
      </c>
      <c r="Q60" s="39">
        <v>1</v>
      </c>
      <c r="R60" s="39">
        <v>2</v>
      </c>
      <c r="AA60" s="1">
        <f t="shared" si="4"/>
        <v>12</v>
      </c>
      <c r="AB60" t="str">
        <f t="shared" si="5"/>
        <v>U1-6;U2-2;U6(Tollder)-1;U8-1;U9-2;</v>
      </c>
    </row>
    <row r="61" spans="1:28">
      <c r="A61" s="14">
        <v>43592</v>
      </c>
      <c r="B61" s="40">
        <v>5447262541</v>
      </c>
      <c r="C61" s="40" t="s">
        <v>24</v>
      </c>
      <c r="D61" s="40" t="s">
        <v>142</v>
      </c>
      <c r="E61" s="40" t="s">
        <v>26</v>
      </c>
      <c r="F61" s="40" t="s">
        <v>177</v>
      </c>
      <c r="G61" s="40">
        <v>13111580870</v>
      </c>
      <c r="H61" s="40"/>
      <c r="I61" s="40" t="s">
        <v>178</v>
      </c>
      <c r="J61" s="39"/>
      <c r="P61" s="39">
        <v>1</v>
      </c>
      <c r="AA61" s="1">
        <f t="shared" si="4"/>
        <v>1</v>
      </c>
      <c r="AB61" t="str">
        <f t="shared" si="5"/>
        <v>U7-1;</v>
      </c>
    </row>
    <row r="62" spans="1:28">
      <c r="A62" s="14">
        <v>43592</v>
      </c>
      <c r="B62" s="40">
        <v>1264052878</v>
      </c>
      <c r="C62" s="1" t="s">
        <v>29</v>
      </c>
      <c r="D62" s="1" t="s">
        <v>73</v>
      </c>
      <c r="E62" s="1" t="s">
        <v>26</v>
      </c>
      <c r="F62" s="1" t="s">
        <v>179</v>
      </c>
      <c r="G62" s="1" t="s">
        <v>180</v>
      </c>
      <c r="I62" s="40" t="s">
        <v>181</v>
      </c>
      <c r="J62" s="39">
        <v>4</v>
      </c>
      <c r="K62" s="39">
        <v>2</v>
      </c>
      <c r="L62" s="39">
        <v>3</v>
      </c>
      <c r="O62" s="39">
        <v>4</v>
      </c>
      <c r="AA62" s="1">
        <f t="shared" si="4"/>
        <v>13</v>
      </c>
      <c r="AB62" t="str">
        <f t="shared" si="5"/>
        <v>U1-4;U2-2;U3-3;U6(Tollder)-4;</v>
      </c>
    </row>
    <row r="63" spans="1:28">
      <c r="A63" s="14">
        <v>43592</v>
      </c>
      <c r="B63" s="40">
        <v>3679675941</v>
      </c>
      <c r="C63" s="1" t="s">
        <v>29</v>
      </c>
      <c r="D63" s="1" t="s">
        <v>182</v>
      </c>
      <c r="E63" s="1" t="s">
        <v>31</v>
      </c>
      <c r="F63" s="1" t="s">
        <v>183</v>
      </c>
      <c r="G63" s="1">
        <v>18580436883</v>
      </c>
      <c r="H63" s="58" t="s">
        <v>184</v>
      </c>
      <c r="I63" s="40" t="s">
        <v>185</v>
      </c>
      <c r="V63" t="s">
        <v>186</v>
      </c>
      <c r="AA63" s="1">
        <f t="shared" si="4"/>
        <v>0</v>
      </c>
      <c r="AB63" t="str">
        <f t="shared" si="5"/>
        <v>2×2.3×7.5cm -1</v>
      </c>
    </row>
    <row r="64" spans="1:28">
      <c r="A64" s="14">
        <v>43592</v>
      </c>
      <c r="B64" s="40">
        <v>4048726855</v>
      </c>
      <c r="C64" s="40" t="s">
        <v>61</v>
      </c>
      <c r="D64" s="40" t="s">
        <v>62</v>
      </c>
      <c r="E64" s="40" t="s">
        <v>26</v>
      </c>
      <c r="F64" s="40" t="s">
        <v>187</v>
      </c>
      <c r="G64" s="40">
        <v>18655301807</v>
      </c>
      <c r="H64" s="40"/>
      <c r="I64" s="40" t="s">
        <v>188</v>
      </c>
      <c r="K64" s="39">
        <v>2</v>
      </c>
      <c r="AA64" s="1">
        <f t="shared" si="4"/>
        <v>2</v>
      </c>
      <c r="AB64" t="str">
        <f t="shared" si="5"/>
        <v>U2-2;</v>
      </c>
    </row>
    <row r="65" spans="1:28">
      <c r="A65" s="14">
        <v>43592</v>
      </c>
      <c r="B65" s="40">
        <v>1689617643</v>
      </c>
      <c r="C65" s="40" t="s">
        <v>24</v>
      </c>
      <c r="D65" s="40" t="s">
        <v>44</v>
      </c>
      <c r="E65" s="40" t="s">
        <v>26</v>
      </c>
      <c r="F65" s="40" t="s">
        <v>45</v>
      </c>
      <c r="G65" s="40">
        <v>13181315266</v>
      </c>
      <c r="H65" s="40"/>
      <c r="I65" s="40" t="s">
        <v>46</v>
      </c>
      <c r="J65" s="39">
        <v>3</v>
      </c>
      <c r="K65" s="39"/>
      <c r="L65" s="39">
        <v>2</v>
      </c>
      <c r="M65" s="39"/>
      <c r="N65" s="39">
        <v>1</v>
      </c>
      <c r="AA65" s="1">
        <f t="shared" si="4"/>
        <v>6</v>
      </c>
      <c r="AB65" t="str">
        <f t="shared" si="5"/>
        <v>U1-3;U3-2;U6-1;</v>
      </c>
    </row>
    <row r="66" spans="27:28">
      <c r="AA66" s="1">
        <f t="shared" si="4"/>
        <v>0</v>
      </c>
      <c r="AB66" t="str">
        <f t="shared" si="5"/>
        <v/>
      </c>
    </row>
    <row r="67" spans="27:28">
      <c r="AA67" s="1">
        <f t="shared" si="4"/>
        <v>0</v>
      </c>
      <c r="AB67" t="str">
        <f t="shared" si="5"/>
        <v/>
      </c>
    </row>
    <row r="68" spans="27:28">
      <c r="AA68" s="1">
        <f t="shared" si="4"/>
        <v>0</v>
      </c>
      <c r="AB68" t="str">
        <f t="shared" si="5"/>
        <v/>
      </c>
    </row>
    <row r="69" spans="27:28">
      <c r="AA69" s="1">
        <f t="shared" si="4"/>
        <v>0</v>
      </c>
      <c r="AB69" t="str">
        <f t="shared" si="5"/>
        <v/>
      </c>
    </row>
    <row r="70" spans="27:28">
      <c r="AA70" s="1">
        <f t="shared" si="4"/>
        <v>0</v>
      </c>
      <c r="AB70" t="str">
        <f t="shared" si="5"/>
        <v/>
      </c>
    </row>
    <row r="71" spans="27:28">
      <c r="AA71" s="1">
        <f t="shared" si="4"/>
        <v>0</v>
      </c>
      <c r="AB71" t="str">
        <f t="shared" si="5"/>
        <v/>
      </c>
    </row>
    <row r="72" spans="27:27">
      <c r="AA72" s="1">
        <f t="shared" si="4"/>
        <v>0</v>
      </c>
    </row>
    <row r="1048565" spans="10:21">
      <c r="J1048565" s="39">
        <f>SUM(J2:J1048564)</f>
        <v>80</v>
      </c>
      <c r="K1048565" s="39">
        <f t="shared" ref="K1048565:S1048565" si="6">SUM(K2:K1048564)</f>
        <v>61</v>
      </c>
      <c r="L1048565" s="39">
        <f t="shared" si="6"/>
        <v>17</v>
      </c>
      <c r="M1048565" s="39">
        <f t="shared" si="6"/>
        <v>5</v>
      </c>
      <c r="N1048565" s="39">
        <f t="shared" si="6"/>
        <v>3</v>
      </c>
      <c r="O1048565" s="39">
        <f t="shared" si="6"/>
        <v>15</v>
      </c>
      <c r="P1048565" s="39">
        <f t="shared" si="6"/>
        <v>4</v>
      </c>
      <c r="Q1048565" s="39">
        <f t="shared" si="6"/>
        <v>10</v>
      </c>
      <c r="R1048565" s="39">
        <f t="shared" si="6"/>
        <v>11</v>
      </c>
      <c r="S1048565" s="39">
        <f t="shared" si="6"/>
        <v>4</v>
      </c>
      <c r="T1048565" s="39"/>
      <c r="U1048565" s="39"/>
    </row>
  </sheetData>
  <autoFilter ref="A1:S63">
    <filterColumn colId="0">
      <filters>
        <dateGroupItem year="2019" month="5" day="7" dateTimeGrouping="day"/>
      </filters>
    </filterColumn>
    <extLst/>
  </autoFilter>
  <pageMargins left="0.75" right="0.75" top="1" bottom="1" header="0.5" footer="0.5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AB312"/>
  <sheetViews>
    <sheetView zoomScale="85" zoomScaleNormal="85" workbookViewId="0">
      <pane ySplit="1" topLeftCell="A2" activePane="bottomLeft" state="frozen"/>
      <selection/>
      <selection pane="bottomLeft" activeCell="A6" sqref="$A6:$XFD6"/>
    </sheetView>
  </sheetViews>
  <sheetFormatPr defaultColWidth="9" defaultRowHeight="14.25"/>
  <cols>
    <col min="1" max="1" width="9" style="3"/>
    <col min="2" max="2" width="15.25" style="4" customWidth="1"/>
    <col min="3" max="4" width="11.5" style="4"/>
    <col min="5" max="5" width="11.75" style="4" customWidth="1"/>
    <col min="6" max="6" width="11.125" style="4" customWidth="1"/>
    <col min="7" max="7" width="14.25" style="4" customWidth="1"/>
    <col min="8" max="8" width="19.8416666666667" style="4" customWidth="1"/>
    <col min="9" max="9" width="72.7916666666667" style="4" customWidth="1"/>
    <col min="10" max="14" width="9" style="5"/>
    <col min="15" max="15" width="11.6083333333333" style="5" customWidth="1"/>
    <col min="16" max="20" width="9" style="5"/>
    <col min="21" max="21" width="9" style="4"/>
    <col min="22" max="22" width="19.25" style="4" customWidth="1"/>
    <col min="23" max="23" width="14.625" style="4" customWidth="1"/>
    <col min="24" max="24" width="15.375" style="4" customWidth="1"/>
    <col min="25" max="26" width="9" style="4"/>
    <col min="27" max="27" width="11.7583333333333" style="4" customWidth="1"/>
    <col min="28" max="28" width="19.4083333333333" style="4" customWidth="1"/>
    <col min="29" max="16384" width="9" style="4"/>
  </cols>
  <sheetData>
    <row r="1" spans="1:28">
      <c r="A1" s="6" t="s">
        <v>0</v>
      </c>
      <c r="B1" s="7" t="s">
        <v>1</v>
      </c>
      <c r="C1" s="8" t="s">
        <v>2</v>
      </c>
      <c r="D1" s="8" t="s">
        <v>3</v>
      </c>
      <c r="E1" s="7" t="s">
        <v>4</v>
      </c>
      <c r="F1" s="9" t="s">
        <v>5</v>
      </c>
      <c r="G1" s="10" t="s">
        <v>6</v>
      </c>
      <c r="H1" s="10" t="s">
        <v>7</v>
      </c>
      <c r="I1" s="9" t="s">
        <v>8</v>
      </c>
      <c r="J1" s="17" t="s">
        <v>9</v>
      </c>
      <c r="K1" s="17" t="s">
        <v>10</v>
      </c>
      <c r="L1" s="17" t="s">
        <v>11</v>
      </c>
      <c r="M1" s="18" t="s">
        <v>12</v>
      </c>
      <c r="N1" s="18" t="s">
        <v>13</v>
      </c>
      <c r="O1" s="18" t="s">
        <v>14</v>
      </c>
      <c r="P1" s="18" t="s">
        <v>15</v>
      </c>
      <c r="Q1" s="18" t="s">
        <v>16</v>
      </c>
      <c r="R1" s="18" t="s">
        <v>17</v>
      </c>
      <c r="S1" s="18" t="s">
        <v>18</v>
      </c>
      <c r="T1" s="18"/>
      <c r="U1" s="18"/>
      <c r="V1" s="18" t="s">
        <v>19</v>
      </c>
      <c r="W1" s="23" t="s">
        <v>20</v>
      </c>
      <c r="X1" s="24" t="s">
        <v>21</v>
      </c>
      <c r="AA1" s="5" t="s">
        <v>22</v>
      </c>
      <c r="AB1" s="1" t="s">
        <v>23</v>
      </c>
    </row>
    <row r="2" s="1" customFormat="1" spans="1:28">
      <c r="A2" s="11">
        <v>43590</v>
      </c>
      <c r="B2" s="1">
        <v>4955976555</v>
      </c>
      <c r="C2" s="1" t="s">
        <v>24</v>
      </c>
      <c r="D2" s="1" t="s">
        <v>25</v>
      </c>
      <c r="E2" s="1" t="s">
        <v>26</v>
      </c>
      <c r="F2" s="1" t="s">
        <v>27</v>
      </c>
      <c r="G2" s="1">
        <v>13978694522</v>
      </c>
      <c r="I2" s="1" t="s">
        <v>28</v>
      </c>
      <c r="J2" s="19"/>
      <c r="K2" s="19"/>
      <c r="L2" s="19"/>
      <c r="M2" s="19"/>
      <c r="N2" s="19"/>
      <c r="O2" s="19"/>
      <c r="P2" s="19">
        <v>1</v>
      </c>
      <c r="Q2" s="19"/>
      <c r="R2" s="19"/>
      <c r="S2" s="19"/>
      <c r="T2" s="25"/>
      <c r="V2" s="5"/>
      <c r="W2" s="25"/>
      <c r="Z2" s="5"/>
      <c r="AA2" s="1">
        <f>SUM(J2:S2)</f>
        <v>1</v>
      </c>
      <c r="AB2" t="str">
        <f>IF(J2&gt;0,"U1-"&amp;J2&amp;";","")&amp;IF(K2&gt;0,"U2-"&amp;K2&amp;";","")&amp;IF(L2&gt;0,"U3-"&amp;L2&amp;";","")&amp;IF(M2&gt;0,"U4-"&amp;M2&amp;";","")&amp;IF(N2&gt;0,"U6-"&amp;N2&amp;";","")&amp;IF(O2&gt;0,"U6-"&amp;O2&amp;";","")&amp;IF(P2&gt;0,"U7-"&amp;P2&amp;";","")&amp;IF(Q2&gt;0,"U8-"&amp;Q2&amp;";","")&amp;IF(R2&gt;0,"U9-"&amp;R2&amp;";","")&amp;IF(S2&gt;0,"U10-"&amp;S2&amp;";","")&amp;$V2</f>
        <v>U7-1;</v>
      </c>
    </row>
    <row r="3" spans="1:28">
      <c r="A3" s="11">
        <v>43590</v>
      </c>
      <c r="B3" s="1">
        <v>6664595059</v>
      </c>
      <c r="C3" s="1" t="s">
        <v>29</v>
      </c>
      <c r="D3" s="1" t="s">
        <v>30</v>
      </c>
      <c r="E3" s="1" t="s">
        <v>31</v>
      </c>
      <c r="F3" s="1" t="s">
        <v>32</v>
      </c>
      <c r="G3" s="1">
        <v>15370186810</v>
      </c>
      <c r="H3" s="12">
        <v>3.20581198701113e+17</v>
      </c>
      <c r="I3" s="1" t="s">
        <v>34</v>
      </c>
      <c r="V3" s="5" t="s">
        <v>35</v>
      </c>
      <c r="W3" s="26"/>
      <c r="AA3" s="1">
        <f>SUM(J3:S3)</f>
        <v>0</v>
      </c>
      <c r="AB3" t="str">
        <f>IF(J3&gt;0,"U1-"&amp;J3&amp;";","")&amp;IF(K3&gt;0,"U2-"&amp;K3&amp;";","")&amp;IF(L3&gt;0,"U3-"&amp;L3&amp;";","")&amp;IF(M3&gt;0,"U4-"&amp;M3&amp;";","")&amp;IF(N3&gt;0,"U6-"&amp;N3&amp;";","")&amp;IF(O3&gt;0,"U6-"&amp;O3&amp;";","")&amp;IF(P3&gt;0,"U7-"&amp;P3&amp;";","")&amp;IF(Q3&gt;0,"U8-"&amp;Q3&amp;";","")&amp;IF(R3&gt;0,"U9-"&amp;R3&amp;";","")&amp;IF(S3&gt;0,"U10-"&amp;S3&amp;";","")&amp;$V3</f>
        <v>UK5-1</v>
      </c>
    </row>
    <row r="4" spans="1:28">
      <c r="A4" s="11">
        <v>43590</v>
      </c>
      <c r="B4" s="1">
        <v>7330799079</v>
      </c>
      <c r="C4" s="1" t="s">
        <v>29</v>
      </c>
      <c r="D4" s="1" t="s">
        <v>30</v>
      </c>
      <c r="E4" s="1" t="s">
        <v>26</v>
      </c>
      <c r="F4" s="1" t="s">
        <v>32</v>
      </c>
      <c r="G4" s="1">
        <v>15370186810</v>
      </c>
      <c r="H4" s="1"/>
      <c r="I4" s="1" t="s">
        <v>34</v>
      </c>
      <c r="Q4" s="5">
        <v>1</v>
      </c>
      <c r="W4" s="26"/>
      <c r="AA4" s="1">
        <f>SUM(J4:S4)</f>
        <v>1</v>
      </c>
      <c r="AB4" t="str">
        <f>IF(J4&gt;0,"U1-"&amp;J4&amp;";","")&amp;IF(K4&gt;0,"U2-"&amp;K4&amp;";","")&amp;IF(L4&gt;0,"U3-"&amp;L4&amp;";","")&amp;IF(M4&gt;0,"U4-"&amp;M4&amp;";","")&amp;IF(N4&gt;0,"U6-"&amp;N4&amp;";","")&amp;IF(O4&gt;0,"U6-"&amp;O4&amp;";","")&amp;IF(P4&gt;0,"U7-"&amp;P4&amp;";","")&amp;IF(Q4&gt;0,"U8-"&amp;Q4&amp;";","")&amp;IF(R4&gt;0,"U9-"&amp;R4&amp;";","")&amp;IF(S4&gt;0,"U10-"&amp;S4&amp;";","")&amp;$V4</f>
        <v>U8-1;</v>
      </c>
    </row>
    <row r="5" spans="1:28">
      <c r="A5" s="11">
        <v>43590</v>
      </c>
      <c r="B5" s="1">
        <v>3630323899</v>
      </c>
      <c r="C5" s="1" t="s">
        <v>24</v>
      </c>
      <c r="D5" s="1" t="s">
        <v>36</v>
      </c>
      <c r="E5" s="1" t="s">
        <v>26</v>
      </c>
      <c r="F5" s="1" t="s">
        <v>37</v>
      </c>
      <c r="G5" s="1">
        <v>13888696161</v>
      </c>
      <c r="H5" s="1"/>
      <c r="I5" s="1" t="s">
        <v>38</v>
      </c>
      <c r="J5" s="5">
        <v>1</v>
      </c>
      <c r="W5" s="26"/>
      <c r="AA5" s="1">
        <f>SUM(J5:S5)</f>
        <v>1</v>
      </c>
      <c r="AB5" t="str">
        <f>IF(J5&gt;0,"U1-"&amp;J5&amp;";","")&amp;IF(K5&gt;0,"U2-"&amp;K5&amp;";","")&amp;IF(L5&gt;0,"U3-"&amp;L5&amp;";","")&amp;IF(M5&gt;0,"U4-"&amp;M5&amp;";","")&amp;IF(N5&gt;0,"U6-"&amp;N5&amp;";","")&amp;IF(O5&gt;0,"U6-"&amp;O5&amp;";","")&amp;IF(P5&gt;0,"U7-"&amp;P5&amp;";","")&amp;IF(Q5&gt;0,"U8-"&amp;Q5&amp;";","")&amp;IF(R5&gt;0,"U9-"&amp;R5&amp;";","")&amp;IF(S5&gt;0,"U10-"&amp;S5&amp;";","")&amp;$V5</f>
        <v>U1-1;</v>
      </c>
    </row>
    <row r="6" ht="15" customHeight="1" spans="1:9">
      <c r="A6" s="13"/>
      <c r="B6" s="1"/>
      <c r="C6" s="1"/>
      <c r="D6" s="1"/>
      <c r="E6" s="1"/>
      <c r="F6" s="1"/>
      <c r="G6" s="1"/>
      <c r="H6" s="1"/>
      <c r="I6" s="1"/>
    </row>
    <row r="7" spans="1:28">
      <c r="A7" s="11">
        <v>43590</v>
      </c>
      <c r="B7" s="1">
        <v>7594630494</v>
      </c>
      <c r="C7" s="1" t="s">
        <v>24</v>
      </c>
      <c r="D7" s="1" t="s">
        <v>39</v>
      </c>
      <c r="E7" s="1" t="s">
        <v>26</v>
      </c>
      <c r="F7" s="1" t="s">
        <v>40</v>
      </c>
      <c r="G7" s="1">
        <v>13639245954</v>
      </c>
      <c r="H7" s="1"/>
      <c r="I7" s="1" t="s">
        <v>41</v>
      </c>
      <c r="J7" s="5">
        <v>1</v>
      </c>
      <c r="K7" s="5">
        <v>5</v>
      </c>
      <c r="S7" s="5">
        <v>1</v>
      </c>
      <c r="W7" s="26"/>
      <c r="AA7" s="1">
        <f>SUM(J7:S7)</f>
        <v>7</v>
      </c>
      <c r="AB7" t="str">
        <f>IF(J7&gt;0,"U1-"&amp;J7&amp;";","")&amp;IF(K7&gt;0,"U2-"&amp;K7&amp;";","")&amp;IF(L7&gt;0,"U3-"&amp;L7&amp;";","")&amp;IF(M7&gt;0,"U4-"&amp;M7&amp;";","")&amp;IF(N7&gt;0,"U6-"&amp;N7&amp;";","")&amp;IF(O7&gt;0,"U6-"&amp;O7&amp;";","")&amp;IF(P7&gt;0,"U7-"&amp;P7&amp;";","")&amp;IF(Q7&gt;0,"U8-"&amp;Q7&amp;";","")&amp;IF(R7&gt;0,"U9-"&amp;R7&amp;";","")&amp;IF(S7&gt;0,"U10-"&amp;S7&amp;";","")&amp;$V7</f>
        <v>U1-1;U2-5;U10-1;</v>
      </c>
    </row>
    <row r="8" spans="1:28">
      <c r="A8" s="11">
        <v>43590</v>
      </c>
      <c r="B8" s="1">
        <v>2439155248</v>
      </c>
      <c r="C8" s="1" t="s">
        <v>24</v>
      </c>
      <c r="D8" s="1" t="s">
        <v>42</v>
      </c>
      <c r="E8" s="1" t="s">
        <v>26</v>
      </c>
      <c r="F8" s="1" t="s">
        <v>42</v>
      </c>
      <c r="G8" s="1">
        <v>18661710532</v>
      </c>
      <c r="H8" s="1"/>
      <c r="I8" s="1" t="s">
        <v>43</v>
      </c>
      <c r="J8" s="5">
        <v>6</v>
      </c>
      <c r="K8" s="5">
        <v>8</v>
      </c>
      <c r="O8" s="5">
        <v>2</v>
      </c>
      <c r="W8" s="26"/>
      <c r="AA8" s="1">
        <f>SUM(J8:S8)</f>
        <v>16</v>
      </c>
      <c r="AB8" t="str">
        <f>IF(J8&gt;0,"U1-"&amp;J8&amp;";","")&amp;IF(K8&gt;0,"U2-"&amp;K8&amp;";","")&amp;IF(L8&gt;0,"U3-"&amp;L8&amp;";","")&amp;IF(M8&gt;0,"U4-"&amp;M8&amp;";","")&amp;IF(N8&gt;0,"U6-"&amp;N8&amp;";","")&amp;IF(O8&gt;0,"U6-"&amp;O8&amp;";","")&amp;IF(P8&gt;0,"U7-"&amp;P8&amp;";","")&amp;IF(Q8&gt;0,"U8-"&amp;Q8&amp;";","")&amp;IF(R8&gt;0,"U9-"&amp;R8&amp;";","")&amp;IF(S8&gt;0,"U10-"&amp;S8&amp;";","")&amp;$V8</f>
        <v>U1-6;U2-8;U6-2;</v>
      </c>
    </row>
    <row r="9" spans="1:28">
      <c r="A9" s="11">
        <v>43590</v>
      </c>
      <c r="B9" s="1">
        <v>5919364503</v>
      </c>
      <c r="C9" s="1" t="s">
        <v>24</v>
      </c>
      <c r="D9" s="1" t="s">
        <v>44</v>
      </c>
      <c r="E9" s="1" t="s">
        <v>26</v>
      </c>
      <c r="F9" s="1" t="s">
        <v>45</v>
      </c>
      <c r="G9" s="1">
        <v>13181315266</v>
      </c>
      <c r="H9" s="1"/>
      <c r="I9" s="1" t="s">
        <v>46</v>
      </c>
      <c r="J9" s="5">
        <v>2</v>
      </c>
      <c r="L9" s="5">
        <v>1</v>
      </c>
      <c r="Q9" s="5">
        <v>1</v>
      </c>
      <c r="W9" s="26"/>
      <c r="AA9" s="1">
        <f>SUM(J9:S9)</f>
        <v>4</v>
      </c>
      <c r="AB9" t="str">
        <f>IF(J9&gt;0,"U1-"&amp;J9&amp;";","")&amp;IF(K9&gt;0,"U2-"&amp;K9&amp;";","")&amp;IF(L9&gt;0,"U3-"&amp;L9&amp;";","")&amp;IF(M9&gt;0,"U4-"&amp;M9&amp;";","")&amp;IF(N9&gt;0,"U6-"&amp;N9&amp;";","")&amp;IF(O9&gt;0,"U6-"&amp;O9&amp;";","")&amp;IF(P9&gt;0,"U7-"&amp;P9&amp;";","")&amp;IF(Q9&gt;0,"U8-"&amp;Q9&amp;";","")&amp;IF(R9&gt;0,"U9-"&amp;R9&amp;";","")&amp;IF(S9&gt;0,"U10-"&amp;S9&amp;";","")&amp;$V9</f>
        <v>U1-2;U3-1;U8-1;</v>
      </c>
    </row>
    <row r="10" hidden="1" spans="1:22">
      <c r="A10" s="13"/>
      <c r="V10" s="26"/>
    </row>
    <row r="11" hidden="1" spans="1:22">
      <c r="A11" s="13"/>
      <c r="V11" s="26"/>
    </row>
    <row r="12" spans="1:28">
      <c r="A12" s="11">
        <v>43590</v>
      </c>
      <c r="B12" s="1">
        <v>6697240885</v>
      </c>
      <c r="C12" s="1" t="s">
        <v>24</v>
      </c>
      <c r="D12" s="1" t="s">
        <v>25</v>
      </c>
      <c r="E12" s="1" t="s">
        <v>26</v>
      </c>
      <c r="F12" s="1" t="s">
        <v>25</v>
      </c>
      <c r="G12" s="1">
        <v>13878747196</v>
      </c>
      <c r="H12" s="1"/>
      <c r="I12" s="1" t="s">
        <v>47</v>
      </c>
      <c r="L12" s="5">
        <v>1</v>
      </c>
      <c r="R12" s="5">
        <v>1</v>
      </c>
      <c r="V12" s="26"/>
      <c r="AA12" s="1">
        <f>SUM(J12:S12)</f>
        <v>2</v>
      </c>
      <c r="AB12" t="str">
        <f>IF(J12&gt;0,"U1-"&amp;J12&amp;";","")&amp;IF(K12&gt;0,"U2-"&amp;K12&amp;";","")&amp;IF(L12&gt;0,"U3-"&amp;L12&amp;";","")&amp;IF(M12&gt;0,"U4-"&amp;M12&amp;";","")&amp;IF(N12&gt;0,"U6-"&amp;N12&amp;";","")&amp;IF(O12&gt;0,"U6-"&amp;O12&amp;";","")&amp;IF(P12&gt;0,"U7-"&amp;P12&amp;";","")&amp;IF(Q12&gt;0,"U8-"&amp;Q12&amp;";","")&amp;IF(R12&gt;0,"U9-"&amp;R12&amp;";","")&amp;IF(S12&gt;0,"U10-"&amp;S12&amp;";","")&amp;$V12</f>
        <v>U3-1;U9-1;</v>
      </c>
    </row>
    <row r="13" spans="1:28">
      <c r="A13" s="11">
        <v>43590</v>
      </c>
      <c r="B13" s="1">
        <v>6102656324</v>
      </c>
      <c r="C13" s="1" t="s">
        <v>29</v>
      </c>
      <c r="D13" s="1" t="s">
        <v>30</v>
      </c>
      <c r="E13" s="1" t="s">
        <v>31</v>
      </c>
      <c r="F13" s="1" t="s">
        <v>30</v>
      </c>
      <c r="G13" s="1">
        <v>18851459259</v>
      </c>
      <c r="H13" s="12">
        <v>3.21324199201152e+17</v>
      </c>
      <c r="I13" s="1" t="s">
        <v>49</v>
      </c>
      <c r="K13" s="5">
        <v>5</v>
      </c>
      <c r="Q13" s="5">
        <v>5</v>
      </c>
      <c r="V13" s="26"/>
      <c r="AA13" s="1">
        <f>SUM(J13:S13)</f>
        <v>10</v>
      </c>
      <c r="AB13" t="str">
        <f>IF(J13&gt;0,"U1-"&amp;J13&amp;";","")&amp;IF(K13&gt;0,"U2-"&amp;K13&amp;";","")&amp;IF(L13&gt;0,"U3-"&amp;L13&amp;";","")&amp;IF(M13&gt;0,"U4-"&amp;M13&amp;";","")&amp;IF(N13&gt;0,"U6-"&amp;N13&amp;";","")&amp;IF(O13&gt;0,"U6-"&amp;O13&amp;";","")&amp;IF(P13&gt;0,"U7-"&amp;P13&amp;";","")&amp;IF(Q13&gt;0,"U8-"&amp;Q13&amp;";","")&amp;IF(R13&gt;0,"U9-"&amp;R13&amp;";","")&amp;IF(S13&gt;0,"U10-"&amp;S13&amp;";","")&amp;$V13</f>
        <v>U2-5;U8-5;</v>
      </c>
    </row>
    <row r="14" spans="1:28">
      <c r="A14" s="11">
        <v>43590</v>
      </c>
      <c r="B14" s="1">
        <v>2540032047</v>
      </c>
      <c r="C14" s="1" t="s">
        <v>50</v>
      </c>
      <c r="D14" s="1" t="s">
        <v>51</v>
      </c>
      <c r="E14" s="1" t="s">
        <v>26</v>
      </c>
      <c r="F14" s="1" t="s">
        <v>52</v>
      </c>
      <c r="G14" s="1">
        <v>13159931528</v>
      </c>
      <c r="H14" s="1"/>
      <c r="I14" s="1" t="s">
        <v>53</v>
      </c>
      <c r="K14" s="5">
        <v>1</v>
      </c>
      <c r="V14" s="26"/>
      <c r="AA14" s="1">
        <f>SUM(J14:S14)</f>
        <v>1</v>
      </c>
      <c r="AB14" t="str">
        <f>IF(J14&gt;0,"U1-"&amp;J14&amp;";","")&amp;IF(K14&gt;0,"U2-"&amp;K14&amp;";","")&amp;IF(L14&gt;0,"U3-"&amp;L14&amp;";","")&amp;IF(M14&gt;0,"U4-"&amp;M14&amp;";","")&amp;IF(N14&gt;0,"U6-"&amp;N14&amp;";","")&amp;IF(O14&gt;0,"U6-"&amp;O14&amp;";","")&amp;IF(P14&gt;0,"U7-"&amp;P14&amp;";","")&amp;IF(Q14&gt;0,"U8-"&amp;Q14&amp;";","")&amp;IF(R14&gt;0,"U9-"&amp;R14&amp;";","")&amp;IF(S14&gt;0,"U10-"&amp;S14&amp;";","")&amp;$V14</f>
        <v>U2-1;</v>
      </c>
    </row>
    <row r="15" spans="1:28">
      <c r="A15" s="11">
        <v>43590</v>
      </c>
      <c r="B15" s="1">
        <v>3585786123</v>
      </c>
      <c r="C15" s="1" t="s">
        <v>54</v>
      </c>
      <c r="D15" s="1" t="s">
        <v>55</v>
      </c>
      <c r="E15" s="1" t="s">
        <v>26</v>
      </c>
      <c r="F15" s="1" t="s">
        <v>56</v>
      </c>
      <c r="G15" s="1">
        <v>17744389029</v>
      </c>
      <c r="H15" s="1"/>
      <c r="I15" s="1" t="s">
        <v>57</v>
      </c>
      <c r="J15" s="5">
        <v>1</v>
      </c>
      <c r="V15" s="26"/>
      <c r="AA15" s="1">
        <f>SUM(J15:S15)</f>
        <v>1</v>
      </c>
      <c r="AB15" t="str">
        <f>IF(J15&gt;0,"U1-"&amp;J15&amp;";","")&amp;IF(K15&gt;0,"U2-"&amp;K15&amp;";","")&amp;IF(L15&gt;0,"U3-"&amp;L15&amp;";","")&amp;IF(M15&gt;0,"U4-"&amp;M15&amp;";","")&amp;IF(N15&gt;0,"U6-"&amp;N15&amp;";","")&amp;IF(O15&gt;0,"U6-"&amp;O15&amp;";","")&amp;IF(P15&gt;0,"U7-"&amp;P15&amp;";","")&amp;IF(Q15&gt;0,"U8-"&amp;Q15&amp;";","")&amp;IF(R15&gt;0,"U9-"&amp;R15&amp;";","")&amp;IF(S15&gt;0,"U10-"&amp;S15&amp;";","")&amp;$V15</f>
        <v>U1-1;</v>
      </c>
    </row>
    <row r="16" spans="1:28">
      <c r="A16" s="11">
        <v>43590</v>
      </c>
      <c r="B16" s="1">
        <v>2530449046</v>
      </c>
      <c r="C16" s="1" t="s">
        <v>29</v>
      </c>
      <c r="D16" s="1" t="s">
        <v>58</v>
      </c>
      <c r="E16" s="1" t="s">
        <v>26</v>
      </c>
      <c r="F16" s="1" t="s">
        <v>59</v>
      </c>
      <c r="G16" s="1">
        <v>18613962520</v>
      </c>
      <c r="H16" s="1"/>
      <c r="I16" s="1" t="s">
        <v>60</v>
      </c>
      <c r="J16" s="5">
        <v>1</v>
      </c>
      <c r="V16" s="26"/>
      <c r="AA16" s="1">
        <f>SUM(J16:S16)</f>
        <v>1</v>
      </c>
      <c r="AB16" t="str">
        <f>IF(J16&gt;0,"U1-"&amp;J16&amp;";","")&amp;IF(K16&gt;0,"U2-"&amp;K16&amp;";","")&amp;IF(L16&gt;0,"U3-"&amp;L16&amp;";","")&amp;IF(M16&gt;0,"U4-"&amp;M16&amp;";","")&amp;IF(N16&gt;0,"U6-"&amp;N16&amp;";","")&amp;IF(O16&gt;0,"U6-"&amp;O16&amp;";","")&amp;IF(P16&gt;0,"U7-"&amp;P16&amp;";","")&amp;IF(Q16&gt;0,"U8-"&amp;Q16&amp;";","")&amp;IF(R16&gt;0,"U9-"&amp;R16&amp;";","")&amp;IF(S16&gt;0,"U10-"&amp;S16&amp;";","")&amp;$V16</f>
        <v>U1-1;</v>
      </c>
    </row>
    <row r="17" hidden="1" spans="1:9">
      <c r="A17" s="13"/>
      <c r="I17" s="20"/>
    </row>
    <row r="18" hidden="1" spans="1:1">
      <c r="A18" s="13"/>
    </row>
    <row r="19" hidden="1" spans="1:1">
      <c r="A19" s="13"/>
    </row>
    <row r="20" hidden="1" spans="1:28">
      <c r="A20" s="14"/>
      <c r="B20" s="1"/>
      <c r="C20" s="1"/>
      <c r="D20" s="1"/>
      <c r="E20" s="1"/>
      <c r="F20" s="1"/>
      <c r="G20" s="1"/>
      <c r="H20" s="1"/>
      <c r="I20" s="21"/>
      <c r="W20" s="27"/>
      <c r="AA20" s="1">
        <f t="shared" ref="AA20:AA29" si="0">SUM(J20:S20)</f>
        <v>0</v>
      </c>
      <c r="AB20" t="str">
        <f t="shared" ref="AB20:AB29" si="1">IF(J20&gt;0,"U1-"&amp;J20&amp;";","")&amp;IF(K20&gt;0,"U2-"&amp;K20&amp;";","")&amp;IF(L20&gt;0,"U3-"&amp;L20&amp;";","")&amp;IF(M20&gt;0,"U4-"&amp;M20&amp;";","")&amp;IF(N20&gt;0,"U6-"&amp;N20&amp;";","")&amp;IF(O20&gt;0,"U6-"&amp;O20&amp;";","")&amp;IF(P20&gt;0,"U7-"&amp;P20&amp;";","")&amp;IF(Q20&gt;0,"U8-"&amp;Q20&amp;";","")&amp;IF(R20&gt;0,"U9-"&amp;R20&amp;";","")&amp;IF(S20&gt;0,"U10-"&amp;S20&amp;";","")&amp;$V20</f>
        <v/>
      </c>
    </row>
    <row r="21" hidden="1" spans="1:28">
      <c r="A21" s="14"/>
      <c r="B21" s="1"/>
      <c r="C21" s="1"/>
      <c r="D21" s="1"/>
      <c r="E21" s="1"/>
      <c r="F21" s="1"/>
      <c r="G21" s="1"/>
      <c r="H21" s="1"/>
      <c r="I21" s="1"/>
      <c r="W21" s="27"/>
      <c r="AA21" s="1">
        <f t="shared" si="0"/>
        <v>0</v>
      </c>
      <c r="AB21" t="str">
        <f t="shared" si="1"/>
        <v/>
      </c>
    </row>
    <row r="22" hidden="1" spans="1:28">
      <c r="A22" s="14"/>
      <c r="B22" s="1"/>
      <c r="C22" s="1"/>
      <c r="D22" s="1"/>
      <c r="E22" s="1"/>
      <c r="F22" s="1"/>
      <c r="G22" s="1"/>
      <c r="H22" s="1"/>
      <c r="I22" s="1"/>
      <c r="W22" s="27"/>
      <c r="AA22" s="1">
        <f t="shared" si="0"/>
        <v>0</v>
      </c>
      <c r="AB22" t="str">
        <f t="shared" si="1"/>
        <v/>
      </c>
    </row>
    <row r="23" hidden="1" spans="1:28">
      <c r="A23" s="14"/>
      <c r="B23" s="1"/>
      <c r="C23" s="1"/>
      <c r="D23" s="1"/>
      <c r="E23" s="1"/>
      <c r="F23" s="1"/>
      <c r="G23" s="1"/>
      <c r="H23" s="1"/>
      <c r="I23" s="1"/>
      <c r="W23" s="27"/>
      <c r="AA23" s="1">
        <f t="shared" si="0"/>
        <v>0</v>
      </c>
      <c r="AB23" t="str">
        <f t="shared" si="1"/>
        <v/>
      </c>
    </row>
    <row r="24" hidden="1" spans="1:28">
      <c r="A24" s="13"/>
      <c r="W24" s="27"/>
      <c r="AA24" s="1">
        <f t="shared" si="0"/>
        <v>0</v>
      </c>
      <c r="AB24" t="str">
        <f t="shared" si="1"/>
        <v/>
      </c>
    </row>
    <row r="25" hidden="1" spans="1:28">
      <c r="A25" s="13"/>
      <c r="W25" s="27"/>
      <c r="AA25" s="1">
        <f t="shared" si="0"/>
        <v>0</v>
      </c>
      <c r="AB25" t="str">
        <f t="shared" si="1"/>
        <v/>
      </c>
    </row>
    <row r="26" hidden="1" spans="1:28">
      <c r="A26" s="13"/>
      <c r="I26" s="20"/>
      <c r="W26" s="27"/>
      <c r="AA26" s="1">
        <f t="shared" si="0"/>
        <v>0</v>
      </c>
      <c r="AB26" t="str">
        <f t="shared" si="1"/>
        <v/>
      </c>
    </row>
    <row r="27" hidden="1" spans="1:28">
      <c r="A27" s="13"/>
      <c r="W27" s="27"/>
      <c r="AA27" s="1">
        <f t="shared" si="0"/>
        <v>0</v>
      </c>
      <c r="AB27" t="str">
        <f t="shared" si="1"/>
        <v/>
      </c>
    </row>
    <row r="28" hidden="1" spans="1:28">
      <c r="A28" s="13"/>
      <c r="W28" s="27"/>
      <c r="AA28" s="1">
        <f t="shared" si="0"/>
        <v>0</v>
      </c>
      <c r="AB28" t="str">
        <f t="shared" si="1"/>
        <v/>
      </c>
    </row>
    <row r="29" hidden="1" spans="1:28">
      <c r="A29" s="13"/>
      <c r="W29" s="27"/>
      <c r="AA29" s="1">
        <f t="shared" si="0"/>
        <v>0</v>
      </c>
      <c r="AB29" t="str">
        <f t="shared" si="1"/>
        <v/>
      </c>
    </row>
    <row r="30" hidden="1" spans="1:23">
      <c r="A30" s="13"/>
      <c r="W30" s="27"/>
    </row>
    <row r="31" hidden="1" spans="1:23">
      <c r="A31" s="13"/>
      <c r="W31" s="27"/>
    </row>
    <row r="32" hidden="1" spans="1:23">
      <c r="A32" s="13"/>
      <c r="W32" s="27"/>
    </row>
    <row r="33" hidden="1" spans="1:23">
      <c r="A33" s="13"/>
      <c r="W33" s="27"/>
    </row>
    <row r="34" hidden="1" spans="1:23">
      <c r="A34" s="13"/>
      <c r="W34" s="27"/>
    </row>
    <row r="35" hidden="1" spans="1:23">
      <c r="A35" s="13"/>
      <c r="W35" s="27"/>
    </row>
    <row r="36" hidden="1" spans="1:23">
      <c r="A36" s="13"/>
      <c r="W36" s="27"/>
    </row>
    <row r="37" hidden="1" spans="1:23">
      <c r="A37" s="13"/>
      <c r="W37" s="27"/>
    </row>
    <row r="38" hidden="1" spans="1:23">
      <c r="A38" s="13"/>
      <c r="W38" s="27"/>
    </row>
    <row r="39" hidden="1" spans="1:23">
      <c r="A39" s="13"/>
      <c r="W39" s="27"/>
    </row>
    <row r="40" hidden="1" spans="1:23">
      <c r="A40" s="13"/>
      <c r="W40" s="27"/>
    </row>
    <row r="41" hidden="1" spans="1:23">
      <c r="A41" s="13"/>
      <c r="W41" s="27"/>
    </row>
    <row r="42" hidden="1" spans="1:23">
      <c r="A42" s="13"/>
      <c r="W42" s="27"/>
    </row>
    <row r="43" hidden="1" spans="1:23">
      <c r="A43" s="13"/>
      <c r="W43" s="27"/>
    </row>
    <row r="44" hidden="1" spans="1:23">
      <c r="A44" s="13"/>
      <c r="W44" s="27"/>
    </row>
    <row r="45" hidden="1" spans="1:23">
      <c r="A45" s="13"/>
      <c r="W45" s="27"/>
    </row>
    <row r="46" ht="15.95" hidden="1" customHeight="1" spans="1:1">
      <c r="A46" s="13"/>
    </row>
    <row r="47" hidden="1" spans="1:1">
      <c r="A47" s="13"/>
    </row>
    <row r="48" hidden="1" spans="1:1">
      <c r="A48" s="13"/>
    </row>
    <row r="49" hidden="1" spans="1:1">
      <c r="A49" s="13"/>
    </row>
    <row r="50" hidden="1" spans="1:9">
      <c r="A50" s="13"/>
      <c r="C50"/>
      <c r="D50"/>
      <c r="E50"/>
      <c r="F50"/>
      <c r="H50" s="15"/>
      <c r="I50"/>
    </row>
    <row r="51" hidden="1" spans="1:8">
      <c r="A51" s="13"/>
      <c r="H51" s="15"/>
    </row>
    <row r="52" hidden="1" spans="1:8">
      <c r="A52" s="13"/>
      <c r="H52" s="15"/>
    </row>
    <row r="53" hidden="1" spans="1:8">
      <c r="A53" s="13"/>
      <c r="H53" s="15"/>
    </row>
    <row r="54" hidden="1" spans="1:8">
      <c r="A54" s="13"/>
      <c r="H54" s="15"/>
    </row>
    <row r="55" hidden="1" spans="1:8">
      <c r="A55" s="13"/>
      <c r="H55" s="15"/>
    </row>
    <row r="56" hidden="1" spans="1:8">
      <c r="A56" s="13"/>
      <c r="H56" s="15"/>
    </row>
    <row r="57" hidden="1" spans="1:8">
      <c r="A57" s="13"/>
      <c r="H57" s="15"/>
    </row>
    <row r="58" ht="12.95" hidden="1" customHeight="1" spans="1:8">
      <c r="A58" s="13"/>
      <c r="H58" s="15"/>
    </row>
    <row r="59" hidden="1" spans="1:8">
      <c r="A59" s="13"/>
      <c r="H59" s="15"/>
    </row>
    <row r="60" hidden="1" spans="1:8">
      <c r="A60" s="13"/>
      <c r="H60" s="15"/>
    </row>
    <row r="61" s="2" customFormat="1" hidden="1" spans="1:28">
      <c r="A61" s="16"/>
      <c r="H61" s="15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Y61" s="4"/>
      <c r="AB61" s="4"/>
    </row>
    <row r="62" hidden="1" spans="1:8">
      <c r="A62" s="16"/>
      <c r="E62" s="2"/>
      <c r="H62" s="15"/>
    </row>
    <row r="63" hidden="1" spans="1:8">
      <c r="A63" s="16"/>
      <c r="H63" s="15"/>
    </row>
    <row r="64" hidden="1" spans="1:8">
      <c r="A64" s="16"/>
      <c r="H64" s="15"/>
    </row>
    <row r="65" hidden="1" spans="1:8">
      <c r="A65" s="16"/>
      <c r="H65" s="15"/>
    </row>
    <row r="66" hidden="1" spans="1:8">
      <c r="A66" s="16"/>
      <c r="H66" s="15"/>
    </row>
    <row r="67" hidden="1" spans="1:1">
      <c r="A67" s="16"/>
    </row>
    <row r="68" hidden="1" spans="1:1">
      <c r="A68" s="16"/>
    </row>
    <row r="69" hidden="1" spans="1:1">
      <c r="A69" s="16"/>
    </row>
    <row r="70" hidden="1" spans="1:1">
      <c r="A70" s="16"/>
    </row>
    <row r="71" hidden="1" spans="1:1">
      <c r="A71" s="13"/>
    </row>
    <row r="72" ht="15" hidden="1" customHeight="1" spans="1:1">
      <c r="A72" s="13"/>
    </row>
    <row r="73" spans="1:28">
      <c r="A73" s="11">
        <v>43590</v>
      </c>
      <c r="B73" s="1">
        <v>1436659160</v>
      </c>
      <c r="C73" s="1" t="s">
        <v>61</v>
      </c>
      <c r="D73" s="1" t="s">
        <v>62</v>
      </c>
      <c r="E73" s="1" t="s">
        <v>26</v>
      </c>
      <c r="F73" s="1" t="s">
        <v>63</v>
      </c>
      <c r="G73" s="1">
        <v>13923256220</v>
      </c>
      <c r="I73" s="4" t="s">
        <v>64</v>
      </c>
      <c r="J73" s="5">
        <v>1</v>
      </c>
      <c r="K73" s="5">
        <v>1</v>
      </c>
      <c r="R73" s="5">
        <v>1</v>
      </c>
      <c r="AB73" s="4" t="str">
        <f>IF(J73&gt;0,"U1-"&amp;J73&amp;";","")&amp;IF(K73&gt;0,"U2-"&amp;K73&amp;";","")&amp;IF(L73&gt;0,"U3-"&amp;L73&amp;";","")&amp;IF(M73&gt;0,"U4-"&amp;M73&amp;";","")&amp;IF(N73&gt;0,"U6-"&amp;N73&amp;";","")&amp;IF(P73&gt;0,"U7-"&amp;P73&amp;";","")&amp;IF(Q73&gt;0,"U8-"&amp;Q73&amp;";","")&amp;IF(R73&gt;0,"U9-"&amp;R73&amp;";","")&amp;IF(S73&gt;0,"U10-"&amp;S73&amp;";","")&amp;V73</f>
        <v>U1-1;U2-1;U9-1;</v>
      </c>
    </row>
    <row r="74" spans="1:19">
      <c r="A74" s="11">
        <v>43590</v>
      </c>
      <c r="B74" s="1">
        <v>8387968143</v>
      </c>
      <c r="C74" s="1" t="s">
        <v>29</v>
      </c>
      <c r="D74" s="1" t="s">
        <v>65</v>
      </c>
      <c r="E74" s="1" t="s">
        <v>26</v>
      </c>
      <c r="F74" s="1" t="s">
        <v>66</v>
      </c>
      <c r="G74" s="1">
        <v>13508773637</v>
      </c>
      <c r="I74" s="4" t="s">
        <v>67</v>
      </c>
      <c r="J74" s="5">
        <v>1</v>
      </c>
      <c r="S74" s="5">
        <v>1</v>
      </c>
    </row>
    <row r="75" spans="1:1">
      <c r="A75" s="11">
        <v>43590</v>
      </c>
    </row>
    <row r="76" spans="1:1">
      <c r="A76" s="11">
        <v>43590</v>
      </c>
    </row>
    <row r="77" spans="1:1">
      <c r="A77" s="11">
        <v>43590</v>
      </c>
    </row>
    <row r="78" spans="1:1">
      <c r="A78" s="11">
        <v>43590</v>
      </c>
    </row>
    <row r="79" spans="1:1">
      <c r="A79" s="11">
        <v>43590</v>
      </c>
    </row>
    <row r="80" spans="1:1">
      <c r="A80" s="11">
        <v>43590</v>
      </c>
    </row>
    <row r="81" spans="1:1">
      <c r="A81" s="11">
        <v>43590</v>
      </c>
    </row>
    <row r="82" spans="1:1">
      <c r="A82" s="11">
        <v>43590</v>
      </c>
    </row>
    <row r="83" spans="1:1">
      <c r="A83" s="11">
        <v>43590</v>
      </c>
    </row>
    <row r="84" spans="8:9">
      <c r="H84" s="28"/>
      <c r="I84" s="28"/>
    </row>
    <row r="85" spans="8:9">
      <c r="H85" s="28"/>
      <c r="I85" s="28"/>
    </row>
    <row r="86" spans="8:9">
      <c r="H86" s="28"/>
      <c r="I86" s="28"/>
    </row>
    <row r="87" spans="8:9">
      <c r="H87" s="28"/>
      <c r="I87" s="28"/>
    </row>
    <row r="88" spans="8:9">
      <c r="H88" s="28"/>
      <c r="I88" s="28"/>
    </row>
    <row r="89" spans="8:9">
      <c r="H89" s="28"/>
      <c r="I89" s="28"/>
    </row>
    <row r="90" spans="8:9">
      <c r="H90" s="28"/>
      <c r="I90" s="28"/>
    </row>
    <row r="91" spans="8:9">
      <c r="H91" s="28"/>
      <c r="I91" s="28"/>
    </row>
    <row r="92" spans="8:9">
      <c r="H92" s="28"/>
      <c r="I92" s="28"/>
    </row>
    <row r="93" spans="8:9">
      <c r="H93" s="28"/>
      <c r="I93" s="28"/>
    </row>
    <row r="94" spans="8:9">
      <c r="H94" s="28"/>
      <c r="I94" s="28"/>
    </row>
    <row r="95" spans="8:9">
      <c r="H95" s="28"/>
      <c r="I95" s="28"/>
    </row>
    <row r="96" spans="8:9">
      <c r="H96" s="28"/>
      <c r="I96" s="28"/>
    </row>
    <row r="97" spans="8:9">
      <c r="H97" s="28"/>
      <c r="I97" s="28"/>
    </row>
    <row r="98" spans="8:9">
      <c r="H98" s="28"/>
      <c r="I98" s="28"/>
    </row>
    <row r="99" spans="8:9">
      <c r="H99" s="28"/>
      <c r="I99" s="28"/>
    </row>
    <row r="100" spans="8:9">
      <c r="H100" s="28"/>
      <c r="I100" s="28"/>
    </row>
    <row r="101" spans="8:9">
      <c r="H101" s="28"/>
      <c r="I101" s="28"/>
    </row>
    <row r="102" spans="8:9">
      <c r="H102" s="28"/>
      <c r="I102" s="28"/>
    </row>
    <row r="103" spans="8:9">
      <c r="H103" s="28"/>
      <c r="I103" s="28"/>
    </row>
    <row r="104" spans="8:9">
      <c r="H104" s="28"/>
      <c r="I104" s="28"/>
    </row>
    <row r="105" spans="8:9">
      <c r="H105" s="28"/>
      <c r="I105" s="28"/>
    </row>
    <row r="106" spans="8:9">
      <c r="H106" s="28"/>
      <c r="I106" s="28"/>
    </row>
    <row r="107" spans="8:9">
      <c r="H107" s="28"/>
      <c r="I107" s="28"/>
    </row>
    <row r="108" spans="8:9">
      <c r="H108" s="28"/>
      <c r="I108" s="28"/>
    </row>
    <row r="109" spans="8:9">
      <c r="H109" s="28"/>
      <c r="I109" s="28"/>
    </row>
    <row r="110" spans="8:9">
      <c r="H110" s="28"/>
      <c r="I110" s="28"/>
    </row>
    <row r="111" spans="8:9">
      <c r="H111" s="28"/>
      <c r="I111" s="28"/>
    </row>
    <row r="112" spans="8:9">
      <c r="H112" s="28"/>
      <c r="I112" s="28"/>
    </row>
    <row r="113" spans="8:9">
      <c r="H113" s="28"/>
      <c r="I113" s="28"/>
    </row>
    <row r="114" spans="8:9">
      <c r="H114" s="28"/>
      <c r="I114" s="28"/>
    </row>
    <row r="115" spans="8:9">
      <c r="H115" s="28"/>
      <c r="I115" s="28"/>
    </row>
    <row r="116" spans="8:9">
      <c r="H116" s="28"/>
      <c r="I116" s="28"/>
    </row>
    <row r="117" spans="8:9">
      <c r="H117" s="28"/>
      <c r="I117" s="28"/>
    </row>
    <row r="118" spans="8:9">
      <c r="H118" s="28"/>
      <c r="I118" s="28"/>
    </row>
    <row r="119" spans="8:9">
      <c r="H119" s="28"/>
      <c r="I119" s="28"/>
    </row>
    <row r="120" spans="8:9">
      <c r="H120" s="28"/>
      <c r="I120" s="28"/>
    </row>
    <row r="121" spans="8:9">
      <c r="H121" s="28"/>
      <c r="I121" s="28"/>
    </row>
    <row r="122" spans="8:9">
      <c r="H122" s="28"/>
      <c r="I122" s="28"/>
    </row>
    <row r="123" spans="8:9">
      <c r="H123" s="28"/>
      <c r="I123" s="28"/>
    </row>
    <row r="124" spans="8:9">
      <c r="H124" s="28"/>
      <c r="I124" s="28"/>
    </row>
    <row r="125" spans="8:9">
      <c r="H125" s="28"/>
      <c r="I125" s="28"/>
    </row>
    <row r="126" spans="8:9">
      <c r="H126" s="28"/>
      <c r="I126" s="28"/>
    </row>
    <row r="127" spans="8:9">
      <c r="H127" s="28"/>
      <c r="I127" s="28"/>
    </row>
    <row r="128" spans="8:9">
      <c r="H128" s="28"/>
      <c r="I128" s="28"/>
    </row>
    <row r="129" spans="8:9">
      <c r="H129" s="28"/>
      <c r="I129" s="28"/>
    </row>
    <row r="130" spans="8:9">
      <c r="H130" s="28"/>
      <c r="I130" s="28"/>
    </row>
    <row r="131" spans="8:9">
      <c r="H131" s="28"/>
      <c r="I131" s="28"/>
    </row>
    <row r="132" spans="8:9">
      <c r="H132" s="28"/>
      <c r="I132" s="28"/>
    </row>
    <row r="133" spans="8:9">
      <c r="H133" s="28"/>
      <c r="I133" s="28"/>
    </row>
    <row r="134" spans="8:9">
      <c r="H134" s="28"/>
      <c r="I134" s="28"/>
    </row>
    <row r="135" spans="8:9">
      <c r="H135" s="28"/>
      <c r="I135" s="28"/>
    </row>
    <row r="136" spans="8:9">
      <c r="H136" s="28"/>
      <c r="I136" s="28"/>
    </row>
    <row r="137" spans="8:9">
      <c r="H137" s="28"/>
      <c r="I137" s="28"/>
    </row>
    <row r="138" spans="8:9">
      <c r="H138" s="28"/>
      <c r="I138" s="28"/>
    </row>
    <row r="139" spans="8:9">
      <c r="H139" s="28"/>
      <c r="I139" s="28"/>
    </row>
    <row r="140" spans="8:9">
      <c r="H140" s="28"/>
      <c r="I140" s="28"/>
    </row>
    <row r="141" spans="8:9">
      <c r="H141" s="28"/>
      <c r="I141" s="28"/>
    </row>
    <row r="142" spans="8:9">
      <c r="H142" s="28"/>
      <c r="I142" s="28"/>
    </row>
    <row r="143" spans="8:9">
      <c r="H143" s="28"/>
      <c r="I143" s="28"/>
    </row>
    <row r="144" spans="8:9">
      <c r="H144" s="28"/>
      <c r="I144" s="28"/>
    </row>
    <row r="145" spans="8:9">
      <c r="H145" s="28"/>
      <c r="I145" s="28"/>
    </row>
    <row r="146" spans="8:9">
      <c r="H146" s="28"/>
      <c r="I146" s="28"/>
    </row>
    <row r="147" spans="8:9">
      <c r="H147" s="28"/>
      <c r="I147" s="28"/>
    </row>
    <row r="148" spans="8:9">
      <c r="H148" s="28"/>
      <c r="I148" s="28"/>
    </row>
    <row r="149" spans="8:9">
      <c r="H149" s="29"/>
      <c r="I149" s="29"/>
    </row>
    <row r="150" spans="8:9">
      <c r="H150" s="28"/>
      <c r="I150" s="28"/>
    </row>
    <row r="151" spans="8:9">
      <c r="H151" s="28"/>
      <c r="I151" s="28"/>
    </row>
    <row r="152" spans="8:9">
      <c r="H152" s="28"/>
      <c r="I152" s="28"/>
    </row>
    <row r="153" spans="8:9">
      <c r="H153" s="28"/>
      <c r="I153" s="28"/>
    </row>
    <row r="154" spans="8:9">
      <c r="H154" s="28"/>
      <c r="I154" s="28"/>
    </row>
    <row r="155" spans="8:9">
      <c r="H155" s="28"/>
      <c r="I155" s="28"/>
    </row>
    <row r="156" spans="8:9">
      <c r="H156" s="28"/>
      <c r="I156" s="28"/>
    </row>
    <row r="157" spans="8:9">
      <c r="H157" s="29"/>
      <c r="I157" s="29"/>
    </row>
    <row r="158" spans="8:9">
      <c r="H158" s="29"/>
      <c r="I158" s="29"/>
    </row>
    <row r="159" spans="8:9">
      <c r="H159" s="29"/>
      <c r="I159" s="29"/>
    </row>
    <row r="160" spans="8:9">
      <c r="H160" s="29"/>
      <c r="I160" s="29"/>
    </row>
    <row r="161" spans="8:9">
      <c r="H161" s="30"/>
      <c r="I161" s="30"/>
    </row>
    <row r="162" spans="8:9">
      <c r="H162" s="28"/>
      <c r="I162" s="28"/>
    </row>
    <row r="163" spans="8:9">
      <c r="H163" s="28"/>
      <c r="I163" s="28"/>
    </row>
    <row r="164" spans="8:9">
      <c r="H164" s="28"/>
      <c r="I164" s="28"/>
    </row>
    <row r="165" spans="8:9">
      <c r="H165" s="28"/>
      <c r="I165" s="28"/>
    </row>
    <row r="166" spans="8:9">
      <c r="H166" s="28"/>
      <c r="I166" s="28"/>
    </row>
    <row r="167" spans="8:9">
      <c r="H167" s="28"/>
      <c r="I167" s="28"/>
    </row>
    <row r="168" spans="8:9">
      <c r="H168" s="28"/>
      <c r="I168" s="28"/>
    </row>
    <row r="169" spans="8:9">
      <c r="H169" s="31"/>
      <c r="I169" s="31"/>
    </row>
    <row r="170" spans="8:9">
      <c r="H170" s="28"/>
      <c r="I170" s="28"/>
    </row>
    <row r="171" spans="8:9">
      <c r="H171" s="28"/>
      <c r="I171" s="28"/>
    </row>
    <row r="172" spans="8:9">
      <c r="H172" s="28"/>
      <c r="I172" s="28"/>
    </row>
    <row r="173" spans="8:9">
      <c r="H173" s="28"/>
      <c r="I173" s="28"/>
    </row>
    <row r="174" spans="8:9">
      <c r="H174" s="28"/>
      <c r="I174" s="28"/>
    </row>
    <row r="175" spans="8:9">
      <c r="H175" s="28"/>
      <c r="I175" s="28"/>
    </row>
    <row r="176" spans="8:9">
      <c r="H176" s="28"/>
      <c r="I176" s="28"/>
    </row>
    <row r="177" spans="8:9">
      <c r="H177" s="28"/>
      <c r="I177" s="28"/>
    </row>
    <row r="178" spans="8:9">
      <c r="H178" s="28"/>
      <c r="I178" s="28"/>
    </row>
    <row r="179" spans="8:9">
      <c r="H179" s="32"/>
      <c r="I179" s="32"/>
    </row>
    <row r="180" spans="8:9">
      <c r="H180" s="32"/>
      <c r="I180" s="32"/>
    </row>
    <row r="181" spans="8:9">
      <c r="H181" s="32"/>
      <c r="I181" s="32"/>
    </row>
    <row r="182" spans="8:9">
      <c r="H182" s="32"/>
      <c r="I182" s="32"/>
    </row>
    <row r="183" spans="8:9">
      <c r="H183" s="32"/>
      <c r="I183" s="32"/>
    </row>
    <row r="184" spans="8:9">
      <c r="H184" s="32"/>
      <c r="I184" s="32"/>
    </row>
    <row r="185" spans="8:9">
      <c r="H185" s="32"/>
      <c r="I185" s="32"/>
    </row>
    <row r="186" spans="8:9">
      <c r="H186" s="28"/>
      <c r="I186" s="28"/>
    </row>
    <row r="187" spans="8:9">
      <c r="H187" s="28"/>
      <c r="I187" s="28"/>
    </row>
    <row r="188" spans="8:9">
      <c r="H188" s="32"/>
      <c r="I188" s="32"/>
    </row>
    <row r="189" spans="8:9">
      <c r="H189" s="32"/>
      <c r="I189" s="32"/>
    </row>
    <row r="190" spans="8:9">
      <c r="H190" s="32"/>
      <c r="I190" s="32"/>
    </row>
    <row r="191" spans="8:9">
      <c r="H191" s="32"/>
      <c r="I191" s="32"/>
    </row>
    <row r="192" spans="8:9">
      <c r="H192" s="32"/>
      <c r="I192" s="32"/>
    </row>
    <row r="193" spans="8:9">
      <c r="H193" s="28"/>
      <c r="I193" s="28"/>
    </row>
    <row r="194" spans="8:9">
      <c r="H194" s="28"/>
      <c r="I194" s="28"/>
    </row>
    <row r="195" spans="8:9">
      <c r="H195" s="28"/>
      <c r="I195" s="28"/>
    </row>
    <row r="196" spans="8:9">
      <c r="H196" s="28"/>
      <c r="I196" s="28"/>
    </row>
    <row r="197" spans="8:9">
      <c r="H197" s="28"/>
      <c r="I197" s="28"/>
    </row>
    <row r="198" spans="8:9">
      <c r="H198" s="28"/>
      <c r="I198" s="28"/>
    </row>
    <row r="199" spans="8:9">
      <c r="H199" s="28"/>
      <c r="I199" s="28"/>
    </row>
    <row r="200" spans="8:9">
      <c r="H200" s="28"/>
      <c r="I200" s="28"/>
    </row>
    <row r="201" spans="8:9">
      <c r="H201" s="28"/>
      <c r="I201" s="28"/>
    </row>
    <row r="202" spans="8:9">
      <c r="H202" s="28"/>
      <c r="I202" s="28"/>
    </row>
    <row r="203" spans="8:9">
      <c r="H203" s="28"/>
      <c r="I203" s="28"/>
    </row>
    <row r="204" spans="8:9">
      <c r="H204" s="28"/>
      <c r="I204" s="28"/>
    </row>
    <row r="205" spans="8:9">
      <c r="H205" s="28"/>
      <c r="I205" s="28"/>
    </row>
    <row r="206" spans="8:9">
      <c r="H206" s="28"/>
      <c r="I206" s="28"/>
    </row>
    <row r="207" spans="8:9">
      <c r="H207" s="28"/>
      <c r="I207" s="28"/>
    </row>
    <row r="208" spans="8:9">
      <c r="H208" s="28"/>
      <c r="I208" s="28"/>
    </row>
    <row r="209" spans="8:9">
      <c r="H209" s="28"/>
      <c r="I209" s="28"/>
    </row>
    <row r="210" spans="8:9">
      <c r="H210" s="28"/>
      <c r="I210" s="28"/>
    </row>
    <row r="211" spans="8:9">
      <c r="H211" s="28"/>
      <c r="I211" s="28"/>
    </row>
    <row r="212" spans="8:9">
      <c r="H212" s="28"/>
      <c r="I212" s="28"/>
    </row>
    <row r="213" spans="8:9">
      <c r="H213" s="28"/>
      <c r="I213" s="28"/>
    </row>
    <row r="214" spans="8:9">
      <c r="H214" s="28"/>
      <c r="I214" s="28"/>
    </row>
    <row r="215" spans="8:9">
      <c r="H215" s="28"/>
      <c r="I215" s="28"/>
    </row>
    <row r="216" spans="8:9">
      <c r="H216" s="28"/>
      <c r="I216" s="28"/>
    </row>
    <row r="217" spans="8:9">
      <c r="H217" s="28"/>
      <c r="I217" s="28"/>
    </row>
    <row r="218" spans="8:9">
      <c r="H218" s="28"/>
      <c r="I218" s="28"/>
    </row>
    <row r="219" spans="8:9">
      <c r="H219" s="28"/>
      <c r="I219" s="28"/>
    </row>
    <row r="220" spans="8:9">
      <c r="H220" s="28"/>
      <c r="I220" s="28"/>
    </row>
    <row r="221" spans="8:9">
      <c r="H221" s="28"/>
      <c r="I221" s="28"/>
    </row>
    <row r="222" spans="8:9">
      <c r="H222" s="28"/>
      <c r="I222" s="28"/>
    </row>
    <row r="223" spans="8:9">
      <c r="H223" s="28"/>
      <c r="I223" s="28"/>
    </row>
    <row r="224" spans="8:9">
      <c r="H224" s="28"/>
      <c r="I224" s="28"/>
    </row>
    <row r="225" spans="8:9">
      <c r="H225" s="28"/>
      <c r="I225" s="28"/>
    </row>
    <row r="226" spans="8:9">
      <c r="H226" s="28"/>
      <c r="I226" s="28"/>
    </row>
    <row r="227" spans="8:9">
      <c r="H227" s="28"/>
      <c r="I227" s="28"/>
    </row>
    <row r="228" spans="8:9">
      <c r="H228" s="28"/>
      <c r="I228" s="28"/>
    </row>
    <row r="229" spans="8:9">
      <c r="H229" s="28"/>
      <c r="I229" s="28"/>
    </row>
    <row r="230" spans="8:9">
      <c r="H230" s="28"/>
      <c r="I230" s="28"/>
    </row>
    <row r="231" spans="8:9">
      <c r="H231" s="28"/>
      <c r="I231" s="28"/>
    </row>
    <row r="232" spans="8:9">
      <c r="H232" s="28"/>
      <c r="I232" s="28"/>
    </row>
    <row r="233" spans="8:9">
      <c r="H233" s="28"/>
      <c r="I233" s="28"/>
    </row>
    <row r="234" spans="8:9">
      <c r="H234" s="28"/>
      <c r="I234" s="28"/>
    </row>
    <row r="235" spans="8:9">
      <c r="H235" s="28"/>
      <c r="I235" s="28"/>
    </row>
    <row r="236" spans="8:9">
      <c r="H236" s="28"/>
      <c r="I236" s="28"/>
    </row>
    <row r="237" spans="8:9">
      <c r="H237" s="28"/>
      <c r="I237" s="28"/>
    </row>
    <row r="238" spans="8:9">
      <c r="H238" s="28"/>
      <c r="I238" s="28"/>
    </row>
    <row r="239" spans="8:9">
      <c r="H239" s="28"/>
      <c r="I239" s="28"/>
    </row>
    <row r="240" spans="8:9">
      <c r="H240" s="28"/>
      <c r="I240" s="28"/>
    </row>
    <row r="241" spans="8:9">
      <c r="H241" s="28"/>
      <c r="I241" s="28"/>
    </row>
    <row r="242" spans="8:9">
      <c r="H242" s="28"/>
      <c r="I242" s="28"/>
    </row>
    <row r="243" spans="8:9">
      <c r="H243" s="28"/>
      <c r="I243" s="28"/>
    </row>
    <row r="244" spans="8:9">
      <c r="H244" s="28"/>
      <c r="I244" s="28"/>
    </row>
    <row r="245" spans="8:9">
      <c r="H245" s="28"/>
      <c r="I245" s="28"/>
    </row>
    <row r="246" spans="8:9">
      <c r="H246" s="28"/>
      <c r="I246" s="28"/>
    </row>
    <row r="247" spans="8:9">
      <c r="H247" s="28"/>
      <c r="I247" s="28"/>
    </row>
    <row r="248" spans="8:9">
      <c r="H248" s="28"/>
      <c r="I248" s="28"/>
    </row>
    <row r="249" spans="8:9">
      <c r="H249" s="28"/>
      <c r="I249" s="28"/>
    </row>
    <row r="250" spans="8:9">
      <c r="H250" s="28"/>
      <c r="I250" s="28"/>
    </row>
    <row r="251" spans="8:9">
      <c r="H251" s="28"/>
      <c r="I251" s="28"/>
    </row>
    <row r="252" spans="8:9">
      <c r="H252" s="28"/>
      <c r="I252" s="28"/>
    </row>
    <row r="253" spans="8:9">
      <c r="H253" s="28"/>
      <c r="I253" s="28"/>
    </row>
    <row r="254" spans="8:9">
      <c r="H254" s="28"/>
      <c r="I254" s="28"/>
    </row>
    <row r="255" spans="8:9">
      <c r="H255" s="28"/>
      <c r="I255" s="28"/>
    </row>
    <row r="256" spans="8:9">
      <c r="H256" s="28"/>
      <c r="I256" s="28"/>
    </row>
    <row r="257" spans="8:9">
      <c r="H257" s="28"/>
      <c r="I257" s="28"/>
    </row>
    <row r="258" spans="8:9">
      <c r="H258" s="28"/>
      <c r="I258" s="28"/>
    </row>
    <row r="259" spans="8:9">
      <c r="H259" s="28"/>
      <c r="I259" s="28"/>
    </row>
    <row r="260" spans="8:9">
      <c r="H260" s="28"/>
      <c r="I260" s="28"/>
    </row>
    <row r="261" spans="8:9">
      <c r="H261" s="28"/>
      <c r="I261" s="28"/>
    </row>
    <row r="262" spans="8:9">
      <c r="H262" s="28"/>
      <c r="I262" s="28"/>
    </row>
    <row r="263" spans="8:9">
      <c r="H263" s="28"/>
      <c r="I263" s="28"/>
    </row>
    <row r="264" spans="8:9">
      <c r="H264" s="28"/>
      <c r="I264" s="28"/>
    </row>
    <row r="265" spans="8:9">
      <c r="H265" s="28"/>
      <c r="I265" s="28"/>
    </row>
    <row r="266" spans="8:9">
      <c r="H266" s="28"/>
      <c r="I266" s="28"/>
    </row>
    <row r="267" spans="8:9">
      <c r="H267" s="28"/>
      <c r="I267" s="28"/>
    </row>
    <row r="268" spans="8:9">
      <c r="H268" s="28"/>
      <c r="I268" s="28"/>
    </row>
    <row r="269" spans="8:9">
      <c r="H269" s="28"/>
      <c r="I269" s="28"/>
    </row>
    <row r="270" spans="8:9">
      <c r="H270" s="28"/>
      <c r="I270" s="28"/>
    </row>
    <row r="271" spans="8:9">
      <c r="H271" s="28"/>
      <c r="I271" s="28"/>
    </row>
    <row r="272" spans="8:9">
      <c r="H272" s="28"/>
      <c r="I272" s="28"/>
    </row>
    <row r="273" spans="8:9">
      <c r="H273" s="28"/>
      <c r="I273" s="28"/>
    </row>
    <row r="274" spans="8:9">
      <c r="H274" s="28"/>
      <c r="I274" s="28"/>
    </row>
    <row r="275" spans="8:9">
      <c r="H275" s="28"/>
      <c r="I275" s="28"/>
    </row>
    <row r="276" spans="8:9">
      <c r="H276" s="28"/>
      <c r="I276" s="28"/>
    </row>
    <row r="277" spans="8:9">
      <c r="H277" s="28"/>
      <c r="I277" s="28"/>
    </row>
    <row r="278" spans="8:9">
      <c r="H278" s="28"/>
      <c r="I278" s="28"/>
    </row>
    <row r="279" spans="8:9">
      <c r="H279" s="28"/>
      <c r="I279" s="28"/>
    </row>
    <row r="280" spans="8:9">
      <c r="H280" s="28"/>
      <c r="I280" s="28"/>
    </row>
    <row r="281" spans="8:9">
      <c r="H281" s="28"/>
      <c r="I281" s="28"/>
    </row>
    <row r="282" spans="8:9">
      <c r="H282" s="28"/>
      <c r="I282" s="28"/>
    </row>
    <row r="283" spans="8:9">
      <c r="H283" s="28"/>
      <c r="I283" s="28"/>
    </row>
    <row r="284" spans="8:9">
      <c r="H284" s="28"/>
      <c r="I284" s="28"/>
    </row>
    <row r="285" spans="8:9">
      <c r="H285" s="28"/>
      <c r="I285" s="28"/>
    </row>
    <row r="286" spans="8:9">
      <c r="H286" s="28"/>
      <c r="I286" s="28"/>
    </row>
    <row r="287" spans="8:9">
      <c r="H287" s="28"/>
      <c r="I287" s="28"/>
    </row>
    <row r="288" spans="8:9">
      <c r="H288" s="28"/>
      <c r="I288" s="28"/>
    </row>
    <row r="289" spans="8:9">
      <c r="H289" s="28"/>
      <c r="I289" s="28"/>
    </row>
    <row r="290" spans="8:9">
      <c r="H290" s="28"/>
      <c r="I290" s="28"/>
    </row>
    <row r="291" spans="8:9">
      <c r="H291" s="28"/>
      <c r="I291" s="28"/>
    </row>
    <row r="292" spans="8:9">
      <c r="H292" s="28"/>
      <c r="I292" s="28"/>
    </row>
    <row r="293" spans="8:9">
      <c r="H293" s="28"/>
      <c r="I293" s="28"/>
    </row>
    <row r="294" spans="8:9">
      <c r="H294" s="33"/>
      <c r="I294" s="33"/>
    </row>
    <row r="295" spans="8:9">
      <c r="H295" s="28"/>
      <c r="I295" s="28"/>
    </row>
    <row r="296" spans="8:9">
      <c r="H296" s="28"/>
      <c r="I296" s="28"/>
    </row>
    <row r="297" spans="8:9">
      <c r="H297" s="28"/>
      <c r="I297" s="28"/>
    </row>
    <row r="298" spans="8:9">
      <c r="H298" s="28"/>
      <c r="I298" s="28"/>
    </row>
    <row r="299" spans="8:9">
      <c r="H299" s="28"/>
      <c r="I299" s="28"/>
    </row>
    <row r="300" spans="8:9">
      <c r="H300" s="28"/>
      <c r="I300" s="28"/>
    </row>
    <row r="301" spans="8:9">
      <c r="H301" s="28"/>
      <c r="I301" s="28"/>
    </row>
    <row r="302" spans="8:9">
      <c r="H302" s="28"/>
      <c r="I302" s="28"/>
    </row>
    <row r="303" spans="8:9">
      <c r="H303" s="28"/>
      <c r="I303" s="28"/>
    </row>
    <row r="304" spans="8:9">
      <c r="H304" s="28"/>
      <c r="I304" s="28"/>
    </row>
    <row r="305" spans="8:9">
      <c r="H305" s="28"/>
      <c r="I305" s="28"/>
    </row>
    <row r="306" spans="8:9">
      <c r="H306" s="28"/>
      <c r="I306" s="28"/>
    </row>
    <row r="307" spans="8:9">
      <c r="H307" s="28"/>
      <c r="I307" s="28"/>
    </row>
    <row r="308" spans="8:9">
      <c r="H308" s="28"/>
      <c r="I308" s="28"/>
    </row>
    <row r="309" spans="8:9">
      <c r="H309" s="28"/>
      <c r="I309" s="28"/>
    </row>
    <row r="310" spans="8:9">
      <c r="H310" s="28"/>
      <c r="I310" s="28"/>
    </row>
    <row r="311" spans="8:9">
      <c r="H311" s="28"/>
      <c r="I311" s="28"/>
    </row>
    <row r="312" spans="8:8">
      <c r="H312" s="28"/>
    </row>
  </sheetData>
  <autoFilter ref="A1:X83">
    <filterColumn colId="0">
      <filters>
        <dateGroupItem year="2019" dateTimeGrouping="year"/>
      </filters>
    </filterColumn>
    <extLst/>
  </autoFilter>
  <pageMargins left="0.75" right="0.75" top="1" bottom="1" header="0.511805555555556" footer="0.511805555555556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5月份客户发货需求</vt:lpstr>
      <vt:lpstr>5月份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     　　　　　　　　　</cp:lastModifiedBy>
  <dcterms:created xsi:type="dcterms:W3CDTF">2019-03-01T06:25:00Z</dcterms:created>
  <dcterms:modified xsi:type="dcterms:W3CDTF">2019-05-07T10:03:11Z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2052-11.1.0.8597</vt:lpwstr>
  </property>
</Properties>
</file>