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2023f"/>
  <workbookPr/>
  <bookViews>
    <workbookView activeTab="0" xWindow="240" yWindow="60" windowWidth="16380" windowHeight="8190" tabRatio="500"/>
  </bookViews>
  <sheets>
    <sheet name="SeguimientoAlumnos" sheetId="1" r:id="rId4"/>
    <sheet name="AcomodoGrupos" sheetId="2" r:id="rId5"/>
    <sheet name="Inscritos" sheetId="3" r:id="rId6"/>
    <sheet name="Hoja 40" sheetId="4" r:id="rId7"/>
    <sheet name="Hoja 39" sheetId="5" r:id="rId8"/>
    <sheet name="Recursamientos" sheetId="6" r:id="rId9"/>
    <sheet name="Listados" sheetId="7" r:id="rId10"/>
    <sheet name="Profesores" sheetId="8" r:id="rId11"/>
    <sheet name="EPC" sheetId="9" r:id="rId12"/>
    <sheet name="TiraMaterias" sheetId="10" r:id="rId13"/>
    <sheet name="Cupo Grupos" sheetId="11" r:id="rId14"/>
    <sheet name="Oficios" sheetId="12" r:id="rId15"/>
    <sheet name="Copia de Oficios2da" sheetId="13" r:id="rId16"/>
    <sheet name="Oficios2da" sheetId="14" r:id="rId17"/>
  </sheets>
  <definedNames>
    <definedName name="Alumnos">SeguimientoAlumnos!$C$5:$BS$100</definedName>
    <definedName name="Alumnos" localSheetId="1">AcomodoGrupos!$C$5:$BS$100</definedName>
    <definedName name="_xlnm._FilterDatabase" localSheetId="1" hidden="1">AcomodoGrupos!$A$1:$BX$190</definedName>
    <definedName name="_xlnm._FilterDatabase" localSheetId="2" hidden="1">Inscritos!$A$1:$E$272</definedName>
    <definedName name="_xlnm._FilterDatabase" localSheetId="4" hidden="1">'Hoja 39'!$C$1:$C$159</definedName>
    <definedName name="_xlnm._FilterDatabase" localSheetId="9" hidden="1">TiraMaterias!$A$1:$H$98</definedName>
  </definedNames>
  <calcPr iterateDelta="0.0001"/>
  <extLst>
    <ext uri="smNativeData">
      <pm:revision xmlns:pm="smNativeData" day="1712247999" val="1068" rev="124" rev64="64" revOS="3" revMin="124" revMax="0"/>
      <pm:docPrefs xmlns:pm="smNativeData" id="1712247999" fixedDigits="0" showNotice="1" showFrameBounds="1" autoChart="1" recalcOnPrint="1" recalcOnCopy="1" finalRounding="1" compatTextArt="1" tab="567" useDefinedPrintRange="1" printArea="currentSheet"/>
      <pm:compatibility xmlns:pm="smNativeData" id="1712247999" overlapCells="1"/>
      <pm:defCurrency xmlns:pm="smNativeData" id="1712247999"/>
    </ext>
  </extLst>
</workbook>
</file>

<file path=xl/sharedStrings.xml><?xml version="1.0" encoding="utf-8"?>
<sst xmlns="http://schemas.openxmlformats.org/spreadsheetml/2006/main" count="5417" uniqueCount="1046">
  <si>
    <t>GRUPO NUEVO</t>
  </si>
  <si>
    <t>C1</t>
  </si>
  <si>
    <t>C2</t>
  </si>
  <si>
    <t>C3</t>
  </si>
  <si>
    <t>C4</t>
  </si>
  <si>
    <t>C5</t>
  </si>
  <si>
    <t>C6</t>
  </si>
  <si>
    <t>C7</t>
  </si>
  <si>
    <t>GRUPO</t>
  </si>
  <si>
    <t>Matrícula</t>
  </si>
  <si>
    <t>Nombre</t>
  </si>
  <si>
    <t>ÁLGEBRA LINEAL</t>
  </si>
  <si>
    <t>EXPRESIÓN ORAL Y ESCRITA I</t>
  </si>
  <si>
    <t>HERRAMIENTAS OFIMÁTICAS</t>
  </si>
  <si>
    <t>INGLÉS I</t>
  </si>
  <si>
    <t>INTRODUCCIÓN A LA PROGRAMACIÓN</t>
  </si>
  <si>
    <t>INTRODUCCIÓN A LAS TECNOLOGÍAS DE LA INFORMACIÓN</t>
  </si>
  <si>
    <t>QUÍMICA BÁSICA</t>
  </si>
  <si>
    <t>ARQUITECTURA DE COMPUTADORAS</t>
  </si>
  <si>
    <t>DESARROLLO HUMANO Y VALORES</t>
  </si>
  <si>
    <t>ELECTRICIDAD Y MAGNETISMO</t>
  </si>
  <si>
    <t>FÍSICA</t>
  </si>
  <si>
    <t>FUNCIONES MATEMÁTICAS</t>
  </si>
  <si>
    <t>INGLÉS II</t>
  </si>
  <si>
    <t>MATEMÁTICAS BÁSICAS PARA COMPUTACIÓN</t>
  </si>
  <si>
    <t>CÁLCULO DIFERENCIAL</t>
  </si>
  <si>
    <t>INGLÉS III</t>
  </si>
  <si>
    <t>INTELIGENCIA EMOCIONAL Y MANEJO DE CONFLICTOS</t>
  </si>
  <si>
    <t>INTRODUCCIÓN A REDES</t>
  </si>
  <si>
    <t>MANTENIMIENTO A EQUIPO DE CÓMPUTO</t>
  </si>
  <si>
    <t>PROBABILIDAD Y ESTADÍSTICA</t>
  </si>
  <si>
    <t>PROGRAMACIÓN</t>
  </si>
  <si>
    <t>CÁLCULO INTEGRAL</t>
  </si>
  <si>
    <t>ESTANCIA I</t>
  </si>
  <si>
    <t>ESTRUCTURA DE DATOS</t>
  </si>
  <si>
    <t>HABILIDADES COGNITIVAS Y CREATIVIDAD</t>
  </si>
  <si>
    <t>INGENIERÍA DE SOFTWARE</t>
  </si>
  <si>
    <t>INGLÉS IV</t>
  </si>
  <si>
    <t>RUTEO Y CONMUTACIÓN</t>
  </si>
  <si>
    <t>BASE DE DATOS</t>
  </si>
  <si>
    <t>ESCALAMIENTO DE REDES</t>
  </si>
  <si>
    <t>ÉTICA PROFESIONAL</t>
  </si>
  <si>
    <t>FÍSICA PARA INGENIERÍA</t>
  </si>
  <si>
    <t>FUNDAMENTOS DE PROGRAMACIÓN ORIENTADA A OBJETOS</t>
  </si>
  <si>
    <t>INGLÉS V</t>
  </si>
  <si>
    <t>MATEMÁTICAS PARA INGENIERÍA I</t>
  </si>
  <si>
    <t>ADMINISTRACIÓN DE BASE DE DATOS</t>
  </si>
  <si>
    <t>HABILIDADES GERENCIALES</t>
  </si>
  <si>
    <t>INGLÉS VI</t>
  </si>
  <si>
    <t>INTERCONEXIÓN DE REDES</t>
  </si>
  <si>
    <t>MATEMÁTICAS PARA INGENIERÍA II</t>
  </si>
  <si>
    <t>PROGRAMACIÓN ORIENTADA A OBJETOS</t>
  </si>
  <si>
    <t>SISTEMAS OPERATIVOS</t>
  </si>
  <si>
    <t>ESTANCIA II</t>
  </si>
  <si>
    <t>FORMULACIÓN DE PROYECTOS DE TECNOLOGÍAS DE INFORMACIÓN</t>
  </si>
  <si>
    <t>INGENIERÍA DE REQUISITOS</t>
  </si>
  <si>
    <t>INGLÉS VII</t>
  </si>
  <si>
    <t>LENGUAJES Y AUTÓMATAS</t>
  </si>
  <si>
    <t>LIDERAZGO DE EQUIPOS DE ALTO DESEMPEÑO</t>
  </si>
  <si>
    <t>PROGRAMACIÓN WEB</t>
  </si>
  <si>
    <t>ADMINISTRACIÓN DE PROYECTOS DE TECNOLOGÍAS DE INFORMACIÓN</t>
  </si>
  <si>
    <t>DISEÑO DE INTERFACES</t>
  </si>
  <si>
    <t>GESTIÓN DE DESARROLLO DE SOFTWARE</t>
  </si>
  <si>
    <t>INGLÉS VIII</t>
  </si>
  <si>
    <t>SISTEMAS INTELIGENTES</t>
  </si>
  <si>
    <t>TECNOLOGÍAS DE VIRTUALIZACIÓN</t>
  </si>
  <si>
    <t>TECNOLOGÍAS Y APLICACIONES EN INTERNET</t>
  </si>
  <si>
    <t>INGLÉS IX</t>
  </si>
  <si>
    <t>INTELIGENCIA DE NEGOCIOS</t>
  </si>
  <si>
    <t>DESARROLLO DE NEGOCIOS PARA TECNOLOGIAS DE INFORMACIÓN</t>
  </si>
  <si>
    <t>SISTEMAS EMBEBIDOS</t>
  </si>
  <si>
    <t>SEGURIDAD INFORMATICA</t>
  </si>
  <si>
    <t>EXPRESION ORAL Y ESCRITA II</t>
  </si>
  <si>
    <t>PROGRAMACIÓN MOVIL</t>
  </si>
  <si>
    <t>Reprobadas</t>
  </si>
  <si>
    <t>Cuatrimestre</t>
  </si>
  <si>
    <t>Caso Critico</t>
  </si>
  <si>
    <t>Recursamiento?</t>
  </si>
  <si>
    <t>EPC?</t>
  </si>
  <si>
    <t>Materias a cursar</t>
  </si>
  <si>
    <t>Carga Completa?</t>
  </si>
  <si>
    <t>Inscrito</t>
  </si>
  <si>
    <t>ISC02A</t>
  </si>
  <si>
    <t>BAJA</t>
  </si>
  <si>
    <t>UP210902</t>
  </si>
  <si>
    <t>Código de colores</t>
  </si>
  <si>
    <t>Significado</t>
  </si>
  <si>
    <t>UP220134</t>
  </si>
  <si>
    <t>Materia no cursada que deberá cursar</t>
  </si>
  <si>
    <t>UP220482</t>
  </si>
  <si>
    <t>UP220648</t>
  </si>
  <si>
    <t>UP220854</t>
  </si>
  <si>
    <t>UP220960</t>
  </si>
  <si>
    <t>ISC02B</t>
  </si>
  <si>
    <t>UP210671</t>
  </si>
  <si>
    <t>UP220103</t>
  </si>
  <si>
    <t>ISCREG</t>
  </si>
  <si>
    <t>UP220161</t>
  </si>
  <si>
    <t>UP220735</t>
  </si>
  <si>
    <t>UP220834</t>
  </si>
  <si>
    <t>UP220848</t>
  </si>
  <si>
    <t>UP220950</t>
  </si>
  <si>
    <t>ISC02C</t>
  </si>
  <si>
    <t>UP220780</t>
  </si>
  <si>
    <t>UP220783</t>
  </si>
  <si>
    <t>UP220851</t>
  </si>
  <si>
    <t>UP220961</t>
  </si>
  <si>
    <t>UP220974</t>
  </si>
  <si>
    <t>ISC05A</t>
  </si>
  <si>
    <t>UP210710</t>
  </si>
  <si>
    <t>ISC08B</t>
  </si>
  <si>
    <t>UP210010</t>
  </si>
  <si>
    <t>ISC03C</t>
  </si>
  <si>
    <t>ISC04B</t>
  </si>
  <si>
    <t>UP220110</t>
  </si>
  <si>
    <t>Materia reprobada que deberá cursar</t>
  </si>
  <si>
    <t>UP220432</t>
  </si>
  <si>
    <t>E</t>
  </si>
  <si>
    <t>Materia en EPC</t>
  </si>
  <si>
    <t>ISC03A</t>
  </si>
  <si>
    <t>UP220858</t>
  </si>
  <si>
    <t>UP220447</t>
  </si>
  <si>
    <t>ISC03B</t>
  </si>
  <si>
    <t>UP220733</t>
  </si>
  <si>
    <t>UP210567</t>
  </si>
  <si>
    <t>ISC06A</t>
  </si>
  <si>
    <t>ISC07A</t>
  </si>
  <si>
    <t>UP200086</t>
  </si>
  <si>
    <t>UP220132</t>
  </si>
  <si>
    <t>UP220332</t>
  </si>
  <si>
    <t>UP220814</t>
  </si>
  <si>
    <t>UP220881</t>
  </si>
  <si>
    <t>UP210342</t>
  </si>
  <si>
    <t>UP210042</t>
  </si>
  <si>
    <t>ISC06B</t>
  </si>
  <si>
    <t>ISC07B</t>
  </si>
  <si>
    <t>UP210527</t>
  </si>
  <si>
    <t>UP210644</t>
  </si>
  <si>
    <t>NA</t>
  </si>
  <si>
    <t>UP210052</t>
  </si>
  <si>
    <t>UP210063</t>
  </si>
  <si>
    <t>UP210170</t>
  </si>
  <si>
    <t>UP210300</t>
  </si>
  <si>
    <t>ISC08A</t>
  </si>
  <si>
    <t>ISC09A</t>
  </si>
  <si>
    <t>UP200417</t>
  </si>
  <si>
    <t>UP200420</t>
  </si>
  <si>
    <t>UP200428</t>
  </si>
  <si>
    <t>UP200651</t>
  </si>
  <si>
    <t>UP200677</t>
  </si>
  <si>
    <t>UP200994</t>
  </si>
  <si>
    <t>UP200045</t>
  </si>
  <si>
    <t>UP200231</t>
  </si>
  <si>
    <t>UP200953</t>
  </si>
  <si>
    <t>ISC04BMFD</t>
  </si>
  <si>
    <t>UP220093</t>
  </si>
  <si>
    <t>UP220268</t>
  </si>
  <si>
    <t>ISC04A</t>
  </si>
  <si>
    <t>UP220394</t>
  </si>
  <si>
    <t>X</t>
  </si>
  <si>
    <t>Materia en primera vez</t>
  </si>
  <si>
    <t>UP220485</t>
  </si>
  <si>
    <t>UP220891</t>
  </si>
  <si>
    <t>UP220048</t>
  </si>
  <si>
    <t>UP220079</t>
  </si>
  <si>
    <t>UP220142</t>
  </si>
  <si>
    <t>UP220290</t>
  </si>
  <si>
    <t>UP220187</t>
  </si>
  <si>
    <t>UP220310</t>
  </si>
  <si>
    <t>UP220805</t>
  </si>
  <si>
    <t>UP220817</t>
  </si>
  <si>
    <t>UP220869</t>
  </si>
  <si>
    <t>UP230008</t>
  </si>
  <si>
    <t>UP230017</t>
  </si>
  <si>
    <t>UP210923</t>
  </si>
  <si>
    <t>UP210305</t>
  </si>
  <si>
    <t>UP210356</t>
  </si>
  <si>
    <t>UP210374</t>
  </si>
  <si>
    <t>UP210454</t>
  </si>
  <si>
    <t>UP210173</t>
  </si>
  <si>
    <t>UP210508</t>
  </si>
  <si>
    <t>UP210586</t>
  </si>
  <si>
    <t>UP210614</t>
  </si>
  <si>
    <t>UP210709</t>
  </si>
  <si>
    <t>UP200190</t>
  </si>
  <si>
    <t>UP200516</t>
  </si>
  <si>
    <t>UP200674</t>
  </si>
  <si>
    <t>UP200770</t>
  </si>
  <si>
    <t>UP200978</t>
  </si>
  <si>
    <t>UP201005</t>
  </si>
  <si>
    <t>UP200423</t>
  </si>
  <si>
    <t>UP200738</t>
  </si>
  <si>
    <t>UP200760</t>
  </si>
  <si>
    <t>UP220144</t>
  </si>
  <si>
    <t>Materia aprobada</t>
  </si>
  <si>
    <t>UP220163</t>
  </si>
  <si>
    <t>Materia por cursar</t>
  </si>
  <si>
    <t>UP220164</t>
  </si>
  <si>
    <t>UP220168</t>
  </si>
  <si>
    <t>Caso Crítico</t>
  </si>
  <si>
    <t>UP220194</t>
  </si>
  <si>
    <t>Tiene mas de 3 materias reprobadas</t>
  </si>
  <si>
    <t>UP220249</t>
  </si>
  <si>
    <t>Tiene materias pendientes de cursar</t>
  </si>
  <si>
    <t>UP220252</t>
  </si>
  <si>
    <t>Debe cursar una o mas materias atrasadas</t>
  </si>
  <si>
    <t>UP220257</t>
  </si>
  <si>
    <t>Alumno regular</t>
  </si>
  <si>
    <t>UP220291</t>
  </si>
  <si>
    <t>Tipo Carga</t>
  </si>
  <si>
    <t>UP220425</t>
  </si>
  <si>
    <t>R</t>
  </si>
  <si>
    <t>Materia en recursamiento</t>
  </si>
  <si>
    <t>UP220543</t>
  </si>
  <si>
    <t>UP220581</t>
  </si>
  <si>
    <t>UP220859</t>
  </si>
  <si>
    <t>UP220933</t>
  </si>
  <si>
    <t>UP220054</t>
  </si>
  <si>
    <t>UP220070</t>
  </si>
  <si>
    <t>UP220167</t>
  </si>
  <si>
    <t>UP220264</t>
  </si>
  <si>
    <t>UP220265</t>
  </si>
  <si>
    <t>UP220275</t>
  </si>
  <si>
    <t>UP220313</t>
  </si>
  <si>
    <t>UP220382</t>
  </si>
  <si>
    <t>UP220499</t>
  </si>
  <si>
    <t>UP220665</t>
  </si>
  <si>
    <t>UP220672</t>
  </si>
  <si>
    <t>UP220709</t>
  </si>
  <si>
    <t>UP220723</t>
  </si>
  <si>
    <t>UP220155</t>
  </si>
  <si>
    <t>UP220404</t>
  </si>
  <si>
    <t>UP220483</t>
  </si>
  <si>
    <t>UP220771</t>
  </si>
  <si>
    <t>UP220785</t>
  </si>
  <si>
    <t>UP220786</t>
  </si>
  <si>
    <t>UP220811</t>
  </si>
  <si>
    <t>UP220821</t>
  </si>
  <si>
    <t>UP220937</t>
  </si>
  <si>
    <t>UP230007</t>
  </si>
  <si>
    <t>UP230013</t>
  </si>
  <si>
    <t>UP210713</t>
  </si>
  <si>
    <t>UP210878</t>
  </si>
  <si>
    <t>UP210894</t>
  </si>
  <si>
    <t>UP210612</t>
  </si>
  <si>
    <t>UP210692</t>
  </si>
  <si>
    <t>UP220007</t>
  </si>
  <si>
    <t>UP210439</t>
  </si>
  <si>
    <t>UP210079</t>
  </si>
  <si>
    <t>UP210289</t>
  </si>
  <si>
    <t>UP210582</t>
  </si>
  <si>
    <t>UP210913</t>
  </si>
  <si>
    <t>UP210676</t>
  </si>
  <si>
    <t>UP210639</t>
  </si>
  <si>
    <t>UP210486</t>
  </si>
  <si>
    <t>UP210719</t>
  </si>
  <si>
    <t>UP210659</t>
  </si>
  <si>
    <t>UP210246</t>
  </si>
  <si>
    <t>UP200782</t>
  </si>
  <si>
    <t>UP210284</t>
  </si>
  <si>
    <t>UP210739</t>
  </si>
  <si>
    <t>UP200173</t>
  </si>
  <si>
    <t>UP210685</t>
  </si>
  <si>
    <t>ISC06BMFD</t>
  </si>
  <si>
    <t>ISC07BMFD</t>
  </si>
  <si>
    <t>UP210188</t>
  </si>
  <si>
    <t>UP210163</t>
  </si>
  <si>
    <t>UP210368</t>
  </si>
  <si>
    <t>UP210409</t>
  </si>
  <si>
    <t>UP210419</t>
  </si>
  <si>
    <t>UP210537</t>
  </si>
  <si>
    <t>UP210775</t>
  </si>
  <si>
    <t>UP210647</t>
  </si>
  <si>
    <t>UP210263</t>
  </si>
  <si>
    <t>UP210694</t>
  </si>
  <si>
    <t>UP210752</t>
  </si>
  <si>
    <t>UP210553</t>
  </si>
  <si>
    <t>UP210762</t>
  </si>
  <si>
    <t>UP210908</t>
  </si>
  <si>
    <t>UP210741</t>
  </si>
  <si>
    <t>UP200205</t>
  </si>
  <si>
    <t>UP200220</t>
  </si>
  <si>
    <t>UP200238</t>
  </si>
  <si>
    <t>UP200264</t>
  </si>
  <si>
    <t>UP200518</t>
  </si>
  <si>
    <t>UP200635</t>
  </si>
  <si>
    <t>UP200775</t>
  </si>
  <si>
    <t>UP201001</t>
  </si>
  <si>
    <t>UP200026</t>
  </si>
  <si>
    <t>UP200053</t>
  </si>
  <si>
    <t>UP200120</t>
  </si>
  <si>
    <t>UP200424</t>
  </si>
  <si>
    <t>UP200511</t>
  </si>
  <si>
    <t>UP200512</t>
  </si>
  <si>
    <t>UP200604</t>
  </si>
  <si>
    <t>UP200667</t>
  </si>
  <si>
    <t>UP200893</t>
  </si>
  <si>
    <t>UP200966</t>
  </si>
  <si>
    <t>UP210934</t>
  </si>
  <si>
    <t>UP220628</t>
  </si>
  <si>
    <t>UP200920</t>
  </si>
  <si>
    <t>UP200730</t>
  </si>
  <si>
    <t>UP230798</t>
  </si>
  <si>
    <t>UP210043</t>
  </si>
  <si>
    <t>ISC01C</t>
  </si>
  <si>
    <t>UP230571</t>
  </si>
  <si>
    <t>ISC01B</t>
  </si>
  <si>
    <t>UP230576</t>
  </si>
  <si>
    <t>UP230043</t>
  </si>
  <si>
    <t>UP230861</t>
  </si>
  <si>
    <t>ISC01A</t>
  </si>
  <si>
    <t>UP230251</t>
  </si>
  <si>
    <t>UP230731</t>
  </si>
  <si>
    <t>UP230808</t>
  </si>
  <si>
    <t>UP230467</t>
  </si>
  <si>
    <t>UP230178</t>
  </si>
  <si>
    <t>UP230281</t>
  </si>
  <si>
    <t>UP230430</t>
  </si>
  <si>
    <t>UP230220</t>
  </si>
  <si>
    <t>UP230785</t>
  </si>
  <si>
    <t>UP230172</t>
  </si>
  <si>
    <t>UP230730</t>
  </si>
  <si>
    <t>UP230618</t>
  </si>
  <si>
    <t>UP230419</t>
  </si>
  <si>
    <t>UP230584</t>
  </si>
  <si>
    <t>UP230513</t>
  </si>
  <si>
    <t>UP230531</t>
  </si>
  <si>
    <t>UP230256</t>
  </si>
  <si>
    <t>UP230230</t>
  </si>
  <si>
    <t>UP230585</t>
  </si>
  <si>
    <t>UP230267</t>
  </si>
  <si>
    <t>UP230168</t>
  </si>
  <si>
    <t>UP230254</t>
  </si>
  <si>
    <t>UP230480</t>
  </si>
  <si>
    <t>UP230324</t>
  </si>
  <si>
    <t>UP230431</t>
  </si>
  <si>
    <t>UP230407</t>
  </si>
  <si>
    <t>UP230249</t>
  </si>
  <si>
    <t>UP230107</t>
  </si>
  <si>
    <t>UP230823</t>
  </si>
  <si>
    <t>UP230119</t>
  </si>
  <si>
    <t>UP230796</t>
  </si>
  <si>
    <t>UP230091</t>
  </si>
  <si>
    <t>UP230303</t>
  </si>
  <si>
    <t>UP230319</t>
  </si>
  <si>
    <t>UP230070</t>
  </si>
  <si>
    <t>UP230617</t>
  </si>
  <si>
    <t>UP230803</t>
  </si>
  <si>
    <t>UP230398</t>
  </si>
  <si>
    <t>UP230592</t>
  </si>
  <si>
    <t>UP230420</t>
  </si>
  <si>
    <t>UP230538</t>
  </si>
  <si>
    <t>UP230612</t>
  </si>
  <si>
    <t>UP230377</t>
  </si>
  <si>
    <t>UP230806</t>
  </si>
  <si>
    <t>UP230243</t>
  </si>
  <si>
    <t>UP230556</t>
  </si>
  <si>
    <t>UP230741</t>
  </si>
  <si>
    <t>UP230743</t>
  </si>
  <si>
    <t>UP230756</t>
  </si>
  <si>
    <t>UP230740</t>
  </si>
  <si>
    <t>UP230418</t>
  </si>
  <si>
    <t>UP230642</t>
  </si>
  <si>
    <t>UP230692</t>
  </si>
  <si>
    <t>UP230442</t>
  </si>
  <si>
    <t>UP230346</t>
  </si>
  <si>
    <t>UP230635</t>
  </si>
  <si>
    <t>UP230533</t>
  </si>
  <si>
    <t>UP230321</t>
  </si>
  <si>
    <t>UP230359</t>
  </si>
  <si>
    <t>UP230497</t>
  </si>
  <si>
    <t>UP230382</t>
  </si>
  <si>
    <t>UP230231</t>
  </si>
  <si>
    <t>UP230488</t>
  </si>
  <si>
    <t>UP230328</t>
  </si>
  <si>
    <t>UP230534</t>
  </si>
  <si>
    <t>UP230183</t>
  </si>
  <si>
    <t>UP230562</t>
  </si>
  <si>
    <t>UP230598</t>
  </si>
  <si>
    <t>UP230436</t>
  </si>
  <si>
    <t>UP230651</t>
  </si>
  <si>
    <t>UP230428</t>
  </si>
  <si>
    <t>UP230565</t>
  </si>
  <si>
    <t>UP230742</t>
  </si>
  <si>
    <t>UP230095</t>
  </si>
  <si>
    <t>UP230186</t>
  </si>
  <si>
    <t>UP230284</t>
  </si>
  <si>
    <t>UP230783</t>
  </si>
  <si>
    <t>UP230582</t>
  </si>
  <si>
    <t>UP230609</t>
  </si>
  <si>
    <t>UP230253</t>
  </si>
  <si>
    <t>UP230115</t>
  </si>
  <si>
    <t>UP230118</t>
  </si>
  <si>
    <t>UP230608</t>
  </si>
  <si>
    <t>UP230343</t>
  </si>
  <si>
    <t>UP230779</t>
  </si>
  <si>
    <t>UP230063</t>
  </si>
  <si>
    <t>UP230269</t>
  </si>
  <si>
    <t>UP230856</t>
  </si>
  <si>
    <t>UP230512</t>
  </si>
  <si>
    <t>UP230082</t>
  </si>
  <si>
    <t>UP230085</t>
  </si>
  <si>
    <t>UP230188</t>
  </si>
  <si>
    <t>UP230330</t>
  </si>
  <si>
    <t>UP230164</t>
  </si>
  <si>
    <t>UP230809</t>
  </si>
  <si>
    <t>UP230136</t>
  </si>
  <si>
    <t>UP230838</t>
  </si>
  <si>
    <t>UP230432</t>
  </si>
  <si>
    <t>UP230190</t>
  </si>
  <si>
    <t>UP230066</t>
  </si>
  <si>
    <t>UP230805</t>
  </si>
  <si>
    <t>UP230580</t>
  </si>
  <si>
    <t>UP230203</t>
  </si>
  <si>
    <t>UP230591</t>
  </si>
  <si>
    <t>UP230772</t>
  </si>
  <si>
    <t>UP230135</t>
  </si>
  <si>
    <t>UP230159</t>
  </si>
  <si>
    <t>UP230711</t>
  </si>
  <si>
    <t>UP230776</t>
  </si>
  <si>
    <t>UP230339</t>
  </si>
  <si>
    <t>UP240002</t>
  </si>
  <si>
    <t>UP240006</t>
  </si>
  <si>
    <t>Mar</t>
  </si>
  <si>
    <t>ORDAZ DE VIERNA KARLO ANTONIO</t>
  </si>
  <si>
    <t>SERNA GOMEZ LEILANI</t>
  </si>
  <si>
    <t>MEDINA MONTOYA JONATHAN ISAI</t>
  </si>
  <si>
    <t>CONTRERAS GARCIA YUMMA MADELEIM</t>
  </si>
  <si>
    <t>NAVA CASTAÑEDA HECTOR ENRIQUE</t>
  </si>
  <si>
    <t>HERNANDEZ ZAMORANO BRYAN KAHAYYAMN</t>
  </si>
  <si>
    <t>JUAREZ JASSO CESAR EDUARDO</t>
  </si>
  <si>
    <t>JASSO ALVAREZ KARIME LIZETH</t>
  </si>
  <si>
    <t>GALVAN DELGADO NESTOR ABIGAIL</t>
  </si>
  <si>
    <t>LOPEZ CHAVEZ DIANA ESMERALDA</t>
  </si>
  <si>
    <t>GALLEGOS MACIAS VALADEZ DIEGO ALFREDO</t>
  </si>
  <si>
    <t>VAZQUEZ RENTERIA ARIEL SAUL</t>
  </si>
  <si>
    <t>TAVARES ESTRADA JOHANN ELIAN</t>
  </si>
  <si>
    <t>DOMINGUEZ BUSTAMANTE FERNANDO ALEXIS</t>
  </si>
  <si>
    <t>GARCIA SALAZAR ALAN EDUARDO</t>
  </si>
  <si>
    <t>ROQUE RIVERA RAZIEL DE JESUS</t>
  </si>
  <si>
    <t>RODRIGUEZ PEREZ AARON</t>
  </si>
  <si>
    <t>VELASCO POMPA LUIS ANTONIO</t>
  </si>
  <si>
    <t>RIOS ESTRADA JUAN MANUEL</t>
  </si>
  <si>
    <t>3B</t>
  </si>
  <si>
    <t>SANCHEZ OLVERA DIEGO</t>
  </si>
  <si>
    <t>6B</t>
  </si>
  <si>
    <t>BARRIOS ORNELAS LUIS FERNANDO</t>
  </si>
  <si>
    <t>3C</t>
  </si>
  <si>
    <t>SALAS GUTIERREZ ALEXANDER YEROSLAV</t>
  </si>
  <si>
    <t>GONZALEZ PAVON RICARDO ALEXANDER</t>
  </si>
  <si>
    <t>3A</t>
  </si>
  <si>
    <t>CERVANTES PEREZ RAFAEL RAMSES</t>
  </si>
  <si>
    <t>LUEVANO ALVAREZ PEDRO DAVID</t>
  </si>
  <si>
    <t>POSADA ARCE JESSICA ANAHI</t>
  </si>
  <si>
    <t>LOPEZ MORALES BERTHA ADRIANA</t>
  </si>
  <si>
    <t>MEDINA VAZQUEZ JONATHAN JACOB</t>
  </si>
  <si>
    <t>VARELA VALDIVIA ANAHI</t>
  </si>
  <si>
    <t>LOERA CONTRERAS SERGIO IVAN</t>
  </si>
  <si>
    <t>CHIMAL ESCOBEDO AGUSTIN</t>
  </si>
  <si>
    <t>DURAN FRIAS EDSON YAIR</t>
  </si>
  <si>
    <t>6A</t>
  </si>
  <si>
    <t>VIRAMONTES CONTRERAS MARIA DEL CARMEN</t>
  </si>
  <si>
    <t>HERNANDEZ GOMEZ OSCAR ALEJANDRO</t>
  </si>
  <si>
    <t>MORENO LUNA ISAIAS</t>
  </si>
  <si>
    <t>FLORES MARTINEZ JOSE ALBERTO</t>
  </si>
  <si>
    <t>LEON PEDROZA LUIS ANTONIO</t>
  </si>
  <si>
    <t>BAÑOS LUNA JOSE FRANCISCO</t>
  </si>
  <si>
    <t>MARTINEZ TORRES LEONARDO AUSENCIO</t>
  </si>
  <si>
    <t>FLORES ANDRADE IXCHEL ALEJANDRA</t>
  </si>
  <si>
    <t>9A</t>
  </si>
  <si>
    <t>GONZALEZ ALBA GONZALO GUADALUPE</t>
  </si>
  <si>
    <t>AGUAYO GARCIA HECTOR ENRIQUE</t>
  </si>
  <si>
    <t>ANDRADE GARCIA MARIANA</t>
  </si>
  <si>
    <t>FUENTES ONTIVEROS OBET LEONARDO</t>
  </si>
  <si>
    <t>DE LA TORRE RANGEL FERNANDO YAEL</t>
  </si>
  <si>
    <t>GALLEGOS RODARTE VIVIAN ANDREA</t>
  </si>
  <si>
    <t>ALCALA LOPEZ JUAN PABLO</t>
  </si>
  <si>
    <t>DIAZ MORALES CESAR ANTONIO</t>
  </si>
  <si>
    <t>HERNANDEZ DE LA RIVA MANUEL ALEJANDRO</t>
  </si>
  <si>
    <t>ORTIZ ALCALA ANDREA</t>
  </si>
  <si>
    <t>CARRILLO ALVARADO VANESSA WENDOLYNE</t>
  </si>
  <si>
    <t>GOMEZ OJEDA FLOR DE MARIA</t>
  </si>
  <si>
    <t>VILLALOBOS DURON JEINNY MELISSA</t>
  </si>
  <si>
    <t>MEDINA HERNANDEZ KEVIN JAVIER</t>
  </si>
  <si>
    <t>PLASCENCIA GARCIA ERIKA LIZBETH</t>
  </si>
  <si>
    <t>VAZQUEZ MARTINEZ GUSTAVO</t>
  </si>
  <si>
    <t>JASSO LARA MAURICIO ALEJANDRO</t>
  </si>
  <si>
    <t>MARTINEZ GOMEZ REYNA DEL CARMEN</t>
  </si>
  <si>
    <t>HERNANDEZ GONZALEZ YESHUA</t>
  </si>
  <si>
    <t>LARA CAMPOS CARLOS ALBERTO</t>
  </si>
  <si>
    <t>CHAPA MACIAS ALONDRA</t>
  </si>
  <si>
    <t>REYES ALCANTARA HERNAN EDHERLO</t>
  </si>
  <si>
    <t>TREJO HERRERA SEBASTIAN</t>
  </si>
  <si>
    <t>CONSUELO CERVANTES CESAR SERGIO</t>
  </si>
  <si>
    <t>HERNANDEZ MACIAS ALAN ALEJANDRO</t>
  </si>
  <si>
    <t>MORAN REQUENES CAROLINA MAGDIEL</t>
  </si>
  <si>
    <t>RAMIREZ JAIME HECTOR IVAN</t>
  </si>
  <si>
    <t>CHAVEZ MACIAS JESUS ALEJANDRO</t>
  </si>
  <si>
    <t>NUÑO VERDIN OSCAR NOEL</t>
  </si>
  <si>
    <t>MORALES PEREZ CRISTIAN GUADALUPE</t>
  </si>
  <si>
    <t>CALDERON JUAREZ SOFIA</t>
  </si>
  <si>
    <t>ZUÑIGA GARCIA ALAN OZIEL</t>
  </si>
  <si>
    <t>MILLAN JIMENEZ LEONARDO</t>
  </si>
  <si>
    <t>ALVAREZ MARTINEZ PAULINA JAQUELIN</t>
  </si>
  <si>
    <t>MARTINEZ VERDIN RAFAEL</t>
  </si>
  <si>
    <t>PULIDO GUZMAN EDUARDO</t>
  </si>
  <si>
    <t>RUIZ ORTIZ CRISTOPHER KALEB</t>
  </si>
  <si>
    <t>CHAVEZ CASTILLO OSCAR ANTONIO</t>
  </si>
  <si>
    <t>LUEVANO GARCIA BRYAN JOSSUE</t>
  </si>
  <si>
    <t>ESPINOZA MAGAÑA OLIVER</t>
  </si>
  <si>
    <t>GARCIA DE LUNA DANIEL</t>
  </si>
  <si>
    <t>MORENO JIMENEZ LIZBETH GUADALUPE</t>
  </si>
  <si>
    <t>ROJAS CORNEJO JUAN JOSE</t>
  </si>
  <si>
    <t>RODRIGUEZ ALBA BRYAN SAUL</t>
  </si>
  <si>
    <t>MACIAS PADILLA CARLOS IVAN</t>
  </si>
  <si>
    <t>ESPARZA DELGADO HECTOR NICOLAS</t>
  </si>
  <si>
    <t>QUINTANILLA NAVARRO NICO EMMANUEL</t>
  </si>
  <si>
    <t>ALCARAS RUBALCAVA JORGE ENRIQUE</t>
  </si>
  <si>
    <t>HERNANDEZ DIAZ HECTOR HUGO</t>
  </si>
  <si>
    <t>MATA RUIZ LUIS JESUS</t>
  </si>
  <si>
    <t>SANDOVAL MARTINEZ DARIANA</t>
  </si>
  <si>
    <t>LOPEZ VALDEZ ALAN LEONARDO</t>
  </si>
  <si>
    <t>MEDINA QUEZADA CARLOS EDUARDO</t>
  </si>
  <si>
    <t>GARIZURIETA BARAJAS ELISA JUNUE</t>
  </si>
  <si>
    <t>GOMEZ VALDEZ DIEGO ENRIQUE</t>
  </si>
  <si>
    <t>PAYAN MONZON JESUS ARMANDO</t>
  </si>
  <si>
    <t>MAYAGOITIA BALLESTEROS ERNESTO</t>
  </si>
  <si>
    <t>RODRIGUEZ GALLO LUIS FERNANDO</t>
  </si>
  <si>
    <t>HERNANDEZ GOMEZ MANUEL ERNESTO</t>
  </si>
  <si>
    <t>CERVANTES ROMO JUAN JOSE</t>
  </si>
  <si>
    <t>RAMIREZ GONZALEZ JORGE IVAN</t>
  </si>
  <si>
    <t>VEGA GARCIA LUIS ANTONIO</t>
  </si>
  <si>
    <t>MARQUEZ MONTES EDGAR</t>
  </si>
  <si>
    <t>LOPEZ BOCANEGRA JORGE ABRAHAM</t>
  </si>
  <si>
    <t>ESPARZA DE LA TORRE GERARDO ADRIAN</t>
  </si>
  <si>
    <t>JARAMILLO SALDAÑA BRANDON</t>
  </si>
  <si>
    <t>RUIZ ABUNDEZ GAEL ESAU</t>
  </si>
  <si>
    <t>PEDROZA RODRIGUEZ DANIEL EDUARDO</t>
  </si>
  <si>
    <t>CARDONA SANCHEZ TANIA LIZETH</t>
  </si>
  <si>
    <t>MEDINA RODRIGUEZ ISAURA MARIEL</t>
  </si>
  <si>
    <t>GUZMAN ESPARZA EDITH PAULINA</t>
  </si>
  <si>
    <t>SILVA SABAS LENIN GERARDO</t>
  </si>
  <si>
    <t>VITELA CUEVAS VICTOR FROYLAN</t>
  </si>
  <si>
    <t>MUÑOZ FLORES CESAR OSVALDO</t>
  </si>
  <si>
    <t>GALLEGOS RODRIGUEZ IZEL</t>
  </si>
  <si>
    <t>MORALES MACIAS MAURICIO</t>
  </si>
  <si>
    <t>LOPEZ HERNANDEZ BRAULIO</t>
  </si>
  <si>
    <t>TORRES VILLALOBOS MISHEL ALEJANDRA</t>
  </si>
  <si>
    <t>MAURICIO HERNANDEZ JOSE ALONSO</t>
  </si>
  <si>
    <t>OROZCO HERNANDEZ JOSUE FRANCISCO</t>
  </si>
  <si>
    <t>FUENTES VILLANUEVA EDITH ALEJANDRA</t>
  </si>
  <si>
    <t>DE LA CRUZ ROBLEDO LUIS FERNANDO</t>
  </si>
  <si>
    <t>SANCHEZ CARREON DANNA JANETH</t>
  </si>
  <si>
    <t>HERNANDEZ RIVERA GABRIEL</t>
  </si>
  <si>
    <t>GARCIA VIDAL SARA ITZEL</t>
  </si>
  <si>
    <t>SANDOVAL RODRIGUEZ EDGAR</t>
  </si>
  <si>
    <t>GUTIERREZ RODRIGUEZ AXEL</t>
  </si>
  <si>
    <t>QUIÑONES MARTINEZ AARON</t>
  </si>
  <si>
    <t>SOTO TORRES SAMUEL SALVADOR</t>
  </si>
  <si>
    <t>VALENZUELA MARTINEZ VICENTE</t>
  </si>
  <si>
    <t>HERRERA VARGAS ENRIQUE ABEL</t>
  </si>
  <si>
    <t>VARGAS ROCHA ANGEL OSWALDO</t>
  </si>
  <si>
    <t>ISC05B</t>
  </si>
  <si>
    <t>SAUCEDO ZERMEÑO AXEL EMIR</t>
  </si>
  <si>
    <t>DIAZ DELGADILLO ELISEO</t>
  </si>
  <si>
    <t>DELGADO RIVERA EVENLY LILIANA</t>
  </si>
  <si>
    <t>JIMENEZ MENDOZA EBER HORACIO</t>
  </si>
  <si>
    <t>RUIZ ESPARZA GALVAN JORGE ANTONIO</t>
  </si>
  <si>
    <t>GARCIA ALBA YAHIR</t>
  </si>
  <si>
    <t>FLORES TRIANA IZHAK HORACIO</t>
  </si>
  <si>
    <t>AGUILAR GONZALEZ MARIA FERNANDA</t>
  </si>
  <si>
    <t>MURO HERNANDEZ CESAR WILLIAM</t>
  </si>
  <si>
    <t>DELFINO DE LA RIVA EMILIANO</t>
  </si>
  <si>
    <t>AVILA JIMENEZ JEANNELYN</t>
  </si>
  <si>
    <t>ESPARZA GUTIERREZ OSVALDO</t>
  </si>
  <si>
    <t>MARTINEZ RAMIREZ OSIRIS OLIMPIA</t>
  </si>
  <si>
    <t>LOPEZ HERNANDEZ JORGE ISAI</t>
  </si>
  <si>
    <t>DESERTI MARIA DELFINA</t>
  </si>
  <si>
    <t>OROZCO MORAN ANDREA SOFIA</t>
  </si>
  <si>
    <t>ESPINOZA HUERTA NELLY ESTHER</t>
  </si>
  <si>
    <t>MARTINEZ GUEVARA ANGEL DE JESUS</t>
  </si>
  <si>
    <t>MORENO CHAPARRO DAVID ALEJANDRO</t>
  </si>
  <si>
    <t>SILVA LOPEZ ADRIANA MARLENE</t>
  </si>
  <si>
    <t>SALAZAR DELGADO MARIA BELEN</t>
  </si>
  <si>
    <t>RUIZ ESPARZA SALAZAR JUAN PABLO</t>
  </si>
  <si>
    <t>HERNANDEZ CARMONA DONOVAN ALONSO</t>
  </si>
  <si>
    <t>MARTINEZ ALONSO JOSHUA NATANAEL</t>
  </si>
  <si>
    <t>ORTIZ MIGUEL ANGEL</t>
  </si>
  <si>
    <t>RANGEL MACIAS JUAN EDUARDO</t>
  </si>
  <si>
    <t>VALADEZ LARIZ JAIME JESABEL</t>
  </si>
  <si>
    <t>VERDIN MATA CRISTIAN ALESSANDRO</t>
  </si>
  <si>
    <t>JARDINES ROBLES ARAM JOEL</t>
  </si>
  <si>
    <t>CASTAÑEDA SERRANO PAOLA</t>
  </si>
  <si>
    <t>LANDEROS BALDERAS ANGEL EMMANUEL</t>
  </si>
  <si>
    <t>IBARRA VIVEROS ANGEL</t>
  </si>
  <si>
    <t>HERNANDEZ MACIAS CESAR ALEJANDRO</t>
  </si>
  <si>
    <t>LOPEZ LOPEZ LEONARDO</t>
  </si>
  <si>
    <t>ISC09AMDF</t>
  </si>
  <si>
    <t>MIYAZONO USHIJIMA ALLAN KEN</t>
  </si>
  <si>
    <t>LOPEZ GONZALEZ JUAN PABLO</t>
  </si>
  <si>
    <t>REYES ALVAREZ MARIA FERNANDA</t>
  </si>
  <si>
    <t>RAMIREZ LOPEZ DEREK GILBERTO</t>
  </si>
  <si>
    <t>SILVA SALGADO JOSE ANGEL</t>
  </si>
  <si>
    <t>RODRIGUEZ SERNA JUAN PABLO</t>
  </si>
  <si>
    <t>GONZALEZ MORALES ROCIO PAULINA</t>
  </si>
  <si>
    <t>ESCALERA RUBALCAVA JOSE MIGUEL</t>
  </si>
  <si>
    <t>MEZA MARTINEZ JUAN RAMSES</t>
  </si>
  <si>
    <t>PEREZ LECHUGA LUIS ERNESTO</t>
  </si>
  <si>
    <t>VAZQUEZ MARTINEZ URIEL ISAAC</t>
  </si>
  <si>
    <t>MALDONADO MENA BRANDON SINUE</t>
  </si>
  <si>
    <t>Carrera</t>
  </si>
  <si>
    <t>Encontrado</t>
  </si>
  <si>
    <t>Grupo</t>
  </si>
  <si>
    <t>Correo</t>
  </si>
  <si>
    <t>-</t>
  </si>
  <si>
    <t>nom</t>
  </si>
  <si>
    <t>no esta</t>
  </si>
  <si>
    <t>ALLAN KEN MIYAZONO USHIJIMA</t>
  </si>
  <si>
    <t>VIVIAN ANDREA GALLEGOS RODARTE</t>
  </si>
  <si>
    <t>JUAN PABLO LOPEZ GONZALEZ</t>
  </si>
  <si>
    <t>MARIA FERNANDA REYES ALVAREZ</t>
  </si>
  <si>
    <t>RAFAEL MARTINEZ VERDIN</t>
  </si>
  <si>
    <t>JAIME JESABEL VALADEZ LARIZ</t>
  </si>
  <si>
    <t>CRISTIAN ALESSANDRO VERDIN MATA</t>
  </si>
  <si>
    <t>JUAN PABLO ALCALA LOPEZ</t>
  </si>
  <si>
    <t>ARAM JOEL JARDINES ROBLES</t>
  </si>
  <si>
    <t>PAOLA CASTAÑEDA SERRANO</t>
  </si>
  <si>
    <t>IXCHEL ALEJANDRA FLORES ANDRADE</t>
  </si>
  <si>
    <t>GONZALO GUADALUPE GONZALEZ ALBA</t>
  </si>
  <si>
    <t>DANIEL GARCIA DE LUNA</t>
  </si>
  <si>
    <t>DEREK GILBERTO RAMIREZ LOPEZ</t>
  </si>
  <si>
    <t>HECTOR ENRIQUE AGUAYO GARCIA</t>
  </si>
  <si>
    <t>UP200494</t>
  </si>
  <si>
    <t>DIEGO SEBASTIAN DURAN LANDEROS</t>
  </si>
  <si>
    <t>JOSE ANGEL SILVA SALGADO</t>
  </si>
  <si>
    <t>JUAN PABLO RODRIGUEZ SERNA</t>
  </si>
  <si>
    <t>EDUARDO PULIDO GUZMAN</t>
  </si>
  <si>
    <t>ANGEL EMMANUEL LANDEROS BALDERAS</t>
  </si>
  <si>
    <t>ROCIO PAULINA GONZALEZ MORALES</t>
  </si>
  <si>
    <t>ANGEL IBARRA VIVEROS</t>
  </si>
  <si>
    <t>JOSE MIGUEL ESCALERA RUBALCAVA</t>
  </si>
  <si>
    <t>OBET LEONARDO FUENTES ONTIVEROS</t>
  </si>
  <si>
    <t>BRANDON SINUE MALDONADO MENA</t>
  </si>
  <si>
    <t>LIZBETH GUADALUPE MORENO JIMENEZ</t>
  </si>
  <si>
    <t>JUAN JOSE ROJAS CORNEJO</t>
  </si>
  <si>
    <t>OSCAR ANTONIO CHAVEZ CASTILLO</t>
  </si>
  <si>
    <t>CESAR ALEJANDRO HERNANDEZ MACIAS</t>
  </si>
  <si>
    <t>JORGE ANTONIO RUIZ ESPARZA GALVAN</t>
  </si>
  <si>
    <t>ROGELIO TADEO GOMEZ MUÑOZ</t>
  </si>
  <si>
    <t>CESAR ANTONIO DIAZ MORALES</t>
  </si>
  <si>
    <t>LUIS ERNESTO PEREZ LECHUGA</t>
  </si>
  <si>
    <t>BRYAN JOSSUE LUEVANO GARCIA</t>
  </si>
  <si>
    <t>FERNANDO YAEL DE LA TORRE RANGEL</t>
  </si>
  <si>
    <t>LEONARDO LOPEZ LOPEZ</t>
  </si>
  <si>
    <t>OLIVER ESPINOZA MAGAÑA</t>
  </si>
  <si>
    <t>DIEGO SANCHEZ OLVERA</t>
  </si>
  <si>
    <t>CAROLINA MAGDIEL MORAN REQUENES</t>
  </si>
  <si>
    <t>KENYA TALI CORNEJO GRANADOS</t>
  </si>
  <si>
    <t>HECTOR IVAN RAMIREZ JAIME</t>
  </si>
  <si>
    <t>JESUS ALEJANDRO CHAVEZ MACIAS</t>
  </si>
  <si>
    <t>JOSE ALBERTO FLORES MARTINEZ</t>
  </si>
  <si>
    <t>JEANNELYN AVILA JIMENEZ</t>
  </si>
  <si>
    <t>OSCAR NOEL NUÑO VERDIN</t>
  </si>
  <si>
    <t>CRISTIAN GUADALUPE MORALES PEREZ</t>
  </si>
  <si>
    <t>OSVALDO ESPARZA GUTIERREZ</t>
  </si>
  <si>
    <t>YAHIR GARCIA ALBA</t>
  </si>
  <si>
    <t>OSIRIS OLIMPIA MARTINEZ RAMIREZ</t>
  </si>
  <si>
    <t>IZHAK HORACIO FLORES TRIANA</t>
  </si>
  <si>
    <t>LUIS ANTONIO LEON PEDROZA</t>
  </si>
  <si>
    <t>SOFIA CALDERON JUAREZ</t>
  </si>
  <si>
    <t>ALAN OZIEL ZUÑIGA GARCIA</t>
  </si>
  <si>
    <t>JOSE FRANCISCO BAÑOS LUNA</t>
  </si>
  <si>
    <t>LEONARDO MILLAN JIMENEZ</t>
  </si>
  <si>
    <t>JORGE ISAI LOPEZ HERNANDEZ</t>
  </si>
  <si>
    <t>PAULINA JAQUELIN ALVAREZ MARTINEZ</t>
  </si>
  <si>
    <t>MARIA DELFINA DESERTI</t>
  </si>
  <si>
    <t>ANDREA SOFIA OROZCO MORAN</t>
  </si>
  <si>
    <t>MARIA DEL CARMEN VIRAMONTES CONTRERAS</t>
  </si>
  <si>
    <t>LUIS FERNANDO DE LA CRUZ ROBLEDO</t>
  </si>
  <si>
    <t>AXEL EMIR SAUCEDO ZERMEÑO</t>
  </si>
  <si>
    <t>DANNA JANETH SANCHEZ CARREON</t>
  </si>
  <si>
    <t>OSCAR ALEJANDRO HERNANDEZ GOMEZ</t>
  </si>
  <si>
    <t>NELLY ESTHER ESPINOZA HUERTA</t>
  </si>
  <si>
    <t>ANGEL DE JESUS MARTINEZ GUEVARA</t>
  </si>
  <si>
    <t>JESSICA ANAHI POSADA ARCE</t>
  </si>
  <si>
    <t>LEONARDO AUSENCIO MARTINEZ TORRES</t>
  </si>
  <si>
    <t>GABRIEL HERNANDEZ RIVERA</t>
  </si>
  <si>
    <t>SARA ITZEL GARCIA VIDAL</t>
  </si>
  <si>
    <t>EDGAR SANDOVAL RODRIGUEZ</t>
  </si>
  <si>
    <t>UP210630</t>
  </si>
  <si>
    <t>MIGUEL ALEJANDRO ALBA SANCHEZ</t>
  </si>
  <si>
    <t>UP210635</t>
  </si>
  <si>
    <t>EDGAR IVAN HERMOSILLO REYES</t>
  </si>
  <si>
    <t>ELISEO DIAZ DELGADILLO</t>
  </si>
  <si>
    <t>DAVID ALEJANDRO MORENO CHAPARRO</t>
  </si>
  <si>
    <t>EVENLY LILIANA DELGADO RIVERA</t>
  </si>
  <si>
    <t>CESAR EDUARDO JUAREZ JASSO</t>
  </si>
  <si>
    <t>AXEL GUTIERREZ RODRIGUEZ</t>
  </si>
  <si>
    <t>MARIA FERNANDA AGUILAR GONZALEZ</t>
  </si>
  <si>
    <t>ADRIANA MARLENE SILVA LOPEZ</t>
  </si>
  <si>
    <t>MARIA BELEN SALAZAR DELGADO</t>
  </si>
  <si>
    <t>AARON QUIÑONES MARTINEZ</t>
  </si>
  <si>
    <t>SAMUEL SALVADOR SOTO TORRES</t>
  </si>
  <si>
    <t>EBER HORACIO JIMENEZ MENDOZA</t>
  </si>
  <si>
    <t>CESAR WILLIAM MURO HERNANDEZ</t>
  </si>
  <si>
    <t>BERTHA ADRIANA LOPEZ MORALES</t>
  </si>
  <si>
    <t>DONOVAN ALONSO HERNANDEZ CARMONA</t>
  </si>
  <si>
    <t>JOSHUA NATANAEL MARTINEZ ALONSO</t>
  </si>
  <si>
    <t>VICENTE VALENZUELA MARTINEZ</t>
  </si>
  <si>
    <t>ENRIQUE ABEL HERRERA VARGAS</t>
  </si>
  <si>
    <t>MIGUEL ANGEL ORTIZ</t>
  </si>
  <si>
    <t>ANGEL OSWALDO VARGAS ROCHA</t>
  </si>
  <si>
    <t>ALAN ALEJANDRO HERNANDEZ MACIAS</t>
  </si>
  <si>
    <t>URIEL ISAAC VAZQUEZ MARTINEZ</t>
  </si>
  <si>
    <t>JUAN EDUARDO RANGEL MACIAS</t>
  </si>
  <si>
    <t>UP220081</t>
  </si>
  <si>
    <t>JESSICA MARIANA GUTIERREZ URZUA</t>
  </si>
  <si>
    <t>UP220127</t>
  </si>
  <si>
    <t>DAVID ALESSANDRO HERNANDEZ CERVANTES</t>
  </si>
  <si>
    <t>EDSON YAIR DURAN FRIAS</t>
  </si>
  <si>
    <t>CRISTOPHER KALEB RUIZ ORTIZ</t>
  </si>
  <si>
    <t>JUAN RAMSES MEZA MARTINEZ</t>
  </si>
  <si>
    <t>ISAIAS MORENO LUNA</t>
  </si>
  <si>
    <t>JUAN MANUEL RIOS ESTRADA</t>
  </si>
  <si>
    <t>JUAN PABLO RUIZ ESPARZA SALAZAR</t>
  </si>
  <si>
    <t>MATRICULA</t>
  </si>
  <si>
    <t>UP230794</t>
  </si>
  <si>
    <t>matricula</t>
  </si>
  <si>
    <t>ACEVEDO MORENO JOEL ALBERTO</t>
  </si>
  <si>
    <t>AGUIRRE MURO DAVID</t>
  </si>
  <si>
    <t>ALAFFITA TORRES DEREK ALAN</t>
  </si>
  <si>
    <t>ALONSO MEDRANO AXEL GABRIEL</t>
  </si>
  <si>
    <t>ARAIZA DE ANDA PRISCILA NOEMI</t>
  </si>
  <si>
    <t>ARREDONDO BAEZ FERNANDO DAVID</t>
  </si>
  <si>
    <t>AVALOS RODRIGUEZ KEVIN ENRIQUE</t>
  </si>
  <si>
    <t>AVILA MARQUEZ DAVID</t>
  </si>
  <si>
    <t>AZCONA PEDROZA RAUL EDUARDO</t>
  </si>
  <si>
    <t>BABUN PEREZ MIA LIZESKA</t>
  </si>
  <si>
    <t>BEJAR MATEOS EDWARD</t>
  </si>
  <si>
    <t>CASTANEDA SERRANO PAOLA</t>
  </si>
  <si>
    <t>BELLO FLORES DAVID</t>
  </si>
  <si>
    <t>BERNAL GUERRERO DANTE ALEJANDRO</t>
  </si>
  <si>
    <t>BERNAL VIRAMONTES ALEJANDRO</t>
  </si>
  <si>
    <t>CANDELAS RAMOS DONNOVAN WANDERLLEY</t>
  </si>
  <si>
    <t>CASILLAS SANCHEZ GUILLERMO</t>
  </si>
  <si>
    <t>CASTRO GUERRERO ALEJANDRO</t>
  </si>
  <si>
    <t>CERVANTES MEDINA MARIEL ISABEL</t>
  </si>
  <si>
    <t>CONTRERAS RAMIREZ ERNESTO DANIEL</t>
  </si>
  <si>
    <t>CRUZ SAUCEDO MARIA JULIETA</t>
  </si>
  <si>
    <t>DE LA TORRE RUBIO JUAN ANGEL</t>
  </si>
  <si>
    <t>DE LUNA MARTINEZ VANEZA</t>
  </si>
  <si>
    <t>DIAZ DE LEON CHIQUITO ISMAEL</t>
  </si>
  <si>
    <t>DIAZ LOPEZ ALINNE ALEJANDRA</t>
  </si>
  <si>
    <t>DIAZ ORTIZ JENNIFER PAOLA</t>
  </si>
  <si>
    <t>DUENAS CERVANTES OMAR ALEJANDRO</t>
  </si>
  <si>
    <t>ESPARZA BARRIOS NAOMI JAQUELINE</t>
  </si>
  <si>
    <t>ESTOPINAN SALAZAR DANIELA MICHELLE</t>
  </si>
  <si>
    <t>ESTRADA VELAZQUEZ RITA ABIGAIL</t>
  </si>
  <si>
    <t>FERNANDEZ MARTINEZ DIEGO</t>
  </si>
  <si>
    <t>FERRAEZ REYES MARIA ALEJANDRA</t>
  </si>
  <si>
    <t>FIGUEROA ENRIQUEZ GUSTAVO</t>
  </si>
  <si>
    <t>FLORES JAUREGUI LUIS FERNANDO</t>
  </si>
  <si>
    <t>GOMEZ MUNOZ ROGELIO TADEO</t>
  </si>
  <si>
    <t>FRANCO HERRERA DEISY</t>
  </si>
  <si>
    <t>GARCIA RAMIREZ EMILIANO</t>
  </si>
  <si>
    <t>GLORIA QUEZADA KAROL GUADALUPE</t>
  </si>
  <si>
    <t>GOMEZ CASTRO ESTEFANIA ADELAIDA</t>
  </si>
  <si>
    <t>GONZALEZ CRUZ NATALIA NOEMI</t>
  </si>
  <si>
    <t>GONZALEZ HERNANDEZ JORGE LUIS</t>
  </si>
  <si>
    <t>ESPINOZA MAGANA OLIVER</t>
  </si>
  <si>
    <t>GUADARRAMA JIMENEZ ARMANDO</t>
  </si>
  <si>
    <t>GUTIERREZ CHAVEZ ALBERTO DANIEL</t>
  </si>
  <si>
    <t>GUZMAN CARRILLO EDUARDO ADRIEL</t>
  </si>
  <si>
    <t>HERMOSILLO AGUILA FRANCISCO JAVIER</t>
  </si>
  <si>
    <t>HERNANDEZ HERNANDEZ ALAN EMMANUEL</t>
  </si>
  <si>
    <t>HERNANDEZ REYES JURGEN</t>
  </si>
  <si>
    <t>NUNO VERDIN OSCAR NOEL</t>
  </si>
  <si>
    <t>JUAREZ LOPEZ KAREN GUADALUPE</t>
  </si>
  <si>
    <t>LANDEROS LOERA SURISADAY</t>
  </si>
  <si>
    <t>LINARES REBOLLAR MARIA ELENA</t>
  </si>
  <si>
    <t>LOPEZ ESPINOZA XIMENA GUADALUPE</t>
  </si>
  <si>
    <t>LOPEZ FIGUEROA ABEL</t>
  </si>
  <si>
    <t>LOPEZ MACIAS DAVID DE JESUS</t>
  </si>
  <si>
    <t>LOPEZ MACIAS MARCO ANTONIO</t>
  </si>
  <si>
    <t>LOPEZ NAVA ALBERTO MISAEL</t>
  </si>
  <si>
    <t>ZUNIGA GARCIA ALAN OZIEL</t>
  </si>
  <si>
    <t>LUJANO GAYTAN DILAN DALAY</t>
  </si>
  <si>
    <t>BANOS LUNA JOSE FRANCISCO</t>
  </si>
  <si>
    <t>MACEDONIO ALVAREZ EDGAR ALBERTO</t>
  </si>
  <si>
    <t>MACIAS GOMEZ DIANA LAURA</t>
  </si>
  <si>
    <t>MACIAS TORNEL VALERIA</t>
  </si>
  <si>
    <t>MARQUEZ MONTEJANO NIMROD IHANDIV</t>
  </si>
  <si>
    <t>MARTIN CORNEJO DIEGO ERNESTO</t>
  </si>
  <si>
    <t>MARTINEZ LUGO LEONARDO</t>
  </si>
  <si>
    <t>MARTINEZ MORENO MARCO ISAI</t>
  </si>
  <si>
    <t>MARTINEZ PICAZZO RAUL SEBASTIAN</t>
  </si>
  <si>
    <t>SAUCEDO ZERMENO AXEL EMIR</t>
  </si>
  <si>
    <t>MARTINEZ PONCE ERIK RAFAEL</t>
  </si>
  <si>
    <t>MEDINA DAVILA LEONCIO DE JESUS</t>
  </si>
  <si>
    <t>MEDINA GUTIERREZ JESSICA XIMENA</t>
  </si>
  <si>
    <t>MICHACA FUENTES IRINA MONSERRAT</t>
  </si>
  <si>
    <t>MUNIZ SANCHEZ CARLOS EMANUEL</t>
  </si>
  <si>
    <t>MUNOZ NAJERA MARCO POLO</t>
  </si>
  <si>
    <t>NUNEZ HERNANDEZ ANGEL ISSAC</t>
  </si>
  <si>
    <t>OLMEDO CRUZ DANNA GISELLE</t>
  </si>
  <si>
    <t>OROZCO HUITRON CARLOS ARTURO</t>
  </si>
  <si>
    <t>ORTIZ MEDRANO JOSE MANUEL</t>
  </si>
  <si>
    <t>PACHECO MARIN ALAN SABDI</t>
  </si>
  <si>
    <t>PAREDES DE SANTOS JONATHAN</t>
  </si>
  <si>
    <t>PEREZ FERNANDEZ EMMANUEL ALEJANDRO</t>
  </si>
  <si>
    <t>PONCE MOLINA JOSE ALBERTO</t>
  </si>
  <si>
    <t>QUEZADA VIEYRA KEVIN OLAF</t>
  </si>
  <si>
    <t>RAMIREZ LOPEZ IKER URIEL</t>
  </si>
  <si>
    <t>QUINONES MARTINEZ AARON</t>
  </si>
  <si>
    <t>RAMS PERALTA SANTIAGO</t>
  </si>
  <si>
    <t>RIOS BARAJAS SEBASTIAN</t>
  </si>
  <si>
    <t>RIOS YANEZ CARLOS</t>
  </si>
  <si>
    <t>RIVERA CANEDO JORGE RICARDO</t>
  </si>
  <si>
    <t>RODRIGUEZ ARELLANO JUAN JESUS</t>
  </si>
  <si>
    <t>RODRIGUEZ GONZALEZ FRANCISCO</t>
  </si>
  <si>
    <t>RODRIGUEZ RODRIGUEZ DIEGO EMILIO</t>
  </si>
  <si>
    <t>ROMAN GUTIERREZ SEBASTIAN</t>
  </si>
  <si>
    <t>SALAZAR OROZCO JUAN</t>
  </si>
  <si>
    <t>SALDANA SERRANO JACEL DE JESUS</t>
  </si>
  <si>
    <t>SANCHEZ ESPARZA ALFREDO</t>
  </si>
  <si>
    <t>SANCHEZ VAZQUEZ JOSE LUIS</t>
  </si>
  <si>
    <t>SANDOVAL SALGADO VICTOR JARED</t>
  </si>
  <si>
    <t>SANTOYO TAVARES OSCAR</t>
  </si>
  <si>
    <t>SILVA GUTIERREZ CESAR EDUARDO</t>
  </si>
  <si>
    <t>SILVA PEDROZA SANTIAGO ALONSO</t>
  </si>
  <si>
    <t>SURDEZ ESPELETA ANDREA MARIANA</t>
  </si>
  <si>
    <t>TISCARENO HERNANDEZ INGRID DANIELA</t>
  </si>
  <si>
    <t>TORRES SANCHEZ ANDREI</t>
  </si>
  <si>
    <t>TORRES VALADEZ EMILIO</t>
  </si>
  <si>
    <t>VALLE ESCOBAR SAYURI LURIEL</t>
  </si>
  <si>
    <t>VAZQUEZ ENCISO RICARDO</t>
  </si>
  <si>
    <t>VAZQUEZ NORIEGA MARCO ANTONIO DE JESUS</t>
  </si>
  <si>
    <t>VAZQUEZ RIOS JUAN RAMON</t>
  </si>
  <si>
    <t>VEGA MARTINEZ CRISTOPHER ISAAC</t>
  </si>
  <si>
    <t>VELARDE TORRES DANTE JEHUDIEL</t>
  </si>
  <si>
    <t>VERA GUERRA DIEGO</t>
  </si>
  <si>
    <t>VIDALES PADILLA LUIS DANIEL</t>
  </si>
  <si>
    <t>VILLANUEVA AMBRIZ DANIEL ALEJANDRO</t>
  </si>
  <si>
    <t>VILLARREAL SANCHEZ EVELYN MONTSERRAT</t>
  </si>
  <si>
    <t>VILLEGAS GARCIA JOSE MIGUEL</t>
  </si>
  <si>
    <t>VIZCAINO MARQUEZ JOSE JAVIER</t>
  </si>
  <si>
    <t>ZAPATA FAISAL DAVID EDUARDO</t>
  </si>
  <si>
    <t>ZERMENO MEDINA JOAV EMMANUEL</t>
  </si>
  <si>
    <t>RUIZ MURO JOSE ALEJANDRO</t>
  </si>
  <si>
    <t>JARAMILLO SALDANA BRANDON</t>
  </si>
  <si>
    <t>GUTIERREZ VALENCIANO DIEGO SEBASTIAN</t>
  </si>
  <si>
    <t>MUNOZ FLORES CESAR OSVALDO</t>
  </si>
  <si>
    <t>REYNOSO ARELLANO OMAR</t>
  </si>
  <si>
    <t>UP230079</t>
  </si>
  <si>
    <t>VALADEZ HERRERA WENDY ITZEL</t>
  </si>
  <si>
    <t>UP230087</t>
  </si>
  <si>
    <t>LOERA QUIROZ OBED ALEJANDRO</t>
  </si>
  <si>
    <t>UP230089</t>
  </si>
  <si>
    <t>NARVAEZ MARTINEZ JOEL</t>
  </si>
  <si>
    <t>UP230090</t>
  </si>
  <si>
    <t>MIRANDA RODRIGUEZ ABRAHAM CRISTOPHER</t>
  </si>
  <si>
    <t>UP230116</t>
  </si>
  <si>
    <t>MARTINEZ MENDOZA CARLOS MICHEL</t>
  </si>
  <si>
    <t>UP230169</t>
  </si>
  <si>
    <t>GALAVIZ RUVALCABA LUIS FERNANDO</t>
  </si>
  <si>
    <t>UP230177</t>
  </si>
  <si>
    <t>CARDONA DE LOERA SARA JUDITH</t>
  </si>
  <si>
    <t>UP230262</t>
  </si>
  <si>
    <t>VAZQUEZ CORTES BELEN</t>
  </si>
  <si>
    <t>UP230268</t>
  </si>
  <si>
    <t>LOPEZ LOPEZ MARCO OCTAVIO</t>
  </si>
  <si>
    <t>UP230291</t>
  </si>
  <si>
    <t>LOPEZ TRIANA MONTSERRAT</t>
  </si>
  <si>
    <t>UP230317</t>
  </si>
  <si>
    <t>TAPIA CRUZ ALONDRA JAZMIN</t>
  </si>
  <si>
    <t>MACIAS VALDES EMMANUEL ALEJANDRO</t>
  </si>
  <si>
    <t>UP230450</t>
  </si>
  <si>
    <t>TRISTAN JIMENEZ PAUL MISSAEL</t>
  </si>
  <si>
    <t>UP230518</t>
  </si>
  <si>
    <t>DIAZ LOPEZ OSCAR SANTIAGO</t>
  </si>
  <si>
    <t>UP230541</t>
  </si>
  <si>
    <t>VELASCO IBARRA LEONARDO GABRIEL</t>
  </si>
  <si>
    <t>UP230568</t>
  </si>
  <si>
    <t>BENITEZ GONZALEZ PERLA CECILIA</t>
  </si>
  <si>
    <t>UP230594</t>
  </si>
  <si>
    <t>ORTIZ NAVARRO LEONARDO GAMALIEL</t>
  </si>
  <si>
    <t>UP230697</t>
  </si>
  <si>
    <t>LUNA GARCIA DAVID</t>
  </si>
  <si>
    <t>UP230703</t>
  </si>
  <si>
    <t>CARDENAS RAMOS DAVID</t>
  </si>
  <si>
    <t>UP230721</t>
  </si>
  <si>
    <t>DIAZ LOPEZ JUAN CARLOS</t>
  </si>
  <si>
    <t>UP230723</t>
  </si>
  <si>
    <t>RODRIGUEZ RODRIGUEZ SANTIAGO</t>
  </si>
  <si>
    <t>UP230770</t>
  </si>
  <si>
    <t>GAYTAN GARCIA MARIA FERNANDA</t>
  </si>
  <si>
    <t>LOPEZ ALBA CRUZ MANUEL</t>
  </si>
  <si>
    <t>UP230795</t>
  </si>
  <si>
    <t>DUARTE DELGADO DAVID</t>
  </si>
  <si>
    <t>GONZALEZ CARRASCO DONOVAN FRABRITCIO</t>
  </si>
  <si>
    <t>UP230804</t>
  </si>
  <si>
    <t>TREJO OSORNIO ANGEL NAHUM</t>
  </si>
  <si>
    <t>UP230850</t>
  </si>
  <si>
    <t>DIAZ RAMIREZ KAREN MONTSERRAT</t>
  </si>
  <si>
    <t>UP230851</t>
  </si>
  <si>
    <t>PEREZ FIGUEROA ELIAS</t>
  </si>
  <si>
    <t>UP230858</t>
  </si>
  <si>
    <t>NEGRETE MARTINEZ JENIFER DOMINIC</t>
  </si>
  <si>
    <t>UP230867</t>
  </si>
  <si>
    <t># Rec</t>
  </si>
  <si>
    <t>Materia 1</t>
  </si>
  <si>
    <t>Materia 2</t>
  </si>
  <si>
    <t>Materia 3</t>
  </si>
  <si>
    <t>Materia 4</t>
  </si>
  <si>
    <t>Materia 5</t>
  </si>
  <si>
    <t>Materia 6</t>
  </si>
  <si>
    <t>Clave 1</t>
  </si>
  <si>
    <t>Clave 2</t>
  </si>
  <si>
    <t>Clave 3</t>
  </si>
  <si>
    <t>Columna 1</t>
  </si>
  <si>
    <t>Columna 2</t>
  </si>
  <si>
    <t>Columna 3</t>
  </si>
  <si>
    <t>Columna 4</t>
  </si>
  <si>
    <t>Columna 5</t>
  </si>
  <si>
    <t>Columna 6</t>
  </si>
  <si>
    <t>LIDERAZGO DE EQUIPOS DE ALTO DESEMPEÑO ISC07C</t>
  </si>
  <si>
    <t>Matricula</t>
  </si>
  <si>
    <t>ID</t>
  </si>
  <si>
    <t>CARR</t>
  </si>
  <si>
    <t>COORD</t>
  </si>
  <si>
    <t>ASIGNATURA</t>
  </si>
  <si>
    <t>DOCENTE INVITADO</t>
  </si>
  <si>
    <t>CORREO</t>
  </si>
  <si>
    <t>Lista</t>
  </si>
  <si>
    <t>Notificación</t>
  </si>
  <si>
    <t>ISC</t>
  </si>
  <si>
    <t>EJE 3 MODELO DE FORMACION DUAL</t>
  </si>
  <si>
    <t>ISC_EJE 3</t>
  </si>
  <si>
    <t>CARREON GONZALEZ HECTOR MIGUEL</t>
  </si>
  <si>
    <t>hector.carreon.gonzalez@gmail.com</t>
  </si>
  <si>
    <t>IDI</t>
  </si>
  <si>
    <t>FLORES IBAÑEZ MIGUEL ALEJANDRO</t>
  </si>
  <si>
    <t>miguel.flores@upa.edu.mx</t>
  </si>
  <si>
    <t>E1</t>
  </si>
  <si>
    <t>x</t>
  </si>
  <si>
    <t>FIT</t>
  </si>
  <si>
    <t>MARTINEZ BAEZA DANIELA</t>
  </si>
  <si>
    <t>daniela.martinez@upa.edu.mx</t>
  </si>
  <si>
    <t>H1</t>
  </si>
  <si>
    <t>CCBB</t>
  </si>
  <si>
    <t>MORENO PLASCENCIA ANGEL PAUL</t>
  </si>
  <si>
    <t>angel.moreno@upa.edu.mx</t>
  </si>
  <si>
    <t>B1</t>
  </si>
  <si>
    <t>BARCENAS VAZQUEZ GRECIA MONTSERRAT</t>
  </si>
  <si>
    <t>grecia.barcenas@upa.edu.mx</t>
  </si>
  <si>
    <t>K1</t>
  </si>
  <si>
    <t xml:space="preserve">ZARAGOZA ALVARADO GUILLERMO ALEJANDRO </t>
  </si>
  <si>
    <t>guillermo.zaragoza@upa.edu.mx</t>
  </si>
  <si>
    <t>Q1</t>
  </si>
  <si>
    <t>HERRERA HERNANDEZ JUAN CARLOS</t>
  </si>
  <si>
    <t>carlos.herrera@upa.edu.mx</t>
  </si>
  <si>
    <t>T1</t>
  </si>
  <si>
    <t>NOA CAPOTE ROBERTO ANDRES</t>
  </si>
  <si>
    <t>roberto.noa@upa.edu.mx</t>
  </si>
  <si>
    <t>N1</t>
  </si>
  <si>
    <t>B35</t>
  </si>
  <si>
    <t>RAMIREZ CRUZ MONICA EDITH</t>
  </si>
  <si>
    <t>monica.ramirez@upa.edu.mx</t>
  </si>
  <si>
    <t>E35</t>
  </si>
  <si>
    <t>K35</t>
  </si>
  <si>
    <t>H35</t>
  </si>
  <si>
    <t>Q35</t>
  </si>
  <si>
    <t>ANAYA TISCAREÑO LUIS ERNESTO</t>
  </si>
  <si>
    <t>luis.ernesto.anaya@upa.edu.mx</t>
  </si>
  <si>
    <t>T35</t>
  </si>
  <si>
    <t>N35</t>
  </si>
  <si>
    <t>ALVA BERBEL DAVID OMAR</t>
  </si>
  <si>
    <t>david.alva@upa.edu.mx</t>
  </si>
  <si>
    <t>B69</t>
  </si>
  <si>
    <t>HIDALGO ROMO ERIC FERNANDO</t>
  </si>
  <si>
    <t>eric.hidalgo@upa.edu.mx</t>
  </si>
  <si>
    <t>E69</t>
  </si>
  <si>
    <t>CLAUDIO GOMEZ OMAR GUADALUPE</t>
  </si>
  <si>
    <t>omar.claudio@upa.edu.mx</t>
  </si>
  <si>
    <t>H69</t>
  </si>
  <si>
    <t>CRUZ AGUILAR LUIS HUMBERTO</t>
  </si>
  <si>
    <t>luis.cruz@upa.edu.mx</t>
  </si>
  <si>
    <t>K69</t>
  </si>
  <si>
    <t>LOPEZ LUEVANO CESAR ANDROS</t>
  </si>
  <si>
    <t>cesar.lopez@upa.edu.mx</t>
  </si>
  <si>
    <t>N69</t>
  </si>
  <si>
    <t>Q69</t>
  </si>
  <si>
    <t>T69</t>
  </si>
  <si>
    <t xml:space="preserve">RUVALCABA RUIZ DULCE MARIA </t>
  </si>
  <si>
    <t>sweetmarry2910@gmail.com</t>
  </si>
  <si>
    <t>B94</t>
  </si>
  <si>
    <t>E94</t>
  </si>
  <si>
    <t>H94</t>
  </si>
  <si>
    <t>K94</t>
  </si>
  <si>
    <t>CARREÑO SARABIA MITSUI ALEJANDRO</t>
  </si>
  <si>
    <t>mitsiu.carreno@gmail.com</t>
  </si>
  <si>
    <t>N94</t>
  </si>
  <si>
    <t>Q94</t>
  </si>
  <si>
    <t>T94</t>
  </si>
  <si>
    <t>Cantidad EPC</t>
  </si>
  <si>
    <t>Grado</t>
  </si>
  <si>
    <t>GRADO +</t>
  </si>
  <si>
    <t>Carga</t>
  </si>
  <si>
    <t>Normal</t>
  </si>
  <si>
    <t>N2</t>
  </si>
  <si>
    <t>N3</t>
  </si>
  <si>
    <t>N4</t>
  </si>
  <si>
    <t>N5</t>
  </si>
  <si>
    <t>N6</t>
  </si>
  <si>
    <t>N7</t>
  </si>
  <si>
    <t>N8</t>
  </si>
  <si>
    <t>N9</t>
  </si>
  <si>
    <t>REC</t>
  </si>
  <si>
    <t>REC1</t>
  </si>
  <si>
    <t>REC2</t>
  </si>
  <si>
    <t>REC3</t>
  </si>
  <si>
    <t>REC4</t>
  </si>
  <si>
    <t>REC5</t>
  </si>
  <si>
    <t>REC6</t>
  </si>
  <si>
    <t>REC7</t>
  </si>
  <si>
    <t>EPC</t>
  </si>
  <si>
    <t>EPC1</t>
  </si>
  <si>
    <t>EPC2</t>
  </si>
  <si>
    <t>EPC3</t>
  </si>
  <si>
    <t>Correo?</t>
  </si>
  <si>
    <t>R1</t>
  </si>
  <si>
    <t>R2</t>
  </si>
  <si>
    <t>R3</t>
  </si>
  <si>
    <t>R4</t>
  </si>
  <si>
    <t>R5</t>
  </si>
  <si>
    <t>R6</t>
  </si>
  <si>
    <t>R7</t>
  </si>
  <si>
    <t>S</t>
  </si>
  <si>
    <t>T</t>
  </si>
  <si>
    <t>U</t>
  </si>
  <si>
    <t>V</t>
  </si>
  <si>
    <t>W</t>
  </si>
  <si>
    <t>Y</t>
  </si>
  <si>
    <t>Diseño de interfaces</t>
  </si>
  <si>
    <t>ISC08BMFD</t>
  </si>
  <si>
    <t>ISC05BMFD</t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</si>
</sst>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  <numFmt numFmtId="164" formatCode="_-_$* #,##0.00_-;\-_$* #,##0.00_-;_-_$* &quot;-&quot;??_-;_-@_-"/>
    <numFmt numFmtId="165" formatCode="_-_$* #,##0_-;\-_$* #,##0_-;_-_$* &quot;-&quot;_-;_-@_-"/>
    <numFmt numFmtId="166" formatCode="_-&quot;$&quot;* #,##0.00_-;\-&quot;$&quot;* #,##0.00_-;_-&quot;$&quot;* &quot;-&quot;??_-;_-@_-"/>
    <numFmt numFmtId="167" formatCode="_-&quot;$&quot;* #,##0_-;\-&quot;$&quot;* #,##0_-;_-&quot;$&quot;* &quot;-&quot;_-;_-@_-"/>
    <numFmt numFmtId="9" formatCode="0%"/>
  </numFmts>
  <fonts count="24">
    <font>
      <name val="Arial"/>
      <family val="2"/>
      <color rgb="FF000000"/>
      <sz val="10"/>
      <extLst>
        <ext uri="smNativeData">
          <pm:charSpec xmlns:pm="smNativeData" id="171224799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224799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12247999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1224799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712247999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12247999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&quot;Google Sans&quot;"/>
      <charset val="1"/>
      <color rgb="FF1F1F1F"/>
      <sz val="9"/>
      <extLst>
        <ext uri="smNativeData">
          <pm:charSpec xmlns:pm="smNativeData" id="1712247999" fgClr="1F1F1F" ulstyle="none" kern="1">
            <pm:latin face="&quot;Google Sans&quot;" sz="180" lang="default"/>
            <pm:cs face="Basic Roman" sz="180" lang="default"/>
            <pm:ea face="Basic Roman" sz="180" lang="default"/>
          </pm:charSpec>
        </ext>
      </extLst>
    </font>
    <font>
      <name val="&quot;MS Sans Serif&quot;"/>
      <charset val="1"/>
      <color rgb="FFFFFFFF"/>
      <sz val="8"/>
      <extLst>
        <ext uri="smNativeData">
          <pm:charSpec xmlns:pm="smNativeData" id="1712247999" fgClr="FFFFFF" ulstyle="none" kern="1">
            <pm:latin face="&quot;MS Sans Serif&quot;" sz="160" lang="default"/>
            <pm:cs face="Basic Roman" sz="160" lang="default"/>
            <pm:ea face="Basic Roman" sz="160" lang="default"/>
          </pm:charSpec>
        </ext>
      </extLst>
    </font>
    <font>
      <name val="Arial"/>
      <family val="2"/>
      <color rgb="FFFFFFFF"/>
      <sz val="8"/>
      <extLst>
        <ext uri="smNativeData">
          <pm:charSpec xmlns:pm="smNativeData" id="1712247999" fgClr="FFFFFF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712247999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712247999" ulstyle="none" kern="1">
            <pm:latin face="Calibri" sz="200" lang="default"/>
            <pm:cs face="Basic Roman" sz="200" lang="default"/>
            <pm:ea face="Basic Roman" sz="200" lang="default"/>
          </pm:charSpec>
        </ext>
      </extLst>
    </font>
    <font>
      <name val="&quot;Arial Unicode MS&quot;"/>
      <charset val="1"/>
      <color rgb="FF000000"/>
      <sz val="10"/>
      <extLst>
        <ext uri="smNativeData">
          <pm:charSpec xmlns:pm="smNativeData" id="1712247999" ulstyle="none" kern="1">
            <pm:latin face="&quot;Arial Unicode MS&quot;" sz="200" lang="default"/>
            <pm:cs face="Basic Roman" sz="200" lang="default"/>
            <pm:ea face="Basic Roman" sz="200" lang="default"/>
          </pm:charSpec>
        </ext>
      </extLst>
    </font>
    <font>
      <name val="&quot;MS Sans Serif&quot;"/>
      <charset val="1"/>
      <color rgb="FF000000"/>
      <sz val="8"/>
      <extLst>
        <ext uri="smNativeData">
          <pm:charSpec xmlns:pm="smNativeData" id="1712247999" ulstyle="none" kern="1">
            <pm:latin face="&quot;MS Sans Serif&quot;" sz="160" lang="default"/>
            <pm:cs face="Basic Roman" sz="160" lang="default"/>
            <pm:ea face="Basic Roman" sz="16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712247999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color rgb="FF7E3794"/>
      <sz val="11"/>
      <extLst>
        <ext uri="smNativeData">
          <pm:charSpec xmlns:pm="smNativeData" id="1712247999" fgClr="7E3794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color rgb="FFF7981D"/>
      <sz val="8"/>
      <extLst>
        <ext uri="smNativeData">
          <pm:charSpec xmlns:pm="smNativeData" id="1712247999" fgClr="F7981D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712247999" ulstyle="none" kern="1">
            <pm:latin face="Arial" sz="160" lang="default" weight="bold"/>
            <pm:cs face="Basic Roman" sz="160" lang="default" weight="bold"/>
            <pm:ea face="Basic Roman" sz="160" lang="default" weight="bold"/>
          </pm:charSpec>
        </ext>
      </extLst>
    </font>
    <font>
      <name val="Calibri"/>
      <family val="2"/>
      <b/>
      <color rgb="FFFFFFFF"/>
      <sz val="10"/>
      <extLst>
        <ext uri="smNativeData">
          <pm:charSpec xmlns:pm="smNativeData" id="1712247999" fgClr="FFFFFF" ulstyle="none" kern="1">
            <pm:latin face="Calibri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712247999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2"/>
      <color rgb="FFF7981D"/>
      <sz val="11"/>
      <extLst>
        <ext uri="smNativeData">
          <pm:charSpec xmlns:pm="smNativeData" id="1712247999" fgClr="F7981D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color rgb="FFA61D4C"/>
      <sz val="11"/>
      <extLst>
        <ext uri="smNativeData">
          <pm:charSpec xmlns:pm="smNativeData" id="1712247999" fgClr="A61D4C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color rgb="FFF7981D"/>
      <sz val="9"/>
      <extLst>
        <ext uri="smNativeData">
          <pm:charSpec xmlns:pm="smNativeData" id="1712247999" fgClr="F7981D" ulstyle="none" kern="1">
            <pm:latin face="Arial" sz="180" lang="default"/>
            <pm:cs face="Basic Roman" sz="180" lang="default"/>
            <pm:ea face="Basic Roman" sz="180" lang="default"/>
          </pm:charSpec>
        </ext>
      </extLst>
    </font>
    <font>
      <name val="Calibri"/>
      <family val="2"/>
      <b/>
      <color rgb="FF313739"/>
      <sz val="11"/>
      <extLst>
        <ext uri="smNativeData">
          <pm:charSpec xmlns:pm="smNativeData" id="1712247999" fgClr="313739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2"/>
      <color rgb="FF4285F4"/>
      <sz val="9"/>
      <extLst>
        <ext uri="smNativeData">
          <pm:charSpec xmlns:pm="smNativeData" id="1712247999" fgClr="4285F4" ulstyle="none" kern="1">
            <pm:latin face="Arial" sz="180" lang="default"/>
            <pm:cs face="Basic Roman" sz="180" lang="default"/>
            <pm:ea face="Basic Roman" sz="180" lang="default"/>
          </pm:charSpec>
        </ext>
      </extLst>
    </font>
  </fonts>
  <fills count="101">
    <fill>
      <patternFill patternType="none"/>
    </fill>
    <fill>
      <patternFill patternType="gray125"/>
    </fill>
    <fill>
      <patternFill patternType="solid">
        <fgColor rgb="FFD9E1F2"/>
        <bgColor rgb="FFFFFFFF"/>
        <extLst>
          <ext uri="smNativeData">
            <pm:shade xmlns:pm="smNativeData" id="1712247999" type="1" fgLvl="100" fgClr="00D9E1F2" bgLvl="0" bgClr="00DEEAF6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12247999" type="1" fgLvl="100" fgClr="00D9E1F2" bgLvl="0" bgClr="00DEEAF6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12247999" type="1" fgLvl="100" fgClr="00D9E1F2" bgLvl="0" bgClr="00DEEAF6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12247999" type="1" fgLvl="100" fgClr="00D9E1F2" bgLvl="0" bgClr="00DEEAF6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12247999" type="1" fgLvl="100" fgClr="00D9E1F2" bgLvl="0" bgClr="00DEEAF6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12247999" type="1" fgLvl="100" fgClr="0000FFFF" bgLvl="0" bgClr="0000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12247999" type="1" fgLvl="100" fgClr="00D9E1F2" bgLvl="0" bgClr="00DEEAF6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12247999" type="1" fgLvl="100" fgClr="0000FFFF" bgLvl="0" bgClr="0000FFFF"/>
          </ext>
        </extLst>
      </patternFill>
    </fill>
    <fill>
      <patternFill patternType="solid">
        <fgColor rgb="FFB7B7B7"/>
        <bgColor rgb="FFFFFFFF"/>
        <extLst>
          <ext uri="smNativeData">
            <pm:shade xmlns:pm="smNativeData" id="1712247999" type="1" fgLvl="100" fgClr="00B7B7B7" bgLvl="0" bgClr="00B4C6E7"/>
          </ext>
        </extLst>
      </patternFill>
    </fill>
    <fill>
      <patternFill patternType="solid">
        <fgColor rgb="FFB7B7B7"/>
        <bgColor rgb="FFFFFFFF"/>
        <extLst>
          <ext uri="smNativeData">
            <pm:shade xmlns:pm="smNativeData" id="1712247999" type="1" fgLvl="100" fgClr="00B7B7B7" bgLvl="0" bgClr="00B4C6E7"/>
          </ext>
        </extLst>
      </patternFill>
    </fill>
    <fill>
      <patternFill patternType="solid">
        <fgColor rgb="FFC6E0B4"/>
        <bgColor rgb="FFFFFFFF"/>
        <extLst>
          <ext uri="smNativeData">
            <pm:shade xmlns:pm="smNativeData" id="1712247999" type="1" fgLvl="100" fgClr="00C6E0B4" bgLvl="0" bgClr="00C5E0B3"/>
          </ext>
        </extLst>
      </patternFill>
    </fill>
    <fill>
      <patternFill patternType="solid">
        <fgColor rgb="FFF8CBAD"/>
        <bgColor rgb="FFFFFFFF"/>
        <extLst>
          <ext uri="smNativeData">
            <pm:shade xmlns:pm="smNativeData" id="1712247999" type="1" fgLvl="100" fgClr="00F8CBAD" bgLvl="0" bgClr="00F7CAAC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12247999" type="1" fgLvl="100" fgClr="00FFFF00" bgLvl="0" bgClr="00FFFF00"/>
          </ext>
        </extLst>
      </patternFill>
    </fill>
    <fill>
      <patternFill patternType="solid">
        <fgColor rgb="FFF8CBAD"/>
        <bgColor rgb="FFFFFFFF"/>
        <extLst>
          <ext uri="smNativeData">
            <pm:shade xmlns:pm="smNativeData" id="1712247999" type="1" fgLvl="100" fgClr="00F8CBAD" bgLvl="0" bgClr="00F7CAAC"/>
          </ext>
        </extLst>
      </patternFill>
    </fill>
    <fill>
      <patternFill patternType="solid">
        <fgColor rgb="FFC6E0B4"/>
        <bgColor rgb="FFFFFFFF"/>
        <extLst>
          <ext uri="smNativeData">
            <pm:shade xmlns:pm="smNativeData" id="1712247999" type="1" fgLvl="100" fgClr="00C6E0B4" bgLvl="0" bgClr="00C5E0B3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12247999" type="1" fgLvl="100" fgClr="00FF0000" bgLvl="0" bgClr="00A61D4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2247999" type="1" fgLvl="100" fgClr="00FFFFFF" bgLvl="0" bgClr="00F0F0F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12247999" type="1" fgLvl="100" fgClr="00FFFF00" bgLvl="0" bgClr="00FFFF00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1712247999" type="1" fgLvl="100" fgClr="00FF9900" bgLvl="0" bgClr="00F7981D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712247999" type="1" fgLvl="100" fgClr="00B4C6E7" bgLvl="0" bgClr="00A4C2F4"/>
          </ext>
        </extLst>
      </patternFill>
    </fill>
    <fill>
      <patternFill patternType="none"/>
    </fill>
    <fill>
      <patternFill patternType="solid">
        <fgColor rgb="FF92D050"/>
        <bgColor rgb="FFFFFFFF"/>
        <extLst>
          <ext uri="smNativeData">
            <pm:shade xmlns:pm="smNativeData" id="1712247999" type="1" fgLvl="100" fgClr="0092D050" bgLvl="0" bgClr="00B7B7B7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12247999" type="1" fgLvl="100" fgClr="0000FF00" bgLvl="0" bgClr="0000FFFF"/>
          </ext>
        </extLst>
      </patternFill>
    </fill>
    <fill>
      <patternFill patternType="none"/>
    </fill>
    <fill>
      <patternFill patternType="solid">
        <fgColor rgb="FFC5E0B3"/>
        <bgColor rgb="FFFFFFFF"/>
        <extLst>
          <ext uri="smNativeData">
            <pm:shade xmlns:pm="smNativeData" id="1712247999" type="1" fgLvl="100" fgClr="00C5E0B3" bgLvl="0" bgClr="00C6E0B4"/>
          </ext>
        </extLst>
      </patternFill>
    </fill>
    <fill>
      <patternFill patternType="solid">
        <fgColor rgb="FFC5E0B3"/>
        <bgColor rgb="FFFFFFFF"/>
        <extLst>
          <ext uri="smNativeData">
            <pm:shade xmlns:pm="smNativeData" id="1712247999" type="1" fgLvl="100" fgClr="00C5E0B3" bgLvl="0" bgClr="00C6E0B4"/>
          </ext>
        </extLst>
      </patternFill>
    </fill>
    <fill>
      <patternFill patternType="solid">
        <fgColor rgb="FFC5E0B3"/>
        <bgColor rgb="FFFFFFFF"/>
        <extLst>
          <ext uri="smNativeData">
            <pm:shade xmlns:pm="smNativeData" id="1712247999" type="1" fgLvl="100" fgClr="00C5E0B3" bgLvl="0" bgClr="00C6E0B4"/>
          </ext>
        </extLst>
      </patternFill>
    </fill>
    <fill>
      <patternFill patternType="solid">
        <fgColor rgb="FFC5E0B3"/>
        <bgColor rgb="FFFFFFFF"/>
        <extLst>
          <ext uri="smNativeData">
            <pm:shade xmlns:pm="smNativeData" id="1712247999" type="1" fgLvl="100" fgClr="00C5E0B3" bgLvl="0" bgClr="00C6E0B4"/>
          </ext>
        </extLst>
      </patternFill>
    </fill>
    <fill>
      <patternFill patternType="none"/>
    </fill>
    <fill>
      <patternFill patternType="solid">
        <fgColor rgb="FFB7E1CD"/>
        <bgColor rgb="FFFFFFFF"/>
        <extLst>
          <ext uri="smNativeData">
            <pm:shade xmlns:pm="smNativeData" id="1712247999" type="1" fgLvl="100" fgClr="00B7E1CD" bgLvl="0" bgClr="00C5E0B3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712247999" type="1" fgLvl="100" fgClr="00B7E1CD" bgLvl="0" bgClr="00C5E0B3"/>
          </ext>
        </extLst>
      </patternFill>
    </fill>
    <fill>
      <patternFill patternType="solid">
        <fgColor rgb="FFF7CAAC"/>
        <bgColor rgb="FFFFFFFF"/>
        <extLst>
          <ext uri="smNativeData">
            <pm:shade xmlns:pm="smNativeData" id="1712247999" type="1" fgLvl="100" fgClr="00F7CAAC" bgLvl="0" bgClr="00F8CBAD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12247999" type="1" fgLvl="100" fgClr="00FF0000" bgLvl="0" bgClr="00A61D4C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712247999" type="1" fgLvl="100" fgClr="00B7E1CD" bgLvl="0" bgClr="00C5E0B3"/>
          </ext>
        </extLst>
      </patternFill>
    </fill>
    <fill>
      <patternFill patternType="none"/>
    </fill>
    <fill>
      <patternFill patternType="none"/>
    </fill>
    <fill>
      <patternFill patternType="solid">
        <fgColor rgb="FF00FFFF"/>
        <bgColor rgb="FFFFFFFF"/>
        <extLst>
          <ext uri="smNativeData">
            <pm:shade xmlns:pm="smNativeData" id="1712247999" type="1" fgLvl="100" fgClr="0000FFFF" bgLvl="0" bgClr="0000FFFF"/>
          </ext>
        </extLst>
      </patternFill>
    </fill>
    <fill>
      <patternFill patternType="solid">
        <fgColor rgb="FFF7CAAC"/>
        <bgColor rgb="FFFFFFFF"/>
        <extLst>
          <ext uri="smNativeData">
            <pm:shade xmlns:pm="smNativeData" id="1712247999" type="1" fgLvl="100" fgClr="00F7CAAC" bgLvl="0" bgClr="00F8CBAD"/>
          </ext>
        </extLst>
      </patternFill>
    </fill>
    <fill>
      <patternFill patternType="solid">
        <fgColor rgb="FFC5E0B3"/>
        <bgColor rgb="FFFFFFFF"/>
        <extLst>
          <ext uri="smNativeData">
            <pm:shade xmlns:pm="smNativeData" id="1712247999" type="1" fgLvl="100" fgClr="00C5E0B3" bgLvl="0" bgClr="00C6E0B4"/>
          </ext>
        </extLst>
      </patternFill>
    </fill>
    <fill>
      <patternFill patternType="solid">
        <fgColor rgb="FFF7CAAC"/>
        <bgColor rgb="FFFFFFFF"/>
        <extLst>
          <ext uri="smNativeData">
            <pm:shade xmlns:pm="smNativeData" id="1712247999" type="1" fgLvl="100" fgClr="00F7CAAC" bgLvl="0" bgClr="00F8CBAD"/>
          </ext>
        </extLst>
      </patternFill>
    </fill>
    <fill>
      <patternFill patternType="none"/>
    </fill>
    <fill>
      <patternFill patternType="solid">
        <fgColor rgb="FFF7CAAC"/>
        <bgColor rgb="FFFFFFFF"/>
        <extLst>
          <ext uri="smNativeData">
            <pm:shade xmlns:pm="smNativeData" id="1712247999" type="1" fgLvl="100" fgClr="00F7CAAC" bgLvl="0" bgClr="00F8CBAD"/>
          </ext>
        </extLst>
      </patternFill>
    </fill>
    <fill>
      <patternFill patternType="none"/>
    </fill>
    <fill>
      <patternFill patternType="solid">
        <fgColor rgb="FFC5E0B3"/>
        <bgColor rgb="FFFFFFFF"/>
        <extLst>
          <ext uri="smNativeData">
            <pm:shade xmlns:pm="smNativeData" id="1712247999" type="1" fgLvl="100" fgClr="00C5E0B3" bgLvl="0" bgClr="00C6E0B4"/>
          </ext>
        </extLst>
      </patternFill>
    </fill>
    <fill>
      <patternFill patternType="solid">
        <fgColor rgb="FFC5E0B3"/>
        <bgColor rgb="FFFFFFFF"/>
        <extLst>
          <ext uri="smNativeData">
            <pm:shade xmlns:pm="smNativeData" id="1712247999" type="1" fgLvl="100" fgClr="00C5E0B3" bgLvl="0" bgClr="00C6E0B4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B4C6E7"/>
        <bgColor rgb="FFFFFFFF"/>
        <extLst>
          <ext uri="smNativeData">
            <pm:shade xmlns:pm="smNativeData" id="1712247999" type="1" fgLvl="100" fgClr="00B4C6E7" bgLvl="0" bgClr="00A4C2F4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2247999" type="1" fgLvl="100" fgClr="00FFFFFF" bgLvl="0" bgClr="00F0F0F0"/>
          </ext>
        </extLst>
      </patternFill>
    </fill>
    <fill>
      <patternFill patternType="solid">
        <fgColor rgb="FF003399"/>
        <bgColor rgb="FFFFFFFF"/>
        <extLst>
          <ext uri="smNativeData">
            <pm:shade xmlns:pm="smNativeData" id="1712247999" type="1" fgLvl="100" fgClr="00003399" bgLvl="0" bgClr="00333399"/>
          </ext>
        </extLst>
      </patternFill>
    </fill>
    <fill>
      <patternFill patternType="solid">
        <fgColor rgb="FF003399"/>
        <bgColor rgb="FFFFFFFF"/>
        <extLst>
          <ext uri="smNativeData">
            <pm:shade xmlns:pm="smNativeData" id="1712247999" type="1" fgLvl="100" fgClr="00003399" bgLvl="0" bgClr="00333399"/>
          </ext>
        </extLst>
      </patternFill>
    </fill>
    <fill>
      <patternFill patternType="solid">
        <fgColor rgb="FFF0F0F0"/>
        <bgColor rgb="FFFFFFFF"/>
        <extLst>
          <ext uri="smNativeData">
            <pm:shade xmlns:pm="smNativeData" id="1712247999" type="1" fgLvl="100" fgClr="00F0F0F0" bgLvl="0" bgClr="00DEEAF6"/>
          </ext>
        </extLst>
      </patternFill>
    </fill>
    <fill>
      <patternFill patternType="solid">
        <fgColor rgb="FFF0F0F0"/>
        <bgColor rgb="FFFFFFFF"/>
        <extLst>
          <ext uri="smNativeData">
            <pm:shade xmlns:pm="smNativeData" id="1712247999" type="1" fgLvl="100" fgClr="00F0F0F0" bgLvl="0" bgClr="00DEEAF6"/>
          </ext>
        </extLst>
      </patternFill>
    </fill>
    <fill>
      <patternFill patternType="none"/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712247999" type="1" fgLvl="100" fgClr="00FFFFCC" bgLvl="0" bgClr="00FFFFFF"/>
          </ext>
        </extLst>
      </patternFill>
    </fill>
    <fill>
      <patternFill patternType="solid">
        <fgColor rgb="FFA4C2F4"/>
        <bgColor rgb="FFFFFFFF"/>
        <extLst>
          <ext uri="smNativeData">
            <pm:shade xmlns:pm="smNativeData" id="1712247999" type="1" fgLvl="100" fgClr="00A4C2F4" bgLvl="0" bgClr="00B4C6E7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712247999" type="1" fgLvl="100" fgClr="005B9BD5" bgLvl="0" bgClr="004285F4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712247999" type="1" fgLvl="100" fgClr="005B9BD5" bgLvl="0" bgClr="004285F4"/>
          </ext>
        </extLst>
      </patternFill>
    </fill>
    <fill>
      <patternFill patternType="none"/>
    </fill>
    <fill>
      <patternFill patternType="solid">
        <fgColor rgb="FFDEEAF6"/>
        <bgColor rgb="FFFFFFFF"/>
        <extLst>
          <ext uri="smNativeData">
            <pm:shade xmlns:pm="smNativeData" id="1712247999" type="1" fgLvl="100" fgClr="00DEEAF6" bgLvl="0" bgClr="00D9E1F2"/>
          </ext>
        </extLst>
      </patternFill>
    </fill>
    <fill>
      <patternFill patternType="solid">
        <fgColor rgb="FFDEEAF6"/>
        <bgColor rgb="FFFFFFFF"/>
        <extLst>
          <ext uri="smNativeData">
            <pm:shade xmlns:pm="smNativeData" id="1712247999" type="1" fgLvl="100" fgClr="00DEEAF6" bgLvl="0" bgClr="00D9E1F2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12247999" type="1" fgLvl="100" fgClr="00D9E1F2" bgLvl="0" bgClr="00DEEAF6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712247999" type="1" fgLvl="100" fgClr="00C9DAF8" bgLvl="0" bgClr="00D9E1F2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712247999" type="1" fgLvl="100" fgClr="00C9DAF8" bgLvl="0" bgClr="00D9E1F2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712247999" type="1" fgLvl="100" fgClr="00C9DAF8" bgLvl="0" bgClr="00D9E1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2247999" type="1" fgLvl="100" fgClr="00FFFFFF" bgLvl="10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12247999" type="1" fgLvl="100" fgClr="00D9E1F2" bgLvl="0" bgClr="00DEEAF6"/>
          </ext>
        </extLst>
      </patternFill>
    </fill>
    <fill>
      <patternFill patternType="none"/>
    </fill>
    <fill>
      <patternFill patternType="solid">
        <fgColor rgb="FFB7B7B7"/>
        <bgColor rgb="FFFFFFFF"/>
        <extLst>
          <ext uri="smNativeData">
            <pm:shade xmlns:pm="smNativeData" id="1712247999" type="1" fgLvl="100" fgClr="00B7B7B7" bgLvl="0" bgClr="00B4C6E7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12247999" type="1" fgLvl="100" fgClr="0000FFFF" bgLvl="0" bgClr="0000FFFF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712247999" type="1" fgLvl="100" fgClr="00B7E1CD" bgLvl="0" bgClr="00C5E0B3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12247999" type="1" fgLvl="100" fgClr="00FF0000" bgLvl="0" bgClr="00A61D4C"/>
          </ext>
        </extLst>
      </patternFill>
    </fill>
    <fill>
      <patternFill patternType="solid">
        <fgColor rgb="FFB7B7B7"/>
        <bgColor rgb="FFFFFFFF"/>
        <extLst>
          <ext uri="smNativeData">
            <pm:shade xmlns:pm="smNativeData" id="1712247999" type="1" fgLvl="100" fgClr="00B7B7B7" bgLvl="0" bgClr="00B4C6E7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2247999" type="1" fgLvl="100" fgClr="00FFFFFF" bgLvl="0" bgClr="00F0F0F0"/>
          </ext>
        </extLst>
      </patternFill>
    </fill>
    <fill>
      <patternFill patternType="solid">
        <fgColor rgb="FFC6E0B4"/>
        <bgColor rgb="FFFFFFFF"/>
        <extLst>
          <ext uri="smNativeData">
            <pm:shade xmlns:pm="smNativeData" id="1712247999" type="1" fgLvl="100" fgClr="00C6E0B4" bgLvl="0" bgClr="00C5E0B3"/>
          </ext>
        </extLst>
      </patternFill>
    </fill>
    <fill>
      <patternFill patternType="solid">
        <fgColor rgb="FFF8CBAD"/>
        <bgColor rgb="FFFFFFFF"/>
        <extLst>
          <ext uri="smNativeData">
            <pm:shade xmlns:pm="smNativeData" id="1712247999" type="1" fgLvl="100" fgClr="00F8CBAD" bgLvl="0" bgClr="00F7CAAC"/>
          </ext>
        </extLst>
      </patternFill>
    </fill>
    <fill>
      <patternFill patternType="solid">
        <fgColor rgb="FFC5E0B3"/>
        <bgColor rgb="FFFFFFFF"/>
        <extLst>
          <ext uri="smNativeData">
            <pm:shade xmlns:pm="smNativeData" id="1712247999" type="1" fgLvl="100" fgClr="00C5E0B3" bgLvl="0" bgClr="00C6E0B4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712247999" type="1" fgLvl="100" fgClr="00B7E1CD" bgLvl="0" bgClr="00C5E0B3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12247999" type="1" fgLvl="100" fgClr="00FF0000" bgLvl="0" bgClr="00A61D4C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12247999" type="1" fgLvl="100" fgClr="0000FFFF" bgLvl="0" bgClr="0000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12247999" type="1" fgLvl="100" fgClr="00FFFF00" bgLvl="0" bgClr="00FFFF00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1712247999" type="1" fgLvl="100" fgClr="00FF9900" bgLvl="0" bgClr="00F7981D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12247999" type="1" fgLvl="100" fgClr="0000FF00" bgLvl="0" bgClr="0000FFFF"/>
          </ext>
        </extLst>
      </patternFill>
    </fill>
    <fill>
      <patternFill patternType="none"/>
    </fill>
    <fill>
      <patternFill patternType="solid">
        <fgColor rgb="FFB7B7B7"/>
        <bgColor rgb="FFFFFFFF"/>
        <extLst>
          <ext uri="smNativeData">
            <pm:shade xmlns:pm="smNativeData" id="1712247999" type="1" fgLvl="100" fgClr="00B7B7B7" bgLvl="0" bgClr="00B4C6E7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2247999" type="1" fgLvl="100" fgClr="00FFFFFF" bgLvl="0" bgClr="00F0F0F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12247999" type="1" fgLvl="100" fgClr="00FF0000" bgLvl="0" bgClr="00A61D4C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12247999" type="1" fgLvl="100" fgClr="00FFFF00" bgLvl="0" bgClr="00FFFF00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1712247999" type="1" fgLvl="100" fgClr="00FF9900" bgLvl="0" bgClr="00F7981D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12247999" type="1" fgLvl="100" fgClr="0000FF00" bgLvl="0" bgClr="0000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0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2247999">
            <pm:line position="top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8EA9DB"/>
      </bottom>
      <extLst>
        <ext uri="smNativeData">
          <pm:border xmlns:pm="smNativeData" id="1712247999">
            <pm:line position="bottom" type="1" style="0" width="20" dist="20" width2="20" rgb="8EA9DB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8EA9DB"/>
      </bottom>
      <extLst>
        <ext uri="smNativeData">
          <pm:border xmlns:pm="smNativeData" id="1712247999">
            <pm:line position="bottom" type="1" style="0" width="20" dist="20" width2="20" rgb="8EA9DB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right" type="1" style="0" width="5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224799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right" type="1" style="0" width="5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right" type="1" style="0" width="5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224799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8EAADB"/>
      </bottom>
      <extLst>
        <ext uri="smNativeData">
          <pm:border xmlns:pm="smNativeData" id="1712247999">
            <pm:line position="bottom" type="1" style="0" width="20" dist="20" width2="20" rgb="8EAADB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224799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2247999"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224799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2247999"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2247999">
            <pm:line position="bottom" type="1" style="0" width="20" dist="20" width2="20" rgb="000000"/>
            <pm:line position="right" type="1" style="0" width="5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224799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8EA9DB"/>
      </bottom>
      <extLst>
        <ext uri="smNativeData">
          <pm:border xmlns:pm="smNativeData" id="1712247999">
            <pm:line position="bottom" type="1" style="0" width="20" dist="20" width2="20" rgb="8EA9DB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4799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224799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8EA9DB"/>
      </bottom>
      <extLst>
        <ext uri="smNativeData">
          <pm:border xmlns:pm="smNativeData" id="1712247999">
            <pm:line position="bottom" type="1" style="0" width="20" dist="20" width2="20" rgb="8EA9DB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8EA9DB"/>
      </top>
      <bottom style="none">
        <color rgb="FF000000"/>
      </bottom>
      <extLst>
        <ext uri="smNativeData">
          <pm:border xmlns:pm="smNativeData" id="1712247999">
            <pm:line position="top" type="1" style="0" width="20" dist="20" width2="20" rgb="8EA9DB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8EAADB"/>
      </bottom>
      <extLst>
        <ext uri="smNativeData">
          <pm:border xmlns:pm="smNativeData" id="1712247999">
            <pm:line position="bottom" type="1" style="0" width="20" dist="20" width2="20" rgb="8EAADB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8EAADB"/>
      </top>
      <bottom style="none">
        <color rgb="FF000000"/>
      </bottom>
      <extLst>
        <ext uri="smNativeData">
          <pm:border xmlns:pm="smNativeData" id="1712247999">
            <pm:line position="top" type="1" style="0" width="20" dist="20" width2="20" rgb="8EAADB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94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/>
    <xf numFmtId="0" fontId="2" fillId="2" borderId="1" xfId="0" applyFont="1" applyFill="1"/>
    <xf numFmtId="0" fontId="2" fillId="3" borderId="2" xfId="0" applyFont="1" applyFill="1" applyBorder="1"/>
    <xf numFmtId="0" fontId="2" fillId="4" borderId="3" xfId="0" applyFont="1" applyFill="1" applyBorder="1"/>
    <xf numFmtId="0" fontId="2" fillId="5" borderId="4" xfId="0" applyFont="1" applyFill="1" applyBorder="1"/>
    <xf numFmtId="0" fontId="2" fillId="6" borderId="5" xfId="0" applyFont="1" applyFill="1" applyBorder="1"/>
    <xf numFmtId="0" fontId="3" fillId="7" borderId="6" xfId="0" applyFont="1" applyFill="1"/>
    <xf numFmtId="0" fontId="3" fillId="0" borderId="0" xfId="0" applyFont="1"/>
    <xf numFmtId="0" fontId="2" fillId="8" borderId="7" xfId="0" applyFont="1" applyFill="1" applyBorder="1" applyAlignment="1">
      <alignment horizontal="right" textRotation="90"/>
      <extLst>
        <ext uri="smNativeData">
          <pm:cellMargin xmlns:pm="smNativeData" id="1712247999" l="0" r="0" t="0" b="0" textRotation="3"/>
        </ext>
      </extLst>
    </xf>
    <xf numFmtId="0" fontId="3" fillId="8" borderId="7" xfId="0" applyFont="1" applyFill="1" applyBorder="1" applyAlignment="1">
      <alignment horizontal="right" textRotation="90"/>
      <extLst>
        <ext uri="smNativeData">
          <pm:cellMargin xmlns:pm="smNativeData" id="1712247999" l="0" r="0" t="0" b="0" textRotation="3"/>
        </ext>
      </extLst>
    </xf>
    <xf numFmtId="0" fontId="3" fillId="2" borderId="1" xfId="0" applyFont="1" applyFill="1" applyAlignment="1">
      <alignment horizontal="right" textRotation="90"/>
      <extLst>
        <ext uri="smNativeData">
          <pm:cellMargin xmlns:pm="smNativeData" id="1712247999" l="0" r="0" t="0" b="0" textRotation="3"/>
        </ext>
      </extLst>
    </xf>
    <xf numFmtId="0" fontId="2" fillId="5" borderId="4" xfId="0" applyFont="1" applyFill="1" applyBorder="1" applyAlignment="1">
      <alignment horizontal="right" textRotation="90"/>
      <extLst>
        <ext uri="smNativeData">
          <pm:cellMargin xmlns:pm="smNativeData" id="1712247999" l="0" r="0" t="0" b="0" textRotation="3"/>
        </ext>
      </extLst>
    </xf>
    <xf numFmtId="0" fontId="2" fillId="9" borderId="8" xfId="0" applyFont="1" applyFill="1" applyBorder="1" applyAlignment="1">
      <alignment horizontal="right" textRotation="90"/>
      <extLst>
        <ext uri="smNativeData">
          <pm:cellMargin xmlns:pm="smNativeData" id="1712247999" l="0" r="0" t="0" b="0" textRotation="3"/>
        </ext>
      </extLst>
    </xf>
    <xf numFmtId="0" fontId="3" fillId="10" borderId="9" xfId="0" applyFont="1" applyFill="1"/>
    <xf numFmtId="0" fontId="3" fillId="11" borderId="10" xfId="0" applyFont="1" applyFill="1" applyBorder="1" applyAlignment="1">
      <alignment horizontal="right"/>
    </xf>
    <xf numFmtId="0" fontId="3" fillId="11" borderId="10" xfId="0" applyFont="1" applyFill="1" applyBorder="1"/>
    <xf numFmtId="0" fontId="4" fillId="11" borderId="10" xfId="0" applyFont="1" applyFill="1" applyBorder="1" applyAlignment="1">
      <alignment horizontal="right"/>
    </xf>
    <xf numFmtId="0" fontId="2" fillId="11" borderId="10" xfId="0" applyFont="1" applyFill="1" applyBorder="1"/>
    <xf numFmtId="0" fontId="2" fillId="0" borderId="0" xfId="0" applyFont="1"/>
    <xf numFmtId="0" fontId="3" fillId="12" borderId="11" xfId="0" applyFont="1" applyFill="1" applyAlignment="1">
      <alignment horizontal="right"/>
    </xf>
    <xf numFmtId="0" fontId="3" fillId="13" borderId="12" xfId="0" applyFont="1" applyFill="1" applyAlignment="1">
      <alignment horizontal="right"/>
    </xf>
    <xf numFmtId="0" fontId="3" fillId="0" borderId="13" xfId="0" applyFont="1" applyFill="1" applyBorder="1"/>
    <xf numFmtId="0" fontId="3" fillId="9" borderId="8" xfId="0" applyFont="1" applyFill="1" applyBorder="1" applyAlignment="1">
      <alignment horizontal="right"/>
    </xf>
    <xf numFmtId="0" fontId="4" fillId="9" borderId="8" xfId="0" applyFont="1" applyFill="1" applyBorder="1" applyAlignment="1">
      <alignment horizontal="right"/>
    </xf>
    <xf numFmtId="0" fontId="3" fillId="15" borderId="14" xfId="0" applyFont="1" applyFill="1" applyBorder="1"/>
    <xf numFmtId="0" fontId="3" fillId="16" borderId="15" xfId="0" applyFont="1" applyFill="1" applyBorder="1" applyAlignment="1">
      <alignment horizontal="right"/>
    </xf>
    <xf numFmtId="0" fontId="3" fillId="17" borderId="16" xfId="0" applyFont="1" applyFill="1" applyBorder="1" applyAlignment="1">
      <alignment horizontal="right"/>
    </xf>
    <xf numFmtId="0" fontId="5" fillId="0" borderId="0" xfId="0" applyFont="1"/>
    <xf numFmtId="0" fontId="0" fillId="9" borderId="8" xfId="0" applyFill="1" applyBorder="1"/>
    <xf numFmtId="0" fontId="3" fillId="18" borderId="17" xfId="0" applyFont="1" applyFill="1"/>
    <xf numFmtId="0" fontId="2" fillId="9" borderId="8" xfId="0" applyFont="1" applyFill="1" applyBorder="1" applyAlignment="1">
      <alignment horizontal="right"/>
    </xf>
    <xf numFmtId="0" fontId="3" fillId="9" borderId="8" xfId="0" applyFont="1" applyFill="1" applyBorder="1"/>
    <xf numFmtId="0" fontId="2" fillId="22" borderId="21" xfId="0" applyFont="1" applyFill="1"/>
    <xf numFmtId="0" fontId="2" fillId="0" borderId="22" xfId="0" applyFont="1" applyFill="1" applyBorder="1"/>
    <xf numFmtId="0" fontId="3" fillId="24" borderId="23" xfId="0" applyFont="1" applyFill="1"/>
    <xf numFmtId="0" fontId="3" fillId="0" borderId="0" xfId="0" applyFont="1" applyAlignment="1">
      <alignment horizontal="right"/>
    </xf>
    <xf numFmtId="0" fontId="3" fillId="7" borderId="6" xfId="0" applyFont="1" applyFill="1" applyAlignment="1">
      <alignment horizontal="right"/>
    </xf>
    <xf numFmtId="0" fontId="0" fillId="7" borderId="6" xfId="0" applyFill="1"/>
    <xf numFmtId="0" fontId="4" fillId="0" borderId="0" xfId="0" applyFont="1"/>
    <xf numFmtId="0" fontId="3" fillId="27" borderId="26" xfId="0" applyFont="1" applyFill="1" applyAlignment="1">
      <alignment horizontal="right"/>
    </xf>
    <xf numFmtId="0" fontId="3" fillId="28" borderId="27" xfId="0" applyFont="1" applyFill="1" applyBorder="1" applyAlignment="1">
      <alignment horizontal="right"/>
    </xf>
    <xf numFmtId="0" fontId="3" fillId="29" borderId="28" xfId="0" applyFont="1" applyFill="1" applyBorder="1" applyAlignment="1">
      <alignment horizontal="right"/>
    </xf>
    <xf numFmtId="0" fontId="3" fillId="30" borderId="29" xfId="0" applyFont="1" applyFill="1" applyBorder="1" applyAlignment="1">
      <alignment horizontal="right"/>
    </xf>
    <xf numFmtId="0" fontId="3" fillId="0" borderId="25" xfId="0" applyFont="1" applyFill="1" applyBorder="1"/>
    <xf numFmtId="0" fontId="3" fillId="0" borderId="36" xfId="0" applyFont="1" applyFill="1" applyBorder="1"/>
    <xf numFmtId="0" fontId="3" fillId="0" borderId="37" xfId="0" applyFont="1" applyFill="1" applyBorder="1" applyAlignment="1">
      <alignment horizontal="right"/>
    </xf>
    <xf numFmtId="0" fontId="3" fillId="39" borderId="38" xfId="0" applyFont="1" applyFill="1" applyBorder="1" applyAlignment="1">
      <alignment horizontal="right"/>
    </xf>
    <xf numFmtId="0" fontId="3" fillId="40" borderId="39" xfId="0" applyFont="1" applyFill="1" applyAlignment="1">
      <alignment horizontal="right"/>
    </xf>
    <xf numFmtId="0" fontId="3" fillId="41" borderId="40" xfId="0" applyFont="1" applyFill="1" applyBorder="1" applyAlignment="1">
      <alignment horizontal="right"/>
    </xf>
    <xf numFmtId="0" fontId="0" fillId="0" borderId="36" xfId="0" applyFill="1" applyBorder="1"/>
    <xf numFmtId="0" fontId="3" fillId="42" borderId="41" xfId="0" applyFont="1" applyFill="1" applyBorder="1" applyAlignment="1">
      <alignment horizontal="right"/>
    </xf>
    <xf numFmtId="0" fontId="3" fillId="0" borderId="42" xfId="0" applyFont="1" applyFill="1" applyBorder="1"/>
    <xf numFmtId="0" fontId="3" fillId="44" borderId="43" xfId="0" applyFont="1" applyFill="1" applyBorder="1" applyAlignment="1">
      <alignment horizontal="right"/>
    </xf>
    <xf numFmtId="0" fontId="2" fillId="0" borderId="44" xfId="0" applyFont="1" applyFill="1" applyBorder="1"/>
    <xf numFmtId="0" fontId="3" fillId="46" borderId="45" xfId="0" applyFont="1" applyFill="1" applyBorder="1" applyAlignment="1">
      <alignment horizontal="right"/>
    </xf>
    <xf numFmtId="0" fontId="3" fillId="47" borderId="46" xfId="0" applyFont="1" applyFill="1" applyBorder="1" applyAlignment="1">
      <alignment horizontal="right"/>
    </xf>
    <xf numFmtId="0" fontId="3" fillId="0" borderId="47" xfId="0" applyFont="1" applyFill="1" applyBorder="1"/>
    <xf numFmtId="0" fontId="3" fillId="0" borderId="48" xfId="0" applyFont="1" applyFill="1" applyBorder="1"/>
    <xf numFmtId="0" fontId="3" fillId="0" borderId="49" xfId="0" applyFont="1" applyFill="1" applyBorder="1"/>
    <xf numFmtId="0" fontId="0" fillId="0" borderId="13" xfId="0" applyFill="1" applyBorder="1"/>
    <xf numFmtId="0" fontId="0" fillId="0" borderId="0" xfId="0" applyAlignment="1">
      <alignment horizontal="left"/>
    </xf>
    <xf numFmtId="0" fontId="3" fillId="0" borderId="13" xfId="0" applyFont="1" applyFill="1" applyBorder="1" applyAlignment="1">
      <alignment horizontal="right"/>
    </xf>
    <xf numFmtId="0" fontId="4" fillId="0" borderId="13" xfId="0" applyFont="1" applyFill="1" applyBorder="1" applyAlignment="1">
      <alignment horizontal="right"/>
    </xf>
    <xf numFmtId="0" fontId="2" fillId="51" borderId="50" xfId="0" applyFont="1" applyFill="1" applyBorder="1"/>
    <xf numFmtId="0" fontId="2" fillId="0" borderId="13" xfId="0" applyFont="1" applyFill="1" applyBorder="1" applyAlignment="1">
      <alignment horizontal="right"/>
    </xf>
    <xf numFmtId="0" fontId="5" fillId="19" borderId="18" xfId="0" applyFont="1" applyFill="1" applyAlignment="1">
      <alignment horizontal="left"/>
    </xf>
    <xf numFmtId="0" fontId="2" fillId="52" borderId="51" xfId="0" applyFont="1" applyFill="1" applyBorder="1" applyAlignment="1">
      <alignment horizontal="right"/>
    </xf>
    <xf numFmtId="0" fontId="4" fillId="0" borderId="37" xfId="0" applyFont="1" applyFill="1" applyBorder="1" applyAlignment="1">
      <alignment horizontal="right"/>
    </xf>
    <xf numFmtId="0" fontId="7" fillId="53" borderId="52" xfId="0" applyFont="1" applyFill="1" applyBorder="1"/>
    <xf numFmtId="0" fontId="7" fillId="53" borderId="52" xfId="0" applyFont="1" applyFill="1" applyBorder="1" applyAlignment="1">
      <alignment horizontal="center"/>
    </xf>
    <xf numFmtId="0" fontId="8" fillId="53" borderId="52" xfId="0" applyFont="1" applyFill="1" applyBorder="1"/>
    <xf numFmtId="0" fontId="7" fillId="54" borderId="53" xfId="0" applyFont="1" applyFill="1" applyBorder="1"/>
    <xf numFmtId="0" fontId="9" fillId="55" borderId="54" xfId="0" applyFont="1" applyFill="1" applyBorder="1"/>
    <xf numFmtId="0" fontId="9" fillId="0" borderId="13" xfId="0" applyFont="1" applyFill="1" applyBorder="1" applyAlignment="1">
      <alignment horizontal="center"/>
    </xf>
    <xf numFmtId="0" fontId="10" fillId="0" borderId="13" xfId="0" applyFont="1" applyFill="1" applyBorder="1"/>
    <xf numFmtId="0" fontId="11" fillId="0" borderId="0" xfId="0" applyFont="1"/>
    <xf numFmtId="0" fontId="9" fillId="56" borderId="55" xfId="0" applyFont="1" applyFill="1"/>
    <xf numFmtId="0" fontId="12" fillId="56" borderId="55" xfId="0" applyFont="1" applyFill="1"/>
    <xf numFmtId="0" fontId="2" fillId="0" borderId="13" xfId="0" applyFont="1" applyFill="1" applyBorder="1" applyAlignment="1">
      <alignment horizontal="center"/>
    </xf>
    <xf numFmtId="49" fontId="3" fillId="0" borderId="13" xfId="0" applyNumberFormat="1" applyFont="1" applyFill="1" applyBorder="1"/>
    <xf numFmtId="49" fontId="3" fillId="0" borderId="56" xfId="0" applyNumberFormat="1" applyFont="1" applyFill="1" applyBorder="1"/>
    <xf numFmtId="49" fontId="0" fillId="0" borderId="0" xfId="0" applyNumberFormat="1"/>
    <xf numFmtId="49" fontId="3" fillId="0" borderId="57" xfId="0" applyNumberFormat="1" applyFont="1" applyFill="1" applyBorder="1"/>
    <xf numFmtId="49" fontId="2" fillId="0" borderId="57" xfId="0" applyNumberFormat="1" applyFont="1" applyFill="1" applyBorder="1"/>
    <xf numFmtId="49" fontId="5" fillId="0" borderId="57" xfId="0" applyNumberFormat="1" applyFont="1" applyFill="1" applyBorder="1"/>
    <xf numFmtId="49" fontId="3" fillId="0" borderId="0" xfId="0" applyNumberFormat="1" applyFont="1"/>
    <xf numFmtId="49" fontId="3" fillId="0" borderId="47" xfId="0" applyNumberFormat="1" applyFont="1" applyFill="1" applyBorder="1"/>
    <xf numFmtId="49" fontId="3" fillId="0" borderId="30" xfId="0" applyNumberFormat="1" applyFont="1" applyFill="1" applyBorder="1"/>
    <xf numFmtId="49" fontId="13" fillId="0" borderId="30" xfId="0" applyNumberFormat="1" applyFont="1" applyFill="1" applyBorder="1"/>
    <xf numFmtId="0" fontId="3" fillId="59" borderId="58" xfId="0" applyFont="1" applyFill="1" applyBorder="1"/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5" fillId="60" borderId="59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4" fillId="0" borderId="13" xfId="0" applyFont="1" applyFill="1" applyBorder="1"/>
    <xf numFmtId="0" fontId="15" fillId="0" borderId="13" xfId="0" applyFont="1" applyFill="1" applyBorder="1"/>
    <xf numFmtId="0" fontId="13" fillId="0" borderId="0" xfId="0" applyFont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9" fillId="0" borderId="13" xfId="0" applyFont="1" applyFill="1" applyBorder="1"/>
    <xf numFmtId="0" fontId="16" fillId="0" borderId="13" xfId="0" applyFont="1" applyFill="1" applyBorder="1"/>
    <xf numFmtId="0" fontId="0" fillId="0" borderId="0" xfId="0" applyAlignment="1">
      <alignment horizontal="center"/>
    </xf>
    <xf numFmtId="0" fontId="17" fillId="61" borderId="60" xfId="0" applyFont="1" applyFill="1" applyAlignment="1">
      <alignment horizontal="center" wrapText="1"/>
    </xf>
    <xf numFmtId="0" fontId="17" fillId="62" borderId="61" xfId="0" applyFont="1" applyFill="1" applyBorder="1" applyAlignment="1">
      <alignment horizontal="center" wrapText="1"/>
    </xf>
    <xf numFmtId="0" fontId="17" fillId="62" borderId="61" xfId="0" applyFont="1" applyFill="1" applyBorder="1" applyAlignment="1">
      <alignment horizontal="center"/>
    </xf>
    <xf numFmtId="0" fontId="17" fillId="62" borderId="61" xfId="0" applyFont="1" applyFill="1" applyBorder="1"/>
    <xf numFmtId="0" fontId="10" fillId="0" borderId="0" xfId="0" applyFont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10" fillId="52" borderId="51" xfId="0" applyFont="1" applyFill="1" applyBorder="1"/>
    <xf numFmtId="0" fontId="10" fillId="52" borderId="51" xfId="0" applyFont="1" applyFill="1" applyBorder="1" applyAlignment="1">
      <alignment horizontal="center"/>
    </xf>
    <xf numFmtId="0" fontId="0" fillId="0" borderId="47" xfId="0" applyFill="1" applyBorder="1"/>
    <xf numFmtId="0" fontId="5" fillId="60" borderId="59" xfId="0" applyFont="1" applyFill="1" applyBorder="1" applyAlignment="1">
      <alignment horizontal="left"/>
    </xf>
    <xf numFmtId="0" fontId="0" fillId="0" borderId="30" xfId="0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left"/>
    </xf>
    <xf numFmtId="0" fontId="13" fillId="0" borderId="47" xfId="0" applyFont="1" applyFill="1" applyBorder="1" applyAlignment="1">
      <alignment horizontal="center"/>
    </xf>
    <xf numFmtId="0" fontId="13" fillId="0" borderId="62" xfId="0" applyFont="1" applyFill="1" applyBorder="1" applyAlignment="1">
      <alignment horizontal="center"/>
    </xf>
    <xf numFmtId="0" fontId="13" fillId="0" borderId="37" xfId="0" applyFont="1" applyFill="1" applyBorder="1" applyAlignment="1">
      <alignment horizontal="center"/>
    </xf>
    <xf numFmtId="0" fontId="18" fillId="64" borderId="63" xfId="0" applyFont="1" applyFill="1"/>
    <xf numFmtId="0" fontId="18" fillId="64" borderId="63" xfId="0" applyFont="1" applyFill="1" applyAlignment="1">
      <alignment horizontal="center"/>
    </xf>
    <xf numFmtId="0" fontId="18" fillId="65" borderId="64" xfId="0" applyFont="1" applyFill="1" applyBorder="1" applyAlignment="1">
      <alignment horizontal="left" textRotation="90"/>
      <extLst>
        <ext uri="smNativeData">
          <pm:cellMargin xmlns:pm="smNativeData" id="1712247999" l="0" r="0" t="0" b="0" textRotation="3"/>
        </ext>
      </extLst>
    </xf>
    <xf numFmtId="0" fontId="18" fillId="64" borderId="63" xfId="0" applyFont="1" applyFill="1" applyAlignment="1">
      <alignment horizontal="left" textRotation="90"/>
      <extLst>
        <ext uri="smNativeData">
          <pm:cellMargin xmlns:pm="smNativeData" id="1712247999" l="0" r="0" t="0" b="0" textRotation="3"/>
        </ext>
      </extLst>
    </xf>
    <xf numFmtId="0" fontId="2" fillId="0" borderId="13" xfId="0" applyFont="1" applyFill="1" applyBorder="1"/>
    <xf numFmtId="0" fontId="19" fillId="0" borderId="13" xfId="0" applyFont="1" applyFill="1" applyBorder="1"/>
    <xf numFmtId="0" fontId="0" fillId="0" borderId="0" xfId="0" applyAlignment="1">
      <alignment horizontal="right"/>
    </xf>
    <xf numFmtId="0" fontId="0" fillId="0" borderId="13" xfId="0" applyFill="1" applyBorder="1" applyAlignment="1">
      <alignment horizontal="right"/>
    </xf>
    <xf numFmtId="0" fontId="5" fillId="0" borderId="13" xfId="0" applyFont="1" applyFill="1" applyBorder="1" applyAlignment="1">
      <alignment horizontal="right"/>
    </xf>
    <xf numFmtId="0" fontId="20" fillId="0" borderId="13" xfId="0" applyFont="1" applyFill="1" applyBorder="1" applyAlignment="1">
      <alignment horizontal="right"/>
    </xf>
    <xf numFmtId="0" fontId="2" fillId="8" borderId="7" xfId="0" applyFont="1" applyFill="1" applyBorder="1"/>
    <xf numFmtId="0" fontId="2" fillId="66" borderId="65" xfId="0" applyFont="1" applyFill="1" applyBorder="1"/>
    <xf numFmtId="0" fontId="21" fillId="0" borderId="0" xfId="0" applyFont="1"/>
    <xf numFmtId="0" fontId="5" fillId="0" borderId="0" xfId="0" applyFont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67" borderId="66" xfId="0" applyFont="1" applyFill="1" applyAlignment="1">
      <alignment horizontal="center"/>
    </xf>
    <xf numFmtId="0" fontId="5" fillId="68" borderId="67" xfId="0" applyFont="1" applyFill="1" applyBorder="1" applyAlignment="1">
      <alignment horizontal="center"/>
    </xf>
    <xf numFmtId="0" fontId="5" fillId="69" borderId="68" xfId="0" applyFont="1" applyFill="1" applyBorder="1" applyAlignment="1">
      <alignment horizontal="center"/>
    </xf>
    <xf numFmtId="0" fontId="22" fillId="0" borderId="0" xfId="0" applyFont="1"/>
    <xf numFmtId="0" fontId="23" fillId="0" borderId="0" xfId="0" applyFont="1"/>
    <xf numFmtId="0" fontId="9" fillId="0" borderId="0" xfId="0" applyFont="1" applyAlignment="1">
      <alignment horizontal="left" wrapText="1"/>
    </xf>
    <xf numFmtId="0" fontId="16" fillId="0" borderId="0" xfId="0" applyFont="1" applyAlignment="1">
      <alignment horizontal="left" wrapText="1"/>
    </xf>
    <xf numFmtId="0" fontId="2" fillId="2" borderId="1" xfId="0" applyFont="1" applyFill="1" applyAlignment="1">
      <alignment horizontal="right" textRotation="90"/>
      <extLst>
        <ext uri="smNativeData">
          <pm:cellMargin xmlns:pm="smNativeData" id="1712247999" l="0" r="0" t="0" b="0" textRotation="3"/>
        </ext>
      </extLst>
    </xf>
    <xf numFmtId="0" fontId="2" fillId="71" borderId="70" xfId="0" applyFont="1" applyFill="1" applyBorder="1" applyAlignment="1">
      <alignment horizontal="right" textRotation="90"/>
      <extLst>
        <ext uri="smNativeData">
          <pm:cellMargin xmlns:pm="smNativeData" id="1712247999" l="0" r="0" t="0" b="0" textRotation="3"/>
        </ext>
      </extLst>
    </xf>
    <xf numFmtId="0" fontId="0" fillId="0" borderId="30" xfId="0" applyFill="1" applyBorder="1"/>
    <xf numFmtId="0" fontId="3" fillId="73" borderId="72" xfId="0" applyFont="1" applyFill="1" applyBorder="1" applyAlignment="1">
      <alignment horizontal="right"/>
    </xf>
    <xf numFmtId="0" fontId="3" fillId="74" borderId="73" xfId="0" applyFont="1" applyFill="1" applyBorder="1" applyAlignment="1">
      <alignment horizontal="right"/>
    </xf>
    <xf numFmtId="0" fontId="3" fillId="0" borderId="13" xfId="0" applyFont="1" applyFill="1" applyBorder="1"/>
    <xf numFmtId="0" fontId="3" fillId="75" borderId="74" xfId="0" applyFont="1" applyFill="1" applyBorder="1" applyAlignment="1">
      <alignment horizontal="right"/>
    </xf>
    <xf numFmtId="0" fontId="3" fillId="76" borderId="75" xfId="0" applyFont="1" applyFill="1" applyBorder="1" applyAlignment="1">
      <alignment horizontal="right"/>
    </xf>
    <xf numFmtId="0" fontId="0" fillId="0" borderId="13" xfId="0" applyFill="1" applyBorder="1"/>
    <xf numFmtId="0" fontId="2" fillId="0" borderId="77" xfId="0" applyFont="1" applyBorder="1"/>
    <xf numFmtId="0" fontId="0" fillId="0" borderId="77" xfId="0" applyBorder="1"/>
    <xf numFmtId="0" fontId="0" fillId="0" borderId="30" xfId="0" applyFill="1" applyBorder="1"/>
    <xf numFmtId="0" fontId="3" fillId="80" borderId="79" xfId="0" applyFont="1" applyFill="1" applyBorder="1" applyAlignment="1">
      <alignment horizontal="right"/>
    </xf>
    <xf numFmtId="0" fontId="3" fillId="81" borderId="80" xfId="0" applyFont="1" applyFill="1" applyBorder="1" applyAlignment="1">
      <alignment horizontal="right"/>
    </xf>
    <xf numFmtId="0" fontId="3" fillId="0" borderId="37" xfId="0" applyFont="1" applyFill="1" applyBorder="1"/>
    <xf numFmtId="0" fontId="3" fillId="82" borderId="81" xfId="0" applyFont="1" applyFill="1" applyBorder="1" applyAlignment="1">
      <alignment horizontal="right"/>
    </xf>
    <xf numFmtId="0" fontId="3" fillId="83" borderId="82" xfId="0" applyFont="1" applyFill="1" applyBorder="1" applyAlignment="1">
      <alignment horizontal="right"/>
    </xf>
    <xf numFmtId="0" fontId="0" fillId="0" borderId="37" xfId="0" applyFill="1" applyBorder="1"/>
    <xf numFmtId="0" fontId="0" fillId="0" borderId="37" xfId="0" applyFill="1" applyBorder="1" applyAlignment="1">
      <alignment horizontal="left"/>
    </xf>
    <xf numFmtId="0" fontId="2" fillId="77" borderId="76" xfId="0" applyFont="1" applyFill="1" applyBorder="1"/>
    <xf numFmtId="0" fontId="3" fillId="90" borderId="89" xfId="0" applyFont="1" applyFill="1" applyBorder="1"/>
    <xf numFmtId="0" fontId="3" fillId="0" borderId="36" xfId="0" applyFont="1" applyFill="1" applyBorder="1"/>
    <xf numFmtId="0" fontId="2" fillId="0" borderId="36" xfId="0" applyFont="1" applyFill="1" applyBorder="1"/>
    <xf numFmtId="0" fontId="3" fillId="91" borderId="90" xfId="0" applyFont="1" applyFill="1" applyBorder="1"/>
    <xf numFmtId="0" fontId="4" fillId="0" borderId="36" xfId="0" applyFont="1" applyFill="1" applyBorder="1"/>
    <xf numFmtId="0" fontId="2" fillId="0" borderId="36" xfId="0" applyFont="1" applyFill="1" applyBorder="1"/>
    <xf numFmtId="0" fontId="0" fillId="0" borderId="36" xfId="0" applyFill="1" applyBorder="1"/>
    <xf numFmtId="0" fontId="0" fillId="0" borderId="62" xfId="0" applyFill="1" applyBorder="1"/>
    <xf numFmtId="0" fontId="5" fillId="0" borderId="77" xfId="0" applyFont="1" applyBorder="1"/>
    <xf numFmtId="0" fontId="2" fillId="90" borderId="89" xfId="0" applyFont="1" applyFill="1" applyBorder="1"/>
    <xf numFmtId="0" fontId="2" fillId="92" borderId="91" xfId="0" applyFont="1" applyFill="1" applyBorder="1"/>
    <xf numFmtId="0" fontId="2" fillId="39" borderId="38" xfId="0" applyFont="1" applyFill="1" applyBorder="1"/>
    <xf numFmtId="0" fontId="2" fillId="93" borderId="92" xfId="0" applyFont="1" applyFill="1" applyBorder="1"/>
    <xf numFmtId="0" fontId="2" fillId="94" borderId="93" xfId="0" applyFont="1" applyFill="1" applyBorder="1"/>
    <xf numFmtId="0" fontId="2" fillId="95" borderId="94" xfId="0" applyFont="1" applyFill="1" applyBorder="1"/>
    <xf numFmtId="0" fontId="2" fillId="0" borderId="62" xfId="0" applyFont="1" applyFill="1" applyBorder="1"/>
    <xf numFmtId="0" fontId="3" fillId="0" borderId="37" xfId="0" applyFont="1" applyFill="1" applyBorder="1"/>
    <xf numFmtId="0" fontId="2" fillId="0" borderId="95" xfId="0" applyFont="1" applyBorder="1"/>
    <xf numFmtId="0" fontId="2" fillId="0" borderId="96" xfId="0" applyFont="1" applyFill="1" applyBorder="1"/>
    <xf numFmtId="0" fontId="0" fillId="0" borderId="97" xfId="0" applyBorder="1"/>
    <xf numFmtId="0" fontId="2" fillId="0" borderId="97" xfId="0" applyFont="1" applyBorder="1"/>
    <xf numFmtId="0" fontId="2" fillId="0" borderId="98" xfId="0" applyFont="1" applyFill="1" applyBorder="1"/>
    <xf numFmtId="0" fontId="0" fillId="0" borderId="99" xfId="0" applyBorder="1"/>
    <xf numFmtId="0" fontId="0" fillId="90" borderId="89" xfId="0" applyFill="1" applyBorder="1"/>
    <xf numFmtId="0" fontId="5" fillId="0" borderId="36" xfId="0" applyFont="1" applyFill="1" applyBorder="1"/>
    <xf numFmtId="0" fontId="6" fillId="91" borderId="90" xfId="0" applyFont="1" applyFill="1" applyBorder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dxfs count="5">
    <dxf>
      <fill>
        <patternFill patternType="solid">
          <bgColor rgb="FFB7E1CD"/>
          <extLst>
            <ext uri="smNativeData">
              <pm:shade xmlns:pm="smNativeData" id="1712247999" type="1" fgLvl="100" fgClr="00B7E1CD" bgLvl="100" bgClr="FFFFFFFF"/>
            </ext>
          </extLst>
        </patternFill>
      </fill>
    </dxf>
    <dxf>
      <fill>
        <patternFill patternType="solid">
          <bgColor rgb="FFFF0000"/>
          <extLst>
            <ext uri="smNativeData">
              <pm:shade xmlns:pm="smNativeData" id="1712247999" type="1" fgLvl="100" fgClr="00FF0000" bgLvl="100" bgClr="FFFFFFFF"/>
            </ext>
          </extLst>
        </patternFill>
      </fill>
    </dxf>
    <dxf>
      <fill>
        <patternFill patternType="solid">
          <bgColor rgb="FFB7E1CD"/>
          <extLst>
            <ext uri="smNativeData">
              <pm:shade xmlns:pm="smNativeData" id="1712247999" type="1" fgLvl="100" fgClr="00B7E1CD" bgLvl="100" bgClr="FFFFFFFF"/>
            </ext>
          </extLst>
        </patternFill>
      </fill>
    </dxf>
    <dxf>
      <fill>
        <patternFill patternType="solid">
          <bgColor rgb="FFFF0000"/>
          <extLst>
            <ext uri="smNativeData">
              <pm:shade xmlns:pm="smNativeData" id="1712247999" type="1" fgLvl="100" fgClr="00FF0000" bgLvl="100" bgClr="FFFFFFFF"/>
            </ext>
          </extLst>
        </patternFill>
      </fill>
    </dxf>
    <dxf>
      <fill>
        <patternFill patternType="solid">
          <bgColor rgb="FFB7E1CD"/>
          <extLst>
            <ext uri="smNativeData">
              <pm:shade xmlns:pm="smNativeData" id="1712247999" type="1" fgLvl="100" fgClr="00B7E1CD" bgLvl="100" bgClr="FFFFFFFF"/>
            </ext>
          </extLst>
        </patternFill>
      </fill>
    </dxf>
  </dxfs>
  <tableStyles count="0"/>
  <extLst>
    <ext uri="smNativeData">
      <pm:charStyles xmlns:pm="smNativeData" id="1712247999" count="1">
        <pm:charStyle name="Normal" fontId="0" Id="1"/>
      </pm:charStyles>
      <pm:colors xmlns:pm="smNativeData" id="1712247999" count="26">
        <pm:color name="Color 24" rgb="1F1F1F"/>
        <pm:color name="Color 25" rgb="7E3794"/>
        <pm:color name="Color 26" rgb="F7981D"/>
        <pm:color name="Color 27" rgb="A61D4C"/>
        <pm:color name="Color 28" rgb="313739"/>
        <pm:color name="Color 29" rgb="4285F4"/>
        <pm:color name="Color 30" rgb="D9E1F2"/>
        <pm:color name="Color 31" rgb="DEEAF6"/>
        <pm:color name="Color 32" rgb="B7B7B7"/>
        <pm:color name="Color 33" rgb="B4C6E7"/>
        <pm:color name="Color 34" rgb="C6E0B4"/>
        <pm:color name="Color 35" rgb="C5E0B3"/>
        <pm:color name="Color 36" rgb="F8CBAD"/>
        <pm:color name="Color 37" rgb="F7CAAC"/>
        <pm:color name="Color 38" rgb="F0F0F0"/>
        <pm:color name="Color 39" rgb="FF9900"/>
        <pm:color name="Color 40" rgb="A4C2F4"/>
        <pm:color name="Color 41" rgb="92D050"/>
        <pm:color name="Color 42" rgb="B7E1CD"/>
        <pm:color name="Color 43" rgb="003399"/>
        <pm:color name="Color 44" rgb="333399"/>
        <pm:color name="Color 45" rgb="FFFFCC"/>
        <pm:color name="Color 46" rgb="5B9BD5"/>
        <pm:color name="Color 47" rgb="C9DAF8"/>
        <pm:color name="Color 48" rgb="8EA9DB"/>
        <pm:color name="Color 49" rgb="8EAADB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Y563"/>
  <sheetViews>
    <sheetView tabSelected="1" view="normal" workbookViewId="0">
      <pane xSplit="4" ySplit="2" topLeftCell="E3" activePane="bottomRight" state="frozen"/>
      <selection pane="bottomRight" activeCell="AN13" sqref="AN13"/>
    </sheetView>
  </sheetViews>
  <sheetFormatPr baseColWidth="11" defaultColWidth="12.630631" defaultRowHeight="13.45"/>
  <cols>
    <col min="1" max="1" width="7.117117" customWidth="1" style="6"/>
    <col min="2" max="2" width="7.630631" customWidth="1" style="6"/>
    <col min="3" max="3" width="9.306306" customWidth="1" style="6"/>
    <col min="4" max="4" width="36.378378" customWidth="1" style="6"/>
    <col min="5" max="10" width="3.126126" customWidth="1" style="6"/>
    <col min="11" max="11" width="3.252252" customWidth="1" style="6"/>
    <col min="12" max="17" width="3.126126" customWidth="1" style="6"/>
    <col min="18" max="18" width="3.252252" customWidth="1" style="6"/>
    <col min="19" max="24" width="3.126126" customWidth="1" style="6"/>
    <col min="25" max="25" width="3.252252" customWidth="1" style="6"/>
    <col min="26" max="31" width="3.126126" customWidth="1" style="6"/>
    <col min="32" max="32" width="3.252252" customWidth="1" style="6"/>
    <col min="33" max="38" width="3.126126" customWidth="1" style="6"/>
    <col min="39" max="39" width="3.252252" customWidth="1" style="6"/>
    <col min="40" max="76" width="3.126126" customWidth="1" style="6"/>
    <col min="77" max="77" width="5.630631" customWidth="1" style="6"/>
  </cols>
  <sheetData>
    <row r="1" spans="1:77" ht="21" customHeight="1">
      <c r="A1" s="7"/>
      <c r="B1" s="6" t="s">
        <v>0</v>
      </c>
      <c r="C1" s="7"/>
      <c r="D1" s="7"/>
      <c r="E1" s="8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9" t="s">
        <v>1</v>
      </c>
      <c r="K1" s="9" t="s">
        <v>1</v>
      </c>
      <c r="L1" s="8" t="s">
        <v>2</v>
      </c>
      <c r="M1" s="9" t="s">
        <v>2</v>
      </c>
      <c r="N1" s="9" t="s">
        <v>2</v>
      </c>
      <c r="O1" s="9" t="s">
        <v>2</v>
      </c>
      <c r="P1" s="9" t="s">
        <v>2</v>
      </c>
      <c r="Q1" s="9" t="s">
        <v>2</v>
      </c>
      <c r="R1" s="9" t="s">
        <v>2</v>
      </c>
      <c r="S1" s="10" t="s">
        <v>3</v>
      </c>
      <c r="T1" s="10" t="s">
        <v>3</v>
      </c>
      <c r="U1" s="10" t="s">
        <v>3</v>
      </c>
      <c r="V1" s="10" t="s">
        <v>3</v>
      </c>
      <c r="W1" s="10" t="s">
        <v>3</v>
      </c>
      <c r="X1" s="10" t="s">
        <v>3</v>
      </c>
      <c r="Y1" s="10" t="s">
        <v>3</v>
      </c>
      <c r="Z1" s="8" t="s">
        <v>4</v>
      </c>
      <c r="AA1" s="9" t="s">
        <v>4</v>
      </c>
      <c r="AB1" s="9" t="s">
        <v>4</v>
      </c>
      <c r="AC1" s="9" t="s">
        <v>4</v>
      </c>
      <c r="AD1" s="9" t="s">
        <v>4</v>
      </c>
      <c r="AE1" s="9" t="s">
        <v>4</v>
      </c>
      <c r="AF1" s="9" t="s">
        <v>4</v>
      </c>
      <c r="AG1" s="8" t="s">
        <v>5</v>
      </c>
      <c r="AH1" s="9" t="s">
        <v>5</v>
      </c>
      <c r="AI1" s="9" t="s">
        <v>5</v>
      </c>
      <c r="AJ1" s="9" t="s">
        <v>5</v>
      </c>
      <c r="AK1" s="9" t="s">
        <v>5</v>
      </c>
      <c r="AL1" s="9" t="s">
        <v>5</v>
      </c>
      <c r="AM1" s="9" t="s">
        <v>5</v>
      </c>
      <c r="AN1" s="10" t="s">
        <v>6</v>
      </c>
      <c r="AO1" s="10" t="s">
        <v>6</v>
      </c>
      <c r="AP1" s="10" t="s">
        <v>6</v>
      </c>
      <c r="AQ1" s="10" t="s">
        <v>6</v>
      </c>
      <c r="AR1" s="10" t="s">
        <v>6</v>
      </c>
      <c r="AS1" s="10" t="s">
        <v>6</v>
      </c>
      <c r="AT1" s="10"/>
      <c r="AU1" s="9"/>
      <c r="AV1" s="9"/>
      <c r="AW1" s="9"/>
      <c r="AX1" s="9"/>
      <c r="AY1" s="9"/>
      <c r="AZ1" s="9"/>
      <c r="BA1" s="11" t="s">
        <v>6</v>
      </c>
      <c r="BB1" s="9"/>
      <c r="BC1" s="9"/>
      <c r="BD1" s="9"/>
      <c r="BE1" s="9"/>
      <c r="BF1" s="7"/>
      <c r="BG1" s="11" t="s">
        <v>7</v>
      </c>
      <c r="BH1" s="10"/>
      <c r="BI1" s="10"/>
      <c r="BJ1" s="10"/>
      <c r="BK1" s="10"/>
      <c r="BL1" s="10"/>
      <c r="BM1" s="10"/>
      <c r="BN1" s="10"/>
      <c r="BO1" s="10"/>
      <c r="BP1" s="12"/>
      <c r="BQ1" s="12"/>
      <c r="BR1" s="12"/>
      <c r="BS1" s="12"/>
      <c r="BT1" s="12"/>
      <c r="BU1" s="12"/>
      <c r="BV1" s="12"/>
      <c r="BW1" s="12"/>
      <c r="BX1" s="13"/>
      <c r="BY1" s="13"/>
    </row>
    <row r="2" spans="1:77" ht="82.50" customHeight="1">
      <c r="A2" s="148" t="s">
        <v>8</v>
      </c>
      <c r="B2" s="148" t="s">
        <v>0</v>
      </c>
      <c r="C2" s="148" t="s">
        <v>9</v>
      </c>
      <c r="D2" s="148" t="s">
        <v>10</v>
      </c>
      <c r="E2" s="148" t="s">
        <v>11</v>
      </c>
      <c r="F2" s="148" t="s">
        <v>12</v>
      </c>
      <c r="G2" s="148" t="s">
        <v>13</v>
      </c>
      <c r="H2" s="148" t="s">
        <v>14</v>
      </c>
      <c r="I2" s="148" t="s">
        <v>15</v>
      </c>
      <c r="J2" s="148" t="s">
        <v>16</v>
      </c>
      <c r="K2" s="148" t="s">
        <v>17</v>
      </c>
      <c r="L2" s="148" t="s">
        <v>18</v>
      </c>
      <c r="M2" s="148" t="s">
        <v>19</v>
      </c>
      <c r="N2" s="148" t="s">
        <v>20</v>
      </c>
      <c r="O2" s="148" t="s">
        <v>21</v>
      </c>
      <c r="P2" s="148" t="s">
        <v>22</v>
      </c>
      <c r="Q2" s="148" t="s">
        <v>23</v>
      </c>
      <c r="R2" s="148" t="s">
        <v>24</v>
      </c>
      <c r="S2" s="148" t="s">
        <v>25</v>
      </c>
      <c r="T2" s="148" t="s">
        <v>26</v>
      </c>
      <c r="U2" s="148" t="s">
        <v>27</v>
      </c>
      <c r="V2" s="148" t="s">
        <v>28</v>
      </c>
      <c r="W2" s="148" t="s">
        <v>29</v>
      </c>
      <c r="X2" s="148" t="s">
        <v>30</v>
      </c>
      <c r="Y2" s="148" t="s">
        <v>31</v>
      </c>
      <c r="Z2" s="148" t="s">
        <v>32</v>
      </c>
      <c r="AA2" s="148" t="s">
        <v>33</v>
      </c>
      <c r="AB2" s="148" t="s">
        <v>34</v>
      </c>
      <c r="AC2" s="148" t="s">
        <v>35</v>
      </c>
      <c r="AD2" s="148" t="s">
        <v>36</v>
      </c>
      <c r="AE2" s="148" t="s">
        <v>37</v>
      </c>
      <c r="AF2" s="148" t="s">
        <v>38</v>
      </c>
      <c r="AG2" s="148" t="s">
        <v>39</v>
      </c>
      <c r="AH2" s="148" t="s">
        <v>40</v>
      </c>
      <c r="AI2" s="148" t="s">
        <v>41</v>
      </c>
      <c r="AJ2" s="148" t="s">
        <v>42</v>
      </c>
      <c r="AK2" s="148" t="s">
        <v>43</v>
      </c>
      <c r="AL2" s="148" t="s">
        <v>44</v>
      </c>
      <c r="AM2" s="148" t="s">
        <v>45</v>
      </c>
      <c r="AN2" s="148" t="s">
        <v>46</v>
      </c>
      <c r="AO2" s="148" t="s">
        <v>47</v>
      </c>
      <c r="AP2" s="148" t="s">
        <v>48</v>
      </c>
      <c r="AQ2" s="148" t="s">
        <v>49</v>
      </c>
      <c r="AR2" s="148" t="s">
        <v>50</v>
      </c>
      <c r="AS2" s="148" t="s">
        <v>51</v>
      </c>
      <c r="AT2" s="148" t="s">
        <v>52</v>
      </c>
      <c r="AU2" s="148" t="s">
        <v>53</v>
      </c>
      <c r="AV2" s="148" t="s">
        <v>54</v>
      </c>
      <c r="AW2" s="148" t="s">
        <v>55</v>
      </c>
      <c r="AX2" s="148" t="s">
        <v>56</v>
      </c>
      <c r="AY2" s="148" t="s">
        <v>57</v>
      </c>
      <c r="AZ2" s="148" t="s">
        <v>58</v>
      </c>
      <c r="BA2" s="16" t="s">
        <v>59</v>
      </c>
      <c r="BB2" s="16" t="s">
        <v>60</v>
      </c>
      <c r="BC2" s="16" t="s">
        <v>61</v>
      </c>
      <c r="BD2" s="16" t="s">
        <v>62</v>
      </c>
      <c r="BE2" s="16" t="s">
        <v>63</v>
      </c>
      <c r="BF2" s="16" t="s">
        <v>64</v>
      </c>
      <c r="BG2" s="16" t="s">
        <v>65</v>
      </c>
      <c r="BH2" s="16" t="s">
        <v>66</v>
      </c>
      <c r="BI2" s="16" t="s">
        <v>67</v>
      </c>
      <c r="BJ2" s="16" t="s">
        <v>68</v>
      </c>
      <c r="BK2" s="16" t="s">
        <v>69</v>
      </c>
      <c r="BL2" s="149" t="s">
        <v>70</v>
      </c>
      <c r="BM2" s="149" t="s">
        <v>71</v>
      </c>
      <c r="BN2" s="149" t="s">
        <v>72</v>
      </c>
      <c r="BO2" s="149" t="s">
        <v>73</v>
      </c>
      <c r="BP2" s="18" t="s">
        <v>74</v>
      </c>
      <c r="BQ2" s="18" t="s">
        <v>75</v>
      </c>
      <c r="BR2" s="18" t="s">
        <v>76</v>
      </c>
      <c r="BS2" s="18" t="s">
        <v>77</v>
      </c>
      <c r="BT2" s="18" t="s">
        <v>78</v>
      </c>
      <c r="BU2" s="18" t="s">
        <v>79</v>
      </c>
      <c r="BV2" s="18" t="s">
        <v>80</v>
      </c>
      <c r="BW2" s="18" t="s">
        <v>81</v>
      </c>
      <c r="BX2" s="13"/>
      <c r="BY2" s="13"/>
    </row>
    <row r="3" spans="1:77" ht="15.75" customHeight="1">
      <c r="A3" s="167" t="s">
        <v>82</v>
      </c>
      <c r="B3" s="191" t="s">
        <v>83</v>
      </c>
      <c r="C3" s="177" t="s">
        <v>84</v>
      </c>
      <c r="D3" s="168"/>
      <c r="E3" s="151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151">
        <f>COUNTIF($E3:$BG3,1)</f>
        <v>0</v>
      </c>
      <c r="BQ3" s="20" t="n">
        <v>3</v>
      </c>
      <c r="BR3" s="20">
        <f>IF(BP3=2,2,IF(BP3&gt;3,3,IF(BP3=1,1,0)))</f>
        <v>0</v>
      </c>
      <c r="BS3" s="20">
        <f>COUNTIF($E3:$BG3,"R")</f>
        <v>0</v>
      </c>
      <c r="BT3" s="20">
        <f>COUNTIF($E3:$BG3,"E")</f>
        <v>0</v>
      </c>
      <c r="BU3" s="20">
        <f>COUNTIF($E3:$BO3,"X")</f>
        <v>0</v>
      </c>
      <c r="BV3" s="22">
        <f>IF(OR(BT3&gt;0,BS3&gt;0,BU3&gt;7,OR(BU3&lt;7,BU3&gt;7)),0,1)</f>
        <v>0</v>
      </c>
      <c r="BW3" s="19">
        <f>IFERROR(VLOOKUP(C3,Inscritos!$B$2:$D$600,3,FALSE()),0)</f>
        <v>0</v>
      </c>
      <c r="BX3" s="23" t="s">
        <v>85</v>
      </c>
      <c r="BY3" s="23" t="s">
        <v>86</v>
      </c>
    </row>
    <row r="4" spans="1:77" ht="15.75" customHeight="1">
      <c r="A4" s="157" t="s">
        <v>82</v>
      </c>
      <c r="B4" s="174" t="s">
        <v>83</v>
      </c>
      <c r="C4" s="170" t="s">
        <v>87</v>
      </c>
      <c r="D4" s="169"/>
      <c r="E4" s="160"/>
      <c r="F4" s="32"/>
      <c r="G4" s="32"/>
      <c r="H4" s="32"/>
      <c r="I4" s="32"/>
      <c r="J4" s="32"/>
      <c r="K4" s="32"/>
      <c r="L4" s="31"/>
      <c r="M4" s="31"/>
      <c r="N4" s="31"/>
      <c r="O4" s="31"/>
      <c r="P4" s="31"/>
      <c r="Q4" s="31"/>
      <c r="R4" s="31"/>
      <c r="S4" s="27"/>
      <c r="T4" s="27"/>
      <c r="U4" s="27"/>
      <c r="V4" s="27"/>
      <c r="W4" s="27"/>
      <c r="X4" s="27"/>
      <c r="Y4" s="27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27"/>
      <c r="AO4" s="27"/>
      <c r="AP4" s="27"/>
      <c r="AQ4" s="27"/>
      <c r="AR4" s="27"/>
      <c r="AS4" s="27"/>
      <c r="AT4" s="27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3"/>
      <c r="BH4" s="153"/>
      <c r="BI4" s="27"/>
      <c r="BJ4" s="27"/>
      <c r="BK4" s="27"/>
      <c r="BL4" s="27"/>
      <c r="BM4" s="27"/>
      <c r="BN4" s="27"/>
      <c r="BO4" s="27"/>
      <c r="BP4" s="152">
        <f>COUNTIF($E4:$BG4,1)</f>
        <v>0</v>
      </c>
      <c r="BQ4" s="28" t="n">
        <v>3</v>
      </c>
      <c r="BR4" s="28">
        <f>IF(BP4=2,2,IF(BP4&gt;3,3,IF(BP4=1,1,0)))</f>
        <v>0</v>
      </c>
      <c r="BS4" s="28">
        <f>COUNTIF($E4:$BG4,"R")</f>
        <v>0</v>
      </c>
      <c r="BT4" s="28">
        <f>COUNTIF($E4:$BG4,"E")</f>
        <v>0</v>
      </c>
      <c r="BU4" s="28">
        <f>COUNTIF($E4:$BO4,"X")</f>
        <v>0</v>
      </c>
      <c r="BV4" s="29">
        <f>IF(OR(BT4&gt;0,BS4&gt;0,BU4&gt;7,OR(BU4&lt;7,BU4&gt;7)),0,1)</f>
        <v>0</v>
      </c>
      <c r="BW4" s="12">
        <f>IFERROR(VLOOKUP(C4,Inscritos!$B$2:$D$600,3,FALSE()),0)</f>
        <v>0</v>
      </c>
      <c r="BX4" s="30"/>
      <c r="BY4" s="27" t="s">
        <v>88</v>
      </c>
    </row>
    <row r="5" spans="1:77" ht="15.75" customHeight="1">
      <c r="A5" s="157" t="s">
        <v>82</v>
      </c>
      <c r="B5" s="174" t="s">
        <v>83</v>
      </c>
      <c r="C5" s="170" t="s">
        <v>89</v>
      </c>
      <c r="D5" s="169"/>
      <c r="E5" s="161"/>
      <c r="F5" s="31"/>
      <c r="G5" s="32"/>
      <c r="H5" s="32"/>
      <c r="I5" s="32"/>
      <c r="J5" s="31"/>
      <c r="K5" s="32"/>
      <c r="L5" s="32"/>
      <c r="M5" s="32"/>
      <c r="N5" s="31"/>
      <c r="O5" s="32"/>
      <c r="P5" s="31"/>
      <c r="Q5" s="32"/>
      <c r="R5" s="32"/>
      <c r="S5" s="27"/>
      <c r="T5" s="27"/>
      <c r="U5" s="27"/>
      <c r="V5" s="27"/>
      <c r="W5" s="27"/>
      <c r="X5" s="27"/>
      <c r="Y5" s="27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27"/>
      <c r="AO5" s="27"/>
      <c r="AP5" s="27"/>
      <c r="AQ5" s="27"/>
      <c r="AR5" s="27"/>
      <c r="AS5" s="27"/>
      <c r="AT5" s="27"/>
      <c r="AU5" s="153"/>
      <c r="AV5" s="153"/>
      <c r="AW5" s="153"/>
      <c r="AX5" s="153"/>
      <c r="AY5" s="153"/>
      <c r="AZ5" s="153"/>
      <c r="BA5" s="153"/>
      <c r="BB5" s="153"/>
      <c r="BC5" s="153"/>
      <c r="BD5" s="153"/>
      <c r="BE5" s="153"/>
      <c r="BF5" s="153"/>
      <c r="BG5" s="153"/>
      <c r="BH5" s="153"/>
      <c r="BI5" s="27"/>
      <c r="BJ5" s="27"/>
      <c r="BK5" s="27"/>
      <c r="BL5" s="27"/>
      <c r="BM5" s="27"/>
      <c r="BN5" s="27"/>
      <c r="BO5" s="27"/>
      <c r="BP5" s="152">
        <f>COUNTIF($E5:$BG5,1)</f>
        <v>0</v>
      </c>
      <c r="BQ5" s="28" t="n">
        <v>6</v>
      </c>
      <c r="BR5" s="28">
        <f>IF(BP5=2,2,IF(BP5&gt;3,3,IF(BP5=1,1,0)))</f>
        <v>0</v>
      </c>
      <c r="BS5" s="28">
        <f>COUNTIF($E5:$BG5,"R")</f>
        <v>0</v>
      </c>
      <c r="BT5" s="28">
        <f>COUNTIF($E5:$BG5,"E")</f>
        <v>0</v>
      </c>
      <c r="BU5" s="28">
        <f>COUNTIF($E5:$BO5,"X")</f>
        <v>0</v>
      </c>
      <c r="BV5" s="28">
        <f>IF(OR(BT5&gt;0,BS5&gt;0,BU5&gt;7,OR(BU5&lt;7,BU5&gt;7)),0,1)</f>
        <v>0</v>
      </c>
      <c r="BW5" s="12">
        <f>IFERROR(VLOOKUP(C5,Inscritos!$B$2:$D$600,3,FALSE()),0)</f>
        <v>1</v>
      </c>
      <c r="BX5" s="27"/>
      <c r="BY5" s="27"/>
    </row>
    <row r="6" spans="1:77" ht="15.75" customHeight="1">
      <c r="A6" s="157" t="s">
        <v>82</v>
      </c>
      <c r="B6" s="174" t="s">
        <v>83</v>
      </c>
      <c r="C6" s="170" t="s">
        <v>90</v>
      </c>
      <c r="D6" s="169"/>
      <c r="E6" s="161"/>
      <c r="F6" s="32"/>
      <c r="G6" s="32"/>
      <c r="H6" s="31"/>
      <c r="I6" s="32"/>
      <c r="J6" s="32"/>
      <c r="K6" s="32"/>
      <c r="L6" s="31"/>
      <c r="M6" s="31"/>
      <c r="N6" s="31"/>
      <c r="O6" s="31"/>
      <c r="P6" s="31"/>
      <c r="Q6" s="31"/>
      <c r="R6" s="31"/>
      <c r="S6" s="27"/>
      <c r="T6" s="27"/>
      <c r="U6" s="27"/>
      <c r="V6" s="27"/>
      <c r="W6" s="27"/>
      <c r="X6" s="27"/>
      <c r="Y6" s="27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27"/>
      <c r="AO6" s="27"/>
      <c r="AP6" s="27"/>
      <c r="AQ6" s="27"/>
      <c r="AR6" s="27"/>
      <c r="AS6" s="27"/>
      <c r="AT6" s="27"/>
      <c r="AU6" s="153"/>
      <c r="AV6" s="153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3"/>
      <c r="BI6" s="27"/>
      <c r="BJ6" s="27"/>
      <c r="BK6" s="27"/>
      <c r="BL6" s="27"/>
      <c r="BM6" s="27"/>
      <c r="BN6" s="27"/>
      <c r="BO6" s="27"/>
      <c r="BP6" s="152">
        <f>COUNTIF($E6:$BG6,1)</f>
        <v>0</v>
      </c>
      <c r="BQ6" s="28" t="n">
        <v>6</v>
      </c>
      <c r="BR6" s="28">
        <f>IF(BP6=2,2,IF(BP6&gt;3,3,IF(BP6=1,1,0)))</f>
        <v>0</v>
      </c>
      <c r="BS6" s="28">
        <f>COUNTIF($E6:$BG6,"R")</f>
        <v>0</v>
      </c>
      <c r="BT6" s="28">
        <f>COUNTIF($E6:$BG6,"E")</f>
        <v>0</v>
      </c>
      <c r="BU6" s="28">
        <f>COUNTIF($E6:$BO6,"X")</f>
        <v>0</v>
      </c>
      <c r="BV6" s="28">
        <f>IF(OR(BT6&gt;0,BS6&gt;0,BU6&gt;7,OR(BU6&lt;7,BU6&gt;7)),0,1)</f>
        <v>0</v>
      </c>
      <c r="BW6" s="12">
        <f>IFERROR(VLOOKUP(C6,Inscritos!$B$2:$D$600,3,FALSE()),0)</f>
        <v>0</v>
      </c>
      <c r="BX6" s="27"/>
      <c r="BY6" s="27"/>
    </row>
    <row r="7" spans="1:77" ht="15.75" customHeight="1">
      <c r="A7" s="157" t="s">
        <v>82</v>
      </c>
      <c r="B7" s="174" t="s">
        <v>83</v>
      </c>
      <c r="C7" s="170" t="s">
        <v>91</v>
      </c>
      <c r="D7" s="169"/>
      <c r="E7" s="160"/>
      <c r="F7" s="32"/>
      <c r="G7" s="32"/>
      <c r="H7" s="32"/>
      <c r="I7" s="32"/>
      <c r="J7" s="32"/>
      <c r="K7" s="32"/>
      <c r="L7" s="32"/>
      <c r="M7" s="32"/>
      <c r="N7" s="31"/>
      <c r="O7" s="31"/>
      <c r="P7" s="31"/>
      <c r="Q7" s="32"/>
      <c r="R7" s="31"/>
      <c r="S7" s="27"/>
      <c r="T7" s="27"/>
      <c r="U7" s="27"/>
      <c r="V7" s="27"/>
      <c r="W7" s="27"/>
      <c r="X7" s="27"/>
      <c r="Y7" s="27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27"/>
      <c r="AO7" s="27"/>
      <c r="AP7" s="27"/>
      <c r="AQ7" s="27"/>
      <c r="AR7" s="27"/>
      <c r="AS7" s="27"/>
      <c r="AT7" s="27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/>
      <c r="BF7" s="153"/>
      <c r="BG7" s="153"/>
      <c r="BH7" s="153"/>
      <c r="BI7" s="27"/>
      <c r="BJ7" s="27"/>
      <c r="BK7" s="27"/>
      <c r="BL7" s="27"/>
      <c r="BM7" s="27"/>
      <c r="BN7" s="27"/>
      <c r="BO7" s="27"/>
      <c r="BP7" s="152">
        <f>COUNTIF($E7:$BG7,1)</f>
        <v>0</v>
      </c>
      <c r="BQ7" s="28" t="n">
        <v>6</v>
      </c>
      <c r="BR7" s="28">
        <f>IF(BP7=2,2,IF(BP7&gt;3,3,IF(BP7=1,1,0)))</f>
        <v>0</v>
      </c>
      <c r="BS7" s="28">
        <f>COUNTIF($E7:$BG7,"R")</f>
        <v>0</v>
      </c>
      <c r="BT7" s="28">
        <f>COUNTIF($E7:$BG7,"E")</f>
        <v>0</v>
      </c>
      <c r="BU7" s="28">
        <f>COUNTIF($E7:$BO7,"X")</f>
        <v>0</v>
      </c>
      <c r="BV7" s="28">
        <f>IF(OR(BT7&gt;0,BS7&gt;0,BU7&gt;7,OR(BU7&lt;7,BU7&gt;7)),0,1)</f>
        <v>0</v>
      </c>
      <c r="BW7" s="12">
        <f>IFERROR(VLOOKUP(C7,Inscritos!$B$2:$D$600,3,FALSE()),0)</f>
        <v>0</v>
      </c>
      <c r="BX7" s="27"/>
      <c r="BY7" s="27"/>
    </row>
    <row r="8" spans="1:77" ht="15.75" customHeight="1">
      <c r="A8" s="157" t="s">
        <v>82</v>
      </c>
      <c r="B8" s="174" t="s">
        <v>83</v>
      </c>
      <c r="C8" s="170" t="s">
        <v>92</v>
      </c>
      <c r="D8" s="169"/>
      <c r="E8" s="160"/>
      <c r="F8" s="31"/>
      <c r="G8" s="32"/>
      <c r="H8" s="31"/>
      <c r="I8" s="32"/>
      <c r="J8" s="31"/>
      <c r="K8" s="32"/>
      <c r="L8" s="32"/>
      <c r="M8" s="32"/>
      <c r="N8" s="31"/>
      <c r="O8" s="32"/>
      <c r="P8" s="31"/>
      <c r="Q8" s="32"/>
      <c r="R8" s="32"/>
      <c r="S8" s="27"/>
      <c r="T8" s="27"/>
      <c r="U8" s="27"/>
      <c r="V8" s="27"/>
      <c r="W8" s="27"/>
      <c r="X8" s="27"/>
      <c r="Y8" s="27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27"/>
      <c r="AO8" s="27"/>
      <c r="AP8" s="27"/>
      <c r="AQ8" s="27"/>
      <c r="AR8" s="27"/>
      <c r="AS8" s="27"/>
      <c r="AT8" s="27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27"/>
      <c r="BJ8" s="27"/>
      <c r="BK8" s="27"/>
      <c r="BL8" s="27"/>
      <c r="BM8" s="27"/>
      <c r="BN8" s="27"/>
      <c r="BO8" s="27"/>
      <c r="BP8" s="152">
        <f>COUNTIF($E8:$BG8,1)</f>
        <v>0</v>
      </c>
      <c r="BQ8" s="28" t="n">
        <v>6</v>
      </c>
      <c r="BR8" s="28">
        <f>IF(BP8=2,2,IF(BP8&gt;3,3,IF(BP8=1,1,0)))</f>
        <v>0</v>
      </c>
      <c r="BS8" s="28">
        <f>COUNTIF($E8:$BG8,"R")</f>
        <v>0</v>
      </c>
      <c r="BT8" s="28">
        <f>COUNTIF($E8:$BG8,"E")</f>
        <v>0</v>
      </c>
      <c r="BU8" s="28">
        <f>COUNTIF($E8:$BO8,"X")</f>
        <v>0</v>
      </c>
      <c r="BV8" s="28">
        <f>IF(OR(BT8&gt;0,BS8&gt;0,BU8&gt;7,OR(BU8&lt;7,BU8&gt;7)),0,1)</f>
        <v>0</v>
      </c>
      <c r="BW8" s="12">
        <f>IFERROR(VLOOKUP(C8,Inscritos!$B$2:$D$600,3,FALSE()),0)</f>
        <v>1</v>
      </c>
      <c r="BX8" s="27"/>
      <c r="BY8" s="27"/>
    </row>
    <row r="9" spans="1:77" ht="15.75" customHeight="1">
      <c r="A9" s="157" t="s">
        <v>93</v>
      </c>
      <c r="B9" s="174" t="s">
        <v>83</v>
      </c>
      <c r="C9" s="170" t="s">
        <v>94</v>
      </c>
      <c r="D9" s="169"/>
      <c r="E9" s="160"/>
      <c r="F9" s="32"/>
      <c r="G9" s="32"/>
      <c r="H9" s="32"/>
      <c r="I9" s="32"/>
      <c r="J9" s="32"/>
      <c r="K9" s="32"/>
      <c r="L9" s="32"/>
      <c r="M9" s="32"/>
      <c r="N9" s="32"/>
      <c r="O9" s="31"/>
      <c r="P9" s="32"/>
      <c r="Q9" s="32"/>
      <c r="R9" s="32"/>
      <c r="S9" s="31"/>
      <c r="T9" s="31"/>
      <c r="U9" s="31"/>
      <c r="V9" s="31"/>
      <c r="W9" s="32"/>
      <c r="X9" s="32"/>
      <c r="Y9" s="32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27"/>
      <c r="AO9" s="27"/>
      <c r="AP9" s="27"/>
      <c r="AQ9" s="27"/>
      <c r="AR9" s="27"/>
      <c r="AS9" s="27"/>
      <c r="AT9" s="27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27"/>
      <c r="BJ9" s="27"/>
      <c r="BK9" s="27"/>
      <c r="BL9" s="27"/>
      <c r="BM9" s="27"/>
      <c r="BN9" s="27"/>
      <c r="BO9" s="27"/>
      <c r="BP9" s="152">
        <f>COUNTIF($E9:$BG9,1)</f>
        <v>0</v>
      </c>
      <c r="BQ9" s="28" t="n">
        <v>6</v>
      </c>
      <c r="BR9" s="28">
        <f>IF(BP9=2,2,IF(BP9&gt;3,3,IF(BP9=1,1,0)))</f>
        <v>0</v>
      </c>
      <c r="BS9" s="28">
        <f>COUNTIF($E9:$BG9,"R")</f>
        <v>0</v>
      </c>
      <c r="BT9" s="28">
        <f>COUNTIF($E9:$BG9,"E")</f>
        <v>0</v>
      </c>
      <c r="BU9" s="28">
        <f>COUNTIF($E9:$BO9,"X")</f>
        <v>0</v>
      </c>
      <c r="BV9" s="28">
        <f>IF(OR(BT9&gt;0,BS9&gt;0,BU9&gt;7,OR(BU9&lt;7,BU9&gt;7)),0,1)</f>
        <v>0</v>
      </c>
      <c r="BW9" s="12">
        <f>IFERROR(VLOOKUP(C9,Inscritos!$B$2:$D$600,3,FALSE()),0)</f>
        <v>0</v>
      </c>
      <c r="BX9" s="13"/>
      <c r="BY9" s="13"/>
    </row>
    <row r="10" spans="1:77" ht="15.75" customHeight="1">
      <c r="A10" s="157" t="s">
        <v>93</v>
      </c>
      <c r="B10" s="174" t="s">
        <v>83</v>
      </c>
      <c r="C10" s="170" t="s">
        <v>95</v>
      </c>
      <c r="D10" s="169"/>
      <c r="E10" s="160"/>
      <c r="F10" s="31"/>
      <c r="G10" s="32"/>
      <c r="H10" s="32"/>
      <c r="I10" s="32"/>
      <c r="J10" s="31"/>
      <c r="K10" s="32"/>
      <c r="L10" s="32"/>
      <c r="M10" s="32"/>
      <c r="N10" s="31"/>
      <c r="O10" s="32"/>
      <c r="P10" s="31"/>
      <c r="Q10" s="32"/>
      <c r="R10" s="32"/>
      <c r="S10" s="27"/>
      <c r="T10" s="27"/>
      <c r="U10" s="27"/>
      <c r="V10" s="27"/>
      <c r="W10" s="27"/>
      <c r="X10" s="27"/>
      <c r="Y10" s="27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27"/>
      <c r="AO10" s="27"/>
      <c r="AP10" s="27"/>
      <c r="AQ10" s="27"/>
      <c r="AR10" s="27"/>
      <c r="AS10" s="27"/>
      <c r="AT10" s="27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27"/>
      <c r="BJ10" s="27"/>
      <c r="BK10" s="27"/>
      <c r="BL10" s="27"/>
      <c r="BM10" s="27"/>
      <c r="BN10" s="27"/>
      <c r="BO10" s="27"/>
      <c r="BP10" s="152">
        <f>COUNTIF($E10:$BG10,1)</f>
        <v>0</v>
      </c>
      <c r="BQ10" s="28" t="n">
        <v>3</v>
      </c>
      <c r="BR10" s="28">
        <f>IF(BP10=2,2,IF(BP10&gt;3,3,IF(BP10=1,1,0)))</f>
        <v>0</v>
      </c>
      <c r="BS10" s="28">
        <f>COUNTIF($E10:$BG10,"R")</f>
        <v>0</v>
      </c>
      <c r="BT10" s="28">
        <f>COUNTIF($E10:$BG10,"E")</f>
        <v>0</v>
      </c>
      <c r="BU10" s="28">
        <f>COUNTIF($E10:$BO10,"X")</f>
        <v>0</v>
      </c>
      <c r="BV10" s="28">
        <f>IF(OR(BT10&gt;0,BS10&gt;0,BU10&gt;7,OR(BU10&lt;7,BU10&gt;7)),0,1)</f>
        <v>0</v>
      </c>
      <c r="BW10" s="12">
        <f>IFERROR(VLOOKUP(C10,Inscritos!$B$2:$D$600,3,FALSE()),0)</f>
        <v>1</v>
      </c>
      <c r="BX10" s="27"/>
      <c r="BY10" s="27"/>
    </row>
    <row r="11" spans="1:77" ht="15.75" customHeight="1">
      <c r="A11" s="157" t="s">
        <v>93</v>
      </c>
      <c r="B11" s="174" t="s">
        <v>96</v>
      </c>
      <c r="C11" s="170" t="s">
        <v>97</v>
      </c>
      <c r="D11" s="169"/>
      <c r="E11" s="160"/>
      <c r="F11" s="32"/>
      <c r="G11" s="32"/>
      <c r="H11" s="32"/>
      <c r="I11" s="32"/>
      <c r="J11" s="32"/>
      <c r="K11" s="31"/>
      <c r="L11" s="31"/>
      <c r="M11" s="32"/>
      <c r="N11" s="31"/>
      <c r="O11" s="32"/>
      <c r="P11" s="31"/>
      <c r="Q11" s="32"/>
      <c r="R11" s="32"/>
      <c r="S11" s="27"/>
      <c r="T11" s="27"/>
      <c r="U11" s="27"/>
      <c r="V11" s="27"/>
      <c r="W11" s="27"/>
      <c r="X11" s="27"/>
      <c r="Y11" s="27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27"/>
      <c r="AO11" s="27"/>
      <c r="AP11" s="27"/>
      <c r="AQ11" s="27"/>
      <c r="AR11" s="27"/>
      <c r="AS11" s="27"/>
      <c r="AT11" s="27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27"/>
      <c r="BJ11" s="27"/>
      <c r="BK11" s="27"/>
      <c r="BL11" s="27"/>
      <c r="BM11" s="27"/>
      <c r="BN11" s="27"/>
      <c r="BO11" s="27"/>
      <c r="BP11" s="152">
        <f>COUNTIF($E11:$BG11,1)</f>
        <v>0</v>
      </c>
      <c r="BQ11" s="28" t="n">
        <v>6</v>
      </c>
      <c r="BR11" s="28">
        <f>IF(BP11=2,2,IF(BP11&gt;3,3,IF(BP11=1,1,0)))</f>
        <v>0</v>
      </c>
      <c r="BS11" s="28">
        <f>COUNTIF($E11:$BG11,"R")</f>
        <v>0</v>
      </c>
      <c r="BT11" s="28">
        <f>COUNTIF($E11:$BG11,"E")</f>
        <v>0</v>
      </c>
      <c r="BU11" s="28">
        <f>COUNTIF($E11:$BO11,"X")</f>
        <v>0</v>
      </c>
      <c r="BV11" s="28">
        <f>IF(OR(BT11&gt;0,BS11&gt;0,BU11&gt;7,OR(BU11&lt;7,BU11&gt;7)),0,1)</f>
        <v>0</v>
      </c>
      <c r="BW11" s="12">
        <f>IFERROR(VLOOKUP(C11,Inscritos!$B$2:$D$600,3,FALSE()),0)</f>
        <v>2</v>
      </c>
      <c r="BX11" s="27"/>
      <c r="BY11" s="27"/>
    </row>
    <row r="12" spans="1:77" ht="15.75" customHeight="1">
      <c r="A12" s="157" t="s">
        <v>93</v>
      </c>
      <c r="B12" s="174" t="s">
        <v>83</v>
      </c>
      <c r="C12" s="170" t="s">
        <v>98</v>
      </c>
      <c r="D12" s="169"/>
      <c r="E12" s="161"/>
      <c r="F12" s="32"/>
      <c r="G12" s="32"/>
      <c r="H12" s="31"/>
      <c r="I12" s="32"/>
      <c r="J12" s="31"/>
      <c r="K12" s="32"/>
      <c r="L12" s="31"/>
      <c r="M12" s="31"/>
      <c r="N12" s="31"/>
      <c r="O12" s="31"/>
      <c r="P12" s="31"/>
      <c r="Q12" s="31"/>
      <c r="R12" s="31"/>
      <c r="S12" s="27"/>
      <c r="T12" s="27"/>
      <c r="U12" s="27"/>
      <c r="V12" s="27"/>
      <c r="W12" s="27"/>
      <c r="X12" s="27"/>
      <c r="Y12" s="27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27"/>
      <c r="AO12" s="27"/>
      <c r="AP12" s="27"/>
      <c r="AQ12" s="27"/>
      <c r="AR12" s="27"/>
      <c r="AS12" s="27"/>
      <c r="AT12" s="27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27"/>
      <c r="BJ12" s="27"/>
      <c r="BK12" s="27"/>
      <c r="BL12" s="27"/>
      <c r="BM12" s="27"/>
      <c r="BN12" s="27"/>
      <c r="BO12" s="27"/>
      <c r="BP12" s="152">
        <f>COUNTIF($E12:$BG12,1)</f>
        <v>0</v>
      </c>
      <c r="BQ12" s="28" t="n">
        <v>6</v>
      </c>
      <c r="BR12" s="28">
        <f>IF(BP12=2,2,IF(BP12&gt;3,3,IF(BP12=1,1,0)))</f>
        <v>0</v>
      </c>
      <c r="BS12" s="28">
        <f>COUNTIF($E12:$BG12,"R")</f>
        <v>0</v>
      </c>
      <c r="BT12" s="28">
        <f>COUNTIF($E12:$BG12,"E")</f>
        <v>0</v>
      </c>
      <c r="BU12" s="28">
        <f>COUNTIF($E12:$BO12,"X")</f>
        <v>0</v>
      </c>
      <c r="BV12" s="28">
        <f>IF(OR(BT12&gt;0,BS12&gt;0,BU12&gt;7,OR(BU12&lt;7,BU12&gt;7)),0,1)</f>
        <v>0</v>
      </c>
      <c r="BW12" s="12">
        <f>IFERROR(VLOOKUP(C12,Inscritos!$B$2:$D$600,3,FALSE()),0)</f>
        <v>0</v>
      </c>
      <c r="BX12" s="27"/>
      <c r="BY12" s="27"/>
    </row>
    <row r="13" spans="1:77" ht="15.75" customHeight="1">
      <c r="A13" s="157" t="s">
        <v>93</v>
      </c>
      <c r="B13" s="174" t="s">
        <v>83</v>
      </c>
      <c r="C13" s="170" t="s">
        <v>99</v>
      </c>
      <c r="D13" s="169"/>
      <c r="E13" s="161"/>
      <c r="F13" s="32"/>
      <c r="G13" s="32"/>
      <c r="H13" s="32"/>
      <c r="I13" s="32"/>
      <c r="J13" s="32"/>
      <c r="K13" s="32"/>
      <c r="L13" s="31"/>
      <c r="M13" s="32"/>
      <c r="N13" s="31"/>
      <c r="O13" s="31"/>
      <c r="P13" s="31"/>
      <c r="Q13" s="32"/>
      <c r="R13" s="31"/>
      <c r="S13" s="27"/>
      <c r="T13" s="27"/>
      <c r="U13" s="27"/>
      <c r="V13" s="27"/>
      <c r="W13" s="27"/>
      <c r="X13" s="27"/>
      <c r="Y13" s="27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27"/>
      <c r="AO13" s="27"/>
      <c r="AP13" s="27"/>
      <c r="AQ13" s="27"/>
      <c r="AR13" s="27"/>
      <c r="AS13" s="27"/>
      <c r="AT13" s="27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27"/>
      <c r="BJ13" s="27"/>
      <c r="BK13" s="27"/>
      <c r="BL13" s="27"/>
      <c r="BM13" s="27"/>
      <c r="BN13" s="27"/>
      <c r="BO13" s="27"/>
      <c r="BP13" s="152">
        <f>COUNTIF($E13:$BG13,1)</f>
        <v>0</v>
      </c>
      <c r="BQ13" s="28" t="n">
        <v>3</v>
      </c>
      <c r="BR13" s="28">
        <f>IF(BP13=2,2,IF(BP13&gt;3,3,IF(BP13=1,1,0)))</f>
        <v>0</v>
      </c>
      <c r="BS13" s="28">
        <f>COUNTIF($E13:$BG13,"R")</f>
        <v>0</v>
      </c>
      <c r="BT13" s="28">
        <f>COUNTIF($E13:$BG13,"E")</f>
        <v>0</v>
      </c>
      <c r="BU13" s="28">
        <f>COUNTIF($E13:$BO13,"X")</f>
        <v>0</v>
      </c>
      <c r="BV13" s="28">
        <f>IF(OR(BT13&gt;0,BS13&gt;0,BU13&gt;7,OR(BU13&lt;7,BU13&gt;7)),0,1)</f>
        <v>0</v>
      </c>
      <c r="BW13" s="12">
        <f>IFERROR(VLOOKUP(C13,Inscritos!$B$2:$D$600,3,FALSE()),0)</f>
        <v>0</v>
      </c>
      <c r="BX13" s="27"/>
      <c r="BY13" s="27"/>
    </row>
    <row r="14" spans="1:77" ht="15.75" customHeight="1">
      <c r="A14" s="157" t="s">
        <v>93</v>
      </c>
      <c r="B14" s="174" t="s">
        <v>83</v>
      </c>
      <c r="C14" s="170" t="s">
        <v>100</v>
      </c>
      <c r="D14" s="169"/>
      <c r="E14" s="160"/>
      <c r="F14" s="32"/>
      <c r="G14" s="32"/>
      <c r="H14" s="32"/>
      <c r="I14" s="32"/>
      <c r="J14" s="31"/>
      <c r="K14" s="32"/>
      <c r="L14" s="31"/>
      <c r="M14" s="31"/>
      <c r="N14" s="31"/>
      <c r="O14" s="31"/>
      <c r="P14" s="31"/>
      <c r="Q14" s="32"/>
      <c r="R14" s="31"/>
      <c r="S14" s="27"/>
      <c r="T14" s="27"/>
      <c r="U14" s="27"/>
      <c r="V14" s="27"/>
      <c r="W14" s="27"/>
      <c r="X14" s="27"/>
      <c r="Y14" s="27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27"/>
      <c r="AO14" s="27"/>
      <c r="AP14" s="27"/>
      <c r="AQ14" s="27"/>
      <c r="AR14" s="27"/>
      <c r="AS14" s="27"/>
      <c r="AT14" s="27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27"/>
      <c r="BJ14" s="27"/>
      <c r="BK14" s="27"/>
      <c r="BL14" s="27"/>
      <c r="BM14" s="27"/>
      <c r="BN14" s="27"/>
      <c r="BO14" s="27"/>
      <c r="BP14" s="152">
        <f>COUNTIF($E14:$BG14,1)</f>
        <v>0</v>
      </c>
      <c r="BQ14" s="28" t="n">
        <v>3</v>
      </c>
      <c r="BR14" s="28">
        <f>IF(BP14=2,2,IF(BP14&gt;3,3,IF(BP14=1,1,0)))</f>
        <v>0</v>
      </c>
      <c r="BS14" s="28">
        <f>COUNTIF($E14:$BG14,"R")</f>
        <v>0</v>
      </c>
      <c r="BT14" s="28">
        <f>COUNTIF($E14:$BG14,"E")</f>
        <v>0</v>
      </c>
      <c r="BU14" s="28">
        <f>COUNTIF($E14:$BO14,"X")</f>
        <v>0</v>
      </c>
      <c r="BV14" s="28">
        <f>IF(OR(BT14&gt;0,BS14&gt;0,BU14&gt;7,OR(BU14&lt;7,BU14&gt;7)),0,1)</f>
        <v>0</v>
      </c>
      <c r="BW14" s="12">
        <f>IFERROR(VLOOKUP(C14,Inscritos!$B$2:$D$600,3,FALSE()),0)</f>
        <v>0</v>
      </c>
      <c r="BX14" s="27"/>
      <c r="BY14" s="27"/>
    </row>
    <row r="15" spans="1:77" ht="15.75" customHeight="1">
      <c r="A15" s="157" t="s">
        <v>93</v>
      </c>
      <c r="B15" s="174" t="s">
        <v>83</v>
      </c>
      <c r="C15" s="170" t="s">
        <v>101</v>
      </c>
      <c r="D15" s="169"/>
      <c r="E15" s="160"/>
      <c r="F15" s="31"/>
      <c r="G15" s="32"/>
      <c r="H15" s="31"/>
      <c r="I15" s="32"/>
      <c r="J15" s="32"/>
      <c r="K15" s="31"/>
      <c r="L15" s="32"/>
      <c r="M15" s="32"/>
      <c r="N15" s="31"/>
      <c r="O15" s="31"/>
      <c r="P15" s="32"/>
      <c r="Q15" s="32"/>
      <c r="R15" s="31"/>
      <c r="S15" s="27"/>
      <c r="T15" s="27"/>
      <c r="U15" s="27"/>
      <c r="V15" s="27"/>
      <c r="W15" s="27"/>
      <c r="X15" s="27"/>
      <c r="Y15" s="27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27"/>
      <c r="AO15" s="27"/>
      <c r="AP15" s="27"/>
      <c r="AQ15" s="27"/>
      <c r="AR15" s="27"/>
      <c r="AS15" s="27"/>
      <c r="AT15" s="27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27"/>
      <c r="BJ15" s="27"/>
      <c r="BK15" s="27"/>
      <c r="BL15" s="27"/>
      <c r="BM15" s="27"/>
      <c r="BN15" s="27"/>
      <c r="BO15" s="27"/>
      <c r="BP15" s="152">
        <f>COUNTIF($E15:$BG15,1)</f>
        <v>0</v>
      </c>
      <c r="BQ15" s="28" t="n">
        <v>3</v>
      </c>
      <c r="BR15" s="28">
        <f>IF(BP15=2,2,IF(BP15&gt;3,3,IF(BP15=1,1,0)))</f>
        <v>0</v>
      </c>
      <c r="BS15" s="28">
        <f>COUNTIF($E15:$BG15,"R")</f>
        <v>0</v>
      </c>
      <c r="BT15" s="28">
        <f>COUNTIF($E15:$BG15,"E")</f>
        <v>0</v>
      </c>
      <c r="BU15" s="28">
        <f>COUNTIF($E15:$BO15,"X")</f>
        <v>0</v>
      </c>
      <c r="BV15" s="28">
        <f>IF(OR(BT15&gt;0,BS15&gt;0,BU15&gt;7,OR(BU15&lt;7,BU15&gt;7)),0,1)</f>
        <v>0</v>
      </c>
      <c r="BW15" s="12">
        <f>IFERROR(VLOOKUP(C15,Inscritos!$B$2:$D$600,3,FALSE()),0)</f>
        <v>1</v>
      </c>
      <c r="BX15" s="13"/>
      <c r="BY15" s="13"/>
    </row>
    <row r="16" spans="1:77" ht="15.75" customHeight="1">
      <c r="A16" s="157" t="s">
        <v>102</v>
      </c>
      <c r="B16" s="174" t="s">
        <v>83</v>
      </c>
      <c r="C16" s="170" t="s">
        <v>103</v>
      </c>
      <c r="D16" s="169"/>
      <c r="E16" s="160"/>
      <c r="F16" s="31"/>
      <c r="G16" s="32"/>
      <c r="H16" s="32"/>
      <c r="I16" s="32"/>
      <c r="J16" s="32"/>
      <c r="K16" s="32"/>
      <c r="L16" s="31"/>
      <c r="M16" s="31"/>
      <c r="N16" s="31"/>
      <c r="O16" s="31"/>
      <c r="P16" s="31"/>
      <c r="Q16" s="32"/>
      <c r="R16" s="31"/>
      <c r="S16" s="27"/>
      <c r="T16" s="27"/>
      <c r="U16" s="27"/>
      <c r="V16" s="27"/>
      <c r="W16" s="27"/>
      <c r="X16" s="27"/>
      <c r="Y16" s="27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27"/>
      <c r="AO16" s="27"/>
      <c r="AP16" s="27"/>
      <c r="AQ16" s="27"/>
      <c r="AR16" s="27"/>
      <c r="AS16" s="27"/>
      <c r="AT16" s="27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27"/>
      <c r="BJ16" s="27"/>
      <c r="BK16" s="27"/>
      <c r="BL16" s="27"/>
      <c r="BM16" s="27"/>
      <c r="BN16" s="27"/>
      <c r="BO16" s="27"/>
      <c r="BP16" s="152">
        <f>COUNTIF($E16:$BG16,1)</f>
        <v>0</v>
      </c>
      <c r="BQ16" s="28" t="n">
        <v>3</v>
      </c>
      <c r="BR16" s="28">
        <f>IF(BP16=2,2,IF(BP16&gt;3,3,IF(BP16=1,1,0)))</f>
        <v>0</v>
      </c>
      <c r="BS16" s="28">
        <f>COUNTIF($E16:$BG16,"R")</f>
        <v>0</v>
      </c>
      <c r="BT16" s="28">
        <f>COUNTIF($E16:$BG16,"E")</f>
        <v>0</v>
      </c>
      <c r="BU16" s="28">
        <f>COUNTIF($E16:$BO16,"X")</f>
        <v>0</v>
      </c>
      <c r="BV16" s="28">
        <f>IF(OR(BT16&gt;0,BS16&gt;0,BU16&gt;7,OR(BU16&lt;7,BU16&gt;7)),0,1)</f>
        <v>0</v>
      </c>
      <c r="BW16" s="12">
        <f>IFERROR(VLOOKUP(C16,Inscritos!$B$2:$D$600,3,FALSE()),0)</f>
        <v>0</v>
      </c>
      <c r="BX16" s="27"/>
      <c r="BY16" s="27"/>
    </row>
    <row r="17" spans="1:77" ht="15.75" customHeight="1">
      <c r="A17" s="157" t="s">
        <v>102</v>
      </c>
      <c r="B17" s="174" t="s">
        <v>83</v>
      </c>
      <c r="C17" s="170" t="s">
        <v>104</v>
      </c>
      <c r="D17" s="169"/>
      <c r="E17" s="160"/>
      <c r="F17" s="32"/>
      <c r="G17" s="32"/>
      <c r="H17" s="32"/>
      <c r="I17" s="32"/>
      <c r="J17" s="31"/>
      <c r="K17" s="31"/>
      <c r="L17" s="31"/>
      <c r="M17" s="31"/>
      <c r="N17" s="31"/>
      <c r="O17" s="31"/>
      <c r="P17" s="31"/>
      <c r="Q17" s="31"/>
      <c r="R17" s="31"/>
      <c r="S17" s="27"/>
      <c r="T17" s="27"/>
      <c r="U17" s="27"/>
      <c r="V17" s="27"/>
      <c r="W17" s="27"/>
      <c r="X17" s="27"/>
      <c r="Y17" s="27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27"/>
      <c r="AO17" s="27"/>
      <c r="AP17" s="27"/>
      <c r="AQ17" s="27"/>
      <c r="AR17" s="27"/>
      <c r="AS17" s="27"/>
      <c r="AT17" s="27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27"/>
      <c r="BJ17" s="27"/>
      <c r="BK17" s="27"/>
      <c r="BL17" s="27"/>
      <c r="BM17" s="27"/>
      <c r="BN17" s="27"/>
      <c r="BO17" s="27"/>
      <c r="BP17" s="152">
        <f>COUNTIF($E17:$BG17,1)</f>
        <v>0</v>
      </c>
      <c r="BQ17" s="28" t="n">
        <v>3</v>
      </c>
      <c r="BR17" s="28">
        <f>IF(BP17=2,2,IF(BP17&gt;3,3,IF(BP17=1,1,0)))</f>
        <v>0</v>
      </c>
      <c r="BS17" s="28">
        <f>COUNTIF($E17:$BG17,"R")</f>
        <v>0</v>
      </c>
      <c r="BT17" s="28">
        <f>COUNTIF($E17:$BG17,"E")</f>
        <v>0</v>
      </c>
      <c r="BU17" s="28">
        <f>COUNTIF($E17:$BO17,"X")</f>
        <v>0</v>
      </c>
      <c r="BV17" s="28">
        <f>IF(OR(BT17&gt;0,BS17&gt;0,BU17&gt;7,OR(BU17&lt;7,BU17&gt;7)),0,1)</f>
        <v>0</v>
      </c>
      <c r="BW17" s="12">
        <f>IFERROR(VLOOKUP(C17,Inscritos!$B$2:$D$600,3,FALSE()),0)</f>
        <v>0</v>
      </c>
      <c r="BX17" s="27"/>
      <c r="BY17" s="27"/>
    </row>
    <row r="18" spans="1:77" ht="15.75" customHeight="1">
      <c r="A18" s="157" t="s">
        <v>102</v>
      </c>
      <c r="B18" s="174" t="s">
        <v>83</v>
      </c>
      <c r="C18" s="170" t="s">
        <v>105</v>
      </c>
      <c r="D18" s="169"/>
      <c r="E18" s="160"/>
      <c r="F18" s="31"/>
      <c r="G18" s="32"/>
      <c r="H18" s="32"/>
      <c r="I18" s="32"/>
      <c r="J18" s="32"/>
      <c r="K18" s="32"/>
      <c r="L18" s="31"/>
      <c r="M18" s="31"/>
      <c r="N18" s="31"/>
      <c r="O18" s="31"/>
      <c r="P18" s="31"/>
      <c r="Q18" s="31"/>
      <c r="R18" s="31"/>
      <c r="S18" s="27"/>
      <c r="T18" s="27"/>
      <c r="U18" s="27"/>
      <c r="V18" s="27"/>
      <c r="W18" s="27"/>
      <c r="X18" s="27"/>
      <c r="Y18" s="27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27"/>
      <c r="AO18" s="27"/>
      <c r="AP18" s="27"/>
      <c r="AQ18" s="27"/>
      <c r="AR18" s="27"/>
      <c r="AS18" s="27"/>
      <c r="AT18" s="27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27"/>
      <c r="BJ18" s="27"/>
      <c r="BK18" s="27"/>
      <c r="BL18" s="27"/>
      <c r="BM18" s="27"/>
      <c r="BN18" s="27"/>
      <c r="BO18" s="27"/>
      <c r="BP18" s="152">
        <f>COUNTIF($E18:$BG18,1)</f>
        <v>0</v>
      </c>
      <c r="BQ18" s="28" t="n">
        <v>3</v>
      </c>
      <c r="BR18" s="28">
        <f>IF(BP18=2,2,IF(BP18&gt;3,3,IF(BP18=1,1,0)))</f>
        <v>0</v>
      </c>
      <c r="BS18" s="28">
        <f>COUNTIF($E18:$BG18,"R")</f>
        <v>0</v>
      </c>
      <c r="BT18" s="28">
        <f>COUNTIF($E18:$BG18,"E")</f>
        <v>0</v>
      </c>
      <c r="BU18" s="28">
        <f>COUNTIF($E18:$BO18,"X")</f>
        <v>0</v>
      </c>
      <c r="BV18" s="28">
        <f>IF(OR(BT18&gt;0,BS18&gt;0,BU18&gt;7,OR(BU18&lt;7,BU18&gt;7)),0,1)</f>
        <v>0</v>
      </c>
      <c r="BW18" s="12">
        <f>IFERROR(VLOOKUP(C18,Inscritos!$B$2:$D$600,3,FALSE()),0)</f>
        <v>0</v>
      </c>
      <c r="BX18" s="27"/>
      <c r="BY18" s="27"/>
    </row>
    <row r="19" spans="1:77" ht="15.75" customHeight="1">
      <c r="A19" s="157" t="s">
        <v>102</v>
      </c>
      <c r="B19" s="174" t="s">
        <v>83</v>
      </c>
      <c r="C19" s="170" t="s">
        <v>106</v>
      </c>
      <c r="D19" s="169"/>
      <c r="E19" s="160"/>
      <c r="F19" s="32"/>
      <c r="G19" s="32"/>
      <c r="H19" s="31"/>
      <c r="I19" s="32"/>
      <c r="J19" s="32"/>
      <c r="K19" s="32"/>
      <c r="L19" s="31"/>
      <c r="M19" s="31"/>
      <c r="N19" s="31"/>
      <c r="O19" s="31"/>
      <c r="P19" s="31"/>
      <c r="Q19" s="31"/>
      <c r="R19" s="31"/>
      <c r="S19" s="27"/>
      <c r="T19" s="27"/>
      <c r="U19" s="27"/>
      <c r="V19" s="27"/>
      <c r="W19" s="27"/>
      <c r="X19" s="27"/>
      <c r="Y19" s="27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27"/>
      <c r="AO19" s="27"/>
      <c r="AP19" s="27"/>
      <c r="AQ19" s="27"/>
      <c r="AR19" s="27"/>
      <c r="AS19" s="27"/>
      <c r="AT19" s="27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27"/>
      <c r="BJ19" s="27"/>
      <c r="BK19" s="27"/>
      <c r="BL19" s="27"/>
      <c r="BM19" s="27"/>
      <c r="BN19" s="27"/>
      <c r="BO19" s="27"/>
      <c r="BP19" s="152">
        <f>COUNTIF($E19:$BG19,1)</f>
        <v>0</v>
      </c>
      <c r="BQ19" s="28" t="n">
        <v>3</v>
      </c>
      <c r="BR19" s="28">
        <f>IF(BP19=2,2,IF(BP19&gt;3,3,IF(BP19=1,1,0)))</f>
        <v>0</v>
      </c>
      <c r="BS19" s="28">
        <f>COUNTIF($E19:$BG19,"R")</f>
        <v>0</v>
      </c>
      <c r="BT19" s="28">
        <f>COUNTIF($E19:$BG19,"E")</f>
        <v>0</v>
      </c>
      <c r="BU19" s="28">
        <f>COUNTIF($E19:$BO19,"X")</f>
        <v>0</v>
      </c>
      <c r="BV19" s="28">
        <f>IF(OR(BT19&gt;0,BS19&gt;0,BU19&gt;7,OR(BU19&lt;7,BU19&gt;7)),0,1)</f>
        <v>0</v>
      </c>
      <c r="BW19" s="12">
        <f>IFERROR(VLOOKUP(C19,Inscritos!$B$2:$D$600,3,FALSE()),0)</f>
        <v>0</v>
      </c>
      <c r="BX19" s="27"/>
      <c r="BY19" s="27"/>
    </row>
    <row r="20" spans="1:77" ht="15.75" customHeight="1">
      <c r="A20" s="157" t="s">
        <v>102</v>
      </c>
      <c r="B20" s="174" t="s">
        <v>83</v>
      </c>
      <c r="C20" s="170" t="s">
        <v>107</v>
      </c>
      <c r="D20" s="169"/>
      <c r="E20" s="160"/>
      <c r="F20" s="31"/>
      <c r="G20" s="32"/>
      <c r="H20" s="32"/>
      <c r="I20" s="32"/>
      <c r="J20" s="32"/>
      <c r="K20" s="32"/>
      <c r="L20" s="31"/>
      <c r="M20" s="31"/>
      <c r="N20" s="31"/>
      <c r="O20" s="31"/>
      <c r="P20" s="31"/>
      <c r="Q20" s="31"/>
      <c r="R20" s="31"/>
      <c r="S20" s="27"/>
      <c r="T20" s="27"/>
      <c r="U20" s="27"/>
      <c r="V20" s="27"/>
      <c r="W20" s="27"/>
      <c r="X20" s="27"/>
      <c r="Y20" s="27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27"/>
      <c r="AO20" s="27"/>
      <c r="AP20" s="27"/>
      <c r="AQ20" s="27"/>
      <c r="AR20" s="27"/>
      <c r="AS20" s="27"/>
      <c r="AT20" s="27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27"/>
      <c r="BJ20" s="27"/>
      <c r="BK20" s="27"/>
      <c r="BL20" s="27"/>
      <c r="BM20" s="27"/>
      <c r="BN20" s="27"/>
      <c r="BO20" s="27"/>
      <c r="BP20" s="152">
        <f>COUNTIF($E20:$BG20,1)</f>
        <v>0</v>
      </c>
      <c r="BQ20" s="28" t="n">
        <v>6</v>
      </c>
      <c r="BR20" s="28">
        <f>IF(BP20=2,2,IF(BP20&gt;3,3,IF(BP20=1,1,0)))</f>
        <v>0</v>
      </c>
      <c r="BS20" s="28">
        <f>COUNTIF($E20:$BG20,"R")</f>
        <v>0</v>
      </c>
      <c r="BT20" s="28">
        <f>COUNTIF($E20:$BG20,"E")</f>
        <v>0</v>
      </c>
      <c r="BU20" s="28">
        <f>COUNTIF($E20:$BO20,"X")</f>
        <v>0</v>
      </c>
      <c r="BV20" s="28">
        <f>IF(OR(BT20&gt;0,BS20&gt;0,BU20&gt;7,OR(BU20&lt;7,BU20&gt;7)),0,1)</f>
        <v>0</v>
      </c>
      <c r="BW20" s="12">
        <f>IFERROR(VLOOKUP(C20,Inscritos!$B$2:$D$600,3,FALSE()),0)</f>
        <v>0</v>
      </c>
      <c r="BX20" s="13"/>
      <c r="BY20" s="13"/>
    </row>
    <row r="21" spans="1:75" ht="15.75" customHeight="1">
      <c r="A21" s="157" t="s">
        <v>108</v>
      </c>
      <c r="B21" s="192" t="s">
        <v>83</v>
      </c>
      <c r="C21" s="170" t="s">
        <v>109</v>
      </c>
      <c r="D21" s="169"/>
      <c r="E21" s="160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1"/>
      <c r="U21" s="32"/>
      <c r="V21" s="31"/>
      <c r="W21" s="32"/>
      <c r="X21" s="31"/>
      <c r="Y21" s="32"/>
      <c r="Z21" s="32"/>
      <c r="AA21" s="153"/>
      <c r="AB21" s="32"/>
      <c r="AC21" s="32"/>
      <c r="AD21" s="32"/>
      <c r="AE21" s="32"/>
      <c r="AF21" s="32"/>
      <c r="AG21" s="32"/>
      <c r="AH21" s="32"/>
      <c r="AI21" s="32"/>
      <c r="AJ21" s="32"/>
      <c r="AK21" s="31"/>
      <c r="AL21" s="31"/>
      <c r="AM21" s="32"/>
      <c r="AN21" s="27"/>
      <c r="AO21" s="27"/>
      <c r="AP21" s="27"/>
      <c r="AQ21" s="27"/>
      <c r="AR21" s="27"/>
      <c r="AS21" s="27"/>
      <c r="AT21" s="27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27"/>
      <c r="BJ21" s="27"/>
      <c r="BK21" s="27"/>
      <c r="BL21" s="27"/>
      <c r="BM21" s="27"/>
      <c r="BN21" s="27"/>
      <c r="BO21" s="27"/>
      <c r="BP21" s="152">
        <f>COUNTIF($E21:$BG21,1)</f>
        <v>0</v>
      </c>
      <c r="BQ21" s="34"/>
      <c r="BR21" s="28">
        <f>IF(BP21=2,2,IF(BP21&gt;3,3,IF(BP21=1,1,0)))</f>
        <v>0</v>
      </c>
      <c r="BS21" s="28">
        <f>COUNTIF($E21:$BG21,"R")</f>
        <v>0</v>
      </c>
      <c r="BT21" s="28">
        <f>COUNTIF($E21:$BG21,"E")</f>
        <v>0</v>
      </c>
      <c r="BU21" s="28">
        <f>COUNTIF($E21:$BO21,"X")</f>
        <v>0</v>
      </c>
      <c r="BV21" s="28">
        <f>IF(OR(BT21&gt;0,BS21&gt;0,BU21&gt;7,OR(BU21&lt;7,BU21&gt;7)),0,1)</f>
        <v>0</v>
      </c>
      <c r="BW21" s="12">
        <f>IFERROR(VLOOKUP(C21,Inscritos!$B$2:$D$600,3,FALSE()),0)</f>
        <v>0</v>
      </c>
    </row>
    <row r="22" spans="1:75" ht="15.75" customHeight="1">
      <c r="A22" s="157" t="s">
        <v>110</v>
      </c>
      <c r="B22" s="174" t="s">
        <v>96</v>
      </c>
      <c r="C22" s="178" t="s">
        <v>111</v>
      </c>
      <c r="D22" s="169"/>
      <c r="E22" s="160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27"/>
      <c r="T22" s="32"/>
      <c r="U22" s="27"/>
      <c r="V22" s="32"/>
      <c r="W22" s="32"/>
      <c r="X22" s="27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1"/>
      <c r="AN22" s="32"/>
      <c r="AO22" s="32"/>
      <c r="AP22" s="32"/>
      <c r="AQ22" s="32"/>
      <c r="AR22" s="31"/>
      <c r="AS22" s="32"/>
      <c r="AT22" s="31"/>
      <c r="AU22" s="153"/>
      <c r="AV22" s="32"/>
      <c r="AW22" s="32"/>
      <c r="AX22" s="32"/>
      <c r="AY22" s="32"/>
      <c r="AZ22" s="32"/>
      <c r="BA22" s="32"/>
      <c r="BB22" s="32"/>
      <c r="BC22" s="32"/>
      <c r="BD22" s="32"/>
      <c r="BE22" s="31"/>
      <c r="BF22" s="32"/>
      <c r="BG22" s="32"/>
      <c r="BH22" s="32"/>
      <c r="BI22" s="32"/>
      <c r="BJ22" s="32"/>
      <c r="BK22" s="32"/>
      <c r="BL22" s="32"/>
      <c r="BM22" s="32"/>
      <c r="BN22" s="32"/>
      <c r="BO22" s="27"/>
      <c r="BP22" s="152">
        <f>COUNTIF($E22:$BG22,1)</f>
        <v>0</v>
      </c>
      <c r="BQ22" s="34"/>
      <c r="BR22" s="28">
        <f>IF(BP22=2,2,IF(BP22&gt;3,3,IF(BP22=1,1,0)))</f>
        <v>0</v>
      </c>
      <c r="BS22" s="28">
        <f>COUNTIF($E22:$BG22,"R")</f>
        <v>0</v>
      </c>
      <c r="BT22" s="28">
        <f>COUNTIF($E22:$BG22,"E")</f>
        <v>0</v>
      </c>
      <c r="BU22" s="28">
        <f>COUNTIF($E22:$BO22,"X")</f>
        <v>0</v>
      </c>
      <c r="BV22" s="28">
        <f>IF(OR(BT22&gt;0,BS22&gt;0,BU22&gt;7,OR(BU22&lt;7,BU22&gt;7)),0,1)</f>
        <v>0</v>
      </c>
      <c r="BW22" s="12">
        <f>IFERROR(VLOOKUP(C22,Inscritos!$B$2:$D$600,3,FALSE()),0)</f>
        <v>2</v>
      </c>
    </row>
    <row r="23" spans="1:77" ht="15.75" customHeight="1">
      <c r="A23" s="158" t="s">
        <v>112</v>
      </c>
      <c r="B23" s="174" t="s">
        <v>113</v>
      </c>
      <c r="C23" s="170" t="s">
        <v>114</v>
      </c>
      <c r="D23" s="169"/>
      <c r="E23" s="160"/>
      <c r="F23" s="32"/>
      <c r="G23" s="32"/>
      <c r="H23" s="31"/>
      <c r="I23" s="32"/>
      <c r="J23" s="32"/>
      <c r="K23" s="32"/>
      <c r="L23" s="32"/>
      <c r="M23" s="32"/>
      <c r="N23" s="31"/>
      <c r="O23" s="32"/>
      <c r="P23" s="32"/>
      <c r="Q23" s="32"/>
      <c r="R23" s="32"/>
      <c r="S23" s="27"/>
      <c r="T23" s="27"/>
      <c r="U23" s="27"/>
      <c r="V23" s="27"/>
      <c r="W23" s="27"/>
      <c r="X23" s="27"/>
      <c r="Y23" s="27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27"/>
      <c r="AO23" s="27"/>
      <c r="AP23" s="27"/>
      <c r="AQ23" s="27"/>
      <c r="AR23" s="27"/>
      <c r="AS23" s="27"/>
      <c r="AT23" s="27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27"/>
      <c r="BJ23" s="27"/>
      <c r="BK23" s="27"/>
      <c r="BL23" s="27"/>
      <c r="BM23" s="27"/>
      <c r="BN23" s="27"/>
      <c r="BO23" s="27"/>
      <c r="BP23" s="152">
        <f>COUNTIF($E23:$BG23,1)</f>
        <v>0</v>
      </c>
      <c r="BQ23" s="28" t="n">
        <v>3</v>
      </c>
      <c r="BR23" s="28">
        <f>IF(BP23=2,2,IF(BP23&gt;3,3,IF(BP23=1,1,0)))</f>
        <v>0</v>
      </c>
      <c r="BS23" s="28">
        <f>COUNTIF($E23:$BG23,"R")</f>
        <v>0</v>
      </c>
      <c r="BT23" s="28">
        <f>COUNTIF($E23:$BG23,"E")</f>
        <v>0</v>
      </c>
      <c r="BU23" s="28">
        <f>COUNTIF($E23:$BO23,"X")</f>
        <v>0</v>
      </c>
      <c r="BV23" s="29" t="n">
        <v>0</v>
      </c>
      <c r="BW23" s="12">
        <f>IFERROR(VLOOKUP(C23,Inscritos!$B$2:$D$600,3,FALSE()),0)</f>
        <v>1</v>
      </c>
      <c r="BX23" s="35"/>
      <c r="BY23" s="13" t="s">
        <v>115</v>
      </c>
    </row>
    <row r="24" spans="1:77" ht="15.75" customHeight="1">
      <c r="A24" s="158" t="s">
        <v>112</v>
      </c>
      <c r="B24" s="174" t="s">
        <v>83</v>
      </c>
      <c r="C24" s="170" t="s">
        <v>116</v>
      </c>
      <c r="D24" s="169"/>
      <c r="E24" s="160"/>
      <c r="F24" s="32"/>
      <c r="G24" s="32"/>
      <c r="H24" s="31"/>
      <c r="I24" s="32"/>
      <c r="J24" s="32"/>
      <c r="K24" s="32"/>
      <c r="L24" s="32"/>
      <c r="M24" s="32"/>
      <c r="N24" s="31"/>
      <c r="O24" s="32"/>
      <c r="P24" s="32"/>
      <c r="Q24" s="32"/>
      <c r="R24" s="32"/>
      <c r="S24" s="27"/>
      <c r="T24" s="27"/>
      <c r="U24" s="27"/>
      <c r="V24" s="27"/>
      <c r="W24" s="27"/>
      <c r="X24" s="27"/>
      <c r="Y24" s="27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27"/>
      <c r="AO24" s="27"/>
      <c r="AP24" s="27"/>
      <c r="AQ24" s="27"/>
      <c r="AR24" s="27"/>
      <c r="AS24" s="27"/>
      <c r="AT24" s="27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27"/>
      <c r="BJ24" s="27"/>
      <c r="BK24" s="27"/>
      <c r="BL24" s="27"/>
      <c r="BM24" s="27"/>
      <c r="BN24" s="27"/>
      <c r="BO24" s="27"/>
      <c r="BP24" s="152">
        <f>COUNTIF($E24:$BG24,1)</f>
        <v>0</v>
      </c>
      <c r="BQ24" s="28" t="n">
        <v>6</v>
      </c>
      <c r="BR24" s="28">
        <f>IF(BP24=2,2,IF(BP24&gt;3,3,IF(BP24=1,1,0)))</f>
        <v>0</v>
      </c>
      <c r="BS24" s="28">
        <f>COUNTIF($E24:$BG24,"R")</f>
        <v>0</v>
      </c>
      <c r="BT24" s="28">
        <f>COUNTIF($E24:$BG24,"E")</f>
        <v>0</v>
      </c>
      <c r="BU24" s="28">
        <f>COUNTIF($E24:$BO24,"X")</f>
        <v>0</v>
      </c>
      <c r="BV24" s="36">
        <f>IF(OR(BT24&gt;0,BS24&gt;0,BU24&gt;7,OR(BU24&lt;7,BU24&gt;7)),0,1)</f>
        <v>0</v>
      </c>
      <c r="BW24" s="12">
        <f>IFERROR(VLOOKUP(C24,Inscritos!$B$2:$D$600,3,FALSE()),0)</f>
        <v>1</v>
      </c>
      <c r="BX24" s="13" t="s">
        <v>117</v>
      </c>
      <c r="BY24" s="13" t="s">
        <v>118</v>
      </c>
    </row>
    <row r="25" spans="1:77">
      <c r="A25" s="158" t="s">
        <v>119</v>
      </c>
      <c r="B25" s="174" t="s">
        <v>113</v>
      </c>
      <c r="C25" s="170" t="s">
        <v>120</v>
      </c>
      <c r="D25" s="169"/>
      <c r="E25" s="160"/>
      <c r="F25" s="32"/>
      <c r="G25" s="32"/>
      <c r="H25" s="32"/>
      <c r="I25" s="32"/>
      <c r="J25" s="32"/>
      <c r="K25" s="32"/>
      <c r="L25" s="32"/>
      <c r="M25" s="32"/>
      <c r="N25" s="31"/>
      <c r="O25" s="32"/>
      <c r="P25" s="31"/>
      <c r="Q25" s="32"/>
      <c r="R25" s="32"/>
      <c r="S25" s="27"/>
      <c r="T25" s="27"/>
      <c r="U25" s="27"/>
      <c r="V25" s="27"/>
      <c r="W25" s="27"/>
      <c r="X25" s="27"/>
      <c r="Y25" s="27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27"/>
      <c r="AO25" s="27"/>
      <c r="AP25" s="27"/>
      <c r="AQ25" s="27"/>
      <c r="AR25" s="27"/>
      <c r="AS25" s="27"/>
      <c r="AT25" s="27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27"/>
      <c r="BJ25" s="27"/>
      <c r="BK25" s="27"/>
      <c r="BL25" s="27"/>
      <c r="BM25" s="27"/>
      <c r="BN25" s="27"/>
      <c r="BO25" s="27"/>
      <c r="BP25" s="152">
        <f>COUNTIF($E25:$BG25,1)</f>
        <v>0</v>
      </c>
      <c r="BQ25" s="28" t="n">
        <v>6</v>
      </c>
      <c r="BR25" s="28">
        <f>IF(BP25=2,2,IF(BP25&gt;3,3,IF(BP25=1,1,0)))</f>
        <v>0</v>
      </c>
      <c r="BS25" s="28">
        <f>COUNTIF($E25:$BG25,"R")</f>
        <v>0</v>
      </c>
      <c r="BT25" s="28">
        <f>COUNTIF($E25:$BG25,"E")</f>
        <v>0</v>
      </c>
      <c r="BU25" s="28">
        <f>COUNTIF($E25:$BO25,"X")</f>
        <v>0</v>
      </c>
      <c r="BV25" s="29" t="n">
        <v>0</v>
      </c>
      <c r="BW25" s="12">
        <f>IFERROR(VLOOKUP(C25,Inscritos!$B$2:$D$600,3,FALSE()),0)</f>
        <v>1</v>
      </c>
      <c r="BX25" s="13"/>
      <c r="BY25" s="13"/>
    </row>
    <row r="26" spans="1:77" ht="15.75" customHeight="1">
      <c r="A26" s="158" t="s">
        <v>112</v>
      </c>
      <c r="B26" s="174" t="s">
        <v>83</v>
      </c>
      <c r="C26" s="170" t="s">
        <v>121</v>
      </c>
      <c r="D26" s="169"/>
      <c r="E26" s="160"/>
      <c r="F26" s="32"/>
      <c r="G26" s="32"/>
      <c r="H26" s="32"/>
      <c r="I26" s="32"/>
      <c r="J26" s="32"/>
      <c r="K26" s="31"/>
      <c r="L26" s="32"/>
      <c r="M26" s="32"/>
      <c r="N26" s="32"/>
      <c r="O26" s="31"/>
      <c r="P26" s="32"/>
      <c r="Q26" s="32"/>
      <c r="R26" s="32"/>
      <c r="S26" s="27"/>
      <c r="T26" s="27"/>
      <c r="U26" s="27"/>
      <c r="V26" s="27"/>
      <c r="W26" s="27"/>
      <c r="X26" s="27"/>
      <c r="Y26" s="27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27"/>
      <c r="AO26" s="27"/>
      <c r="AP26" s="27"/>
      <c r="AQ26" s="27"/>
      <c r="AR26" s="27"/>
      <c r="AS26" s="27"/>
      <c r="AT26" s="27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27"/>
      <c r="BJ26" s="27"/>
      <c r="BK26" s="27"/>
      <c r="BL26" s="27"/>
      <c r="BM26" s="27"/>
      <c r="BN26" s="27"/>
      <c r="BO26" s="27"/>
      <c r="BP26" s="152">
        <f>COUNTIF($E26:$BG26,1)</f>
        <v>0</v>
      </c>
      <c r="BQ26" s="28" t="n">
        <v>6</v>
      </c>
      <c r="BR26" s="28">
        <f>IF(BP26=2,2,IF(BP26&gt;3,3,IF(BP26=1,1,0)))</f>
        <v>0</v>
      </c>
      <c r="BS26" s="28">
        <f>COUNTIF($E26:$BG26,"R")</f>
        <v>0</v>
      </c>
      <c r="BT26" s="28">
        <f>COUNTIF($E26:$BG26,"E")</f>
        <v>0</v>
      </c>
      <c r="BU26" s="28">
        <f>COUNTIF($E26:$BO26,"X")</f>
        <v>0</v>
      </c>
      <c r="BV26" s="28">
        <f>IF(OR(BT26&gt;0,BS26&gt;0,BU26&gt;7,OR(BU26&lt;7,BU26&gt;7)),0,1)</f>
        <v>0</v>
      </c>
      <c r="BW26" s="12">
        <f>IFERROR(VLOOKUP(C26,Inscritos!$B$2:$D$600,3,FALSE()),0)</f>
        <v>0</v>
      </c>
      <c r="BX26" s="13"/>
      <c r="BY26" s="13"/>
    </row>
    <row r="27" spans="1:77" ht="15.75" customHeight="1">
      <c r="A27" s="158" t="s">
        <v>122</v>
      </c>
      <c r="B27" s="174" t="s">
        <v>113</v>
      </c>
      <c r="C27" s="170" t="s">
        <v>123</v>
      </c>
      <c r="D27" s="170"/>
      <c r="E27" s="161"/>
      <c r="F27" s="32"/>
      <c r="G27" s="32"/>
      <c r="H27" s="32"/>
      <c r="I27" s="32"/>
      <c r="J27" s="32"/>
      <c r="K27" s="32"/>
      <c r="L27" s="32"/>
      <c r="M27" s="32"/>
      <c r="N27" s="31"/>
      <c r="O27" s="32"/>
      <c r="P27" s="32"/>
      <c r="Q27" s="32"/>
      <c r="R27" s="32"/>
      <c r="S27" s="27"/>
      <c r="T27" s="27"/>
      <c r="U27" s="27"/>
      <c r="V27" s="27"/>
      <c r="W27" s="27"/>
      <c r="X27" s="27"/>
      <c r="Y27" s="27"/>
      <c r="Z27" s="153"/>
      <c r="AA27" s="153"/>
      <c r="AB27" s="153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53"/>
      <c r="AN27" s="27"/>
      <c r="AO27" s="27"/>
      <c r="AP27" s="27"/>
      <c r="AQ27" s="27"/>
      <c r="AR27" s="27"/>
      <c r="AS27" s="27"/>
      <c r="AT27" s="27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/>
      <c r="BF27" s="153"/>
      <c r="BG27" s="153"/>
      <c r="BH27" s="153"/>
      <c r="BI27" s="27"/>
      <c r="BJ27" s="27"/>
      <c r="BK27" s="27"/>
      <c r="BL27" s="27"/>
      <c r="BM27" s="27"/>
      <c r="BN27" s="27"/>
      <c r="BO27" s="27"/>
      <c r="BP27" s="152">
        <f>COUNTIF($E27:$BG27,1)</f>
        <v>0</v>
      </c>
      <c r="BQ27" s="28" t="n">
        <v>6</v>
      </c>
      <c r="BR27" s="28">
        <f>IF(BP27=2,2,IF(BP27&gt;3,3,IF(BP27=1,1,0)))</f>
        <v>0</v>
      </c>
      <c r="BS27" s="28">
        <f>COUNTIF($E27:$BG27,"R")</f>
        <v>0</v>
      </c>
      <c r="BT27" s="28">
        <f>COUNTIF($E27:$BG27,"E")</f>
        <v>0</v>
      </c>
      <c r="BU27" s="28">
        <f>COUNTIF($E27:$BO27,"X")</f>
        <v>0</v>
      </c>
      <c r="BV27" s="29" t="n">
        <v>0</v>
      </c>
      <c r="BW27" s="12">
        <f>IFERROR(VLOOKUP(C27,Inscritos!$B$2:$D$600,3,FALSE()),0)</f>
        <v>1</v>
      </c>
      <c r="BX27" s="13"/>
      <c r="BY27" s="13"/>
    </row>
    <row r="28" spans="1:77" ht="15.75" customHeight="1">
      <c r="A28" s="158" t="s">
        <v>119</v>
      </c>
      <c r="B28" s="174" t="s">
        <v>113</v>
      </c>
      <c r="C28" s="170" t="s">
        <v>124</v>
      </c>
      <c r="D28" s="169"/>
      <c r="E28" s="160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1"/>
      <c r="R28" s="31"/>
      <c r="S28" s="27"/>
      <c r="T28" s="27"/>
      <c r="U28" s="27"/>
      <c r="V28" s="27"/>
      <c r="W28" s="27"/>
      <c r="X28" s="27"/>
      <c r="Y28" s="27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27"/>
      <c r="AO28" s="27"/>
      <c r="AP28" s="27"/>
      <c r="AQ28" s="27"/>
      <c r="AR28" s="27"/>
      <c r="AS28" s="27"/>
      <c r="AT28" s="27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27"/>
      <c r="BJ28" s="27"/>
      <c r="BK28" s="27"/>
      <c r="BL28" s="27"/>
      <c r="BM28" s="27"/>
      <c r="BN28" s="27"/>
      <c r="BO28" s="27"/>
      <c r="BP28" s="152">
        <f>COUNTIF($E28:$BG28,1)</f>
        <v>0</v>
      </c>
      <c r="BQ28" s="28" t="n">
        <v>3</v>
      </c>
      <c r="BR28" s="28">
        <f>IF(BP28=2,2,IF(BP28&gt;3,3,IF(BP28=1,1,0)))</f>
        <v>0</v>
      </c>
      <c r="BS28" s="28">
        <f>COUNTIF($E28:$BG28,"R")</f>
        <v>0</v>
      </c>
      <c r="BT28" s="28">
        <f>COUNTIF($E28:$BG28,"E")</f>
        <v>0</v>
      </c>
      <c r="BU28" s="28">
        <f>COUNTIF($E28:$BO28,"X")</f>
        <v>0</v>
      </c>
      <c r="BV28" s="29" t="n">
        <v>1</v>
      </c>
      <c r="BW28" s="12">
        <f>IFERROR(VLOOKUP(C28,Inscritos!$B$2:$D$600,3,FALSE()),0)</f>
        <v>1</v>
      </c>
      <c r="BX28" s="13"/>
      <c r="BY28" s="13"/>
    </row>
    <row r="29" spans="1:77" ht="15.75" customHeight="1">
      <c r="A29" s="176" t="s">
        <v>125</v>
      </c>
      <c r="B29" s="192" t="s">
        <v>126</v>
      </c>
      <c r="C29" s="170" t="s">
        <v>127</v>
      </c>
      <c r="D29" s="171"/>
      <c r="E29" s="160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1"/>
      <c r="AK29" s="32"/>
      <c r="AL29" s="32"/>
      <c r="AM29" s="31"/>
      <c r="AN29" s="27"/>
      <c r="AO29" s="27"/>
      <c r="AP29" s="27"/>
      <c r="AQ29" s="27"/>
      <c r="AR29" s="27"/>
      <c r="AS29" s="27"/>
      <c r="AT29" s="27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27"/>
      <c r="BJ29" s="27"/>
      <c r="BK29" s="27"/>
      <c r="BL29" s="27"/>
      <c r="BM29" s="27"/>
      <c r="BN29" s="27"/>
      <c r="BO29" s="27"/>
      <c r="BP29" s="152">
        <f>COUNTIF($E29:$BG29,1)</f>
        <v>0</v>
      </c>
      <c r="BQ29" s="28" t="n">
        <v>3</v>
      </c>
      <c r="BR29" s="28">
        <f>IF(BP29=2,2,IF(BP29&gt;3,3,IF(BP29=1,1,0)))</f>
        <v>0</v>
      </c>
      <c r="BS29" s="28">
        <f>COUNTIF($E29:$BG29,"R")</f>
        <v>0</v>
      </c>
      <c r="BT29" s="28">
        <f>COUNTIF($E29:$BG29,"E")</f>
        <v>0</v>
      </c>
      <c r="BU29" s="28">
        <f>COUNTIF($E29:$BO29,"X")</f>
        <v>0</v>
      </c>
      <c r="BV29" s="28">
        <f>IF(OR(BT29&gt;0,BS29&gt;0,BU29&gt;7,OR(BU29&lt;7,BU29&gt;7)),0,1)</f>
        <v>0</v>
      </c>
      <c r="BW29" s="12">
        <f>IFERROR(VLOOKUP(C29,Inscritos!$B$2:$D$600,3,FALSE()),0)</f>
        <v>1</v>
      </c>
      <c r="BX29" s="13"/>
      <c r="BY29" s="13"/>
    </row>
    <row r="30" spans="1:77">
      <c r="A30" s="158" t="s">
        <v>119</v>
      </c>
      <c r="B30" s="174" t="s">
        <v>113</v>
      </c>
      <c r="C30" s="170" t="s">
        <v>128</v>
      </c>
      <c r="D30" s="169"/>
      <c r="E30" s="160"/>
      <c r="F30" s="32"/>
      <c r="G30" s="32"/>
      <c r="H30" s="31"/>
      <c r="I30" s="32"/>
      <c r="J30" s="32"/>
      <c r="K30" s="32"/>
      <c r="L30" s="32"/>
      <c r="M30" s="32"/>
      <c r="N30" s="31"/>
      <c r="O30" s="32"/>
      <c r="P30" s="32"/>
      <c r="Q30" s="32"/>
      <c r="R30" s="32"/>
      <c r="S30" s="27"/>
      <c r="T30" s="27"/>
      <c r="U30" s="27"/>
      <c r="V30" s="27"/>
      <c r="W30" s="27"/>
      <c r="X30" s="27"/>
      <c r="Y30" s="27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27"/>
      <c r="AO30" s="27"/>
      <c r="AP30" s="27"/>
      <c r="AQ30" s="27"/>
      <c r="AR30" s="27"/>
      <c r="AS30" s="27"/>
      <c r="AT30" s="27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27"/>
      <c r="BJ30" s="27"/>
      <c r="BK30" s="27"/>
      <c r="BL30" s="27"/>
      <c r="BM30" s="27"/>
      <c r="BN30" s="27"/>
      <c r="BO30" s="27"/>
      <c r="BP30" s="152">
        <f>COUNTIF($E30:$BG30,1)</f>
        <v>0</v>
      </c>
      <c r="BQ30" s="28" t="n">
        <v>6</v>
      </c>
      <c r="BR30" s="28">
        <f>IF(BP30=2,2,IF(BP30&gt;3,3,IF(BP30=1,1,0)))</f>
        <v>0</v>
      </c>
      <c r="BS30" s="28">
        <f>COUNTIF($E30:$BG30,"R")</f>
        <v>0</v>
      </c>
      <c r="BT30" s="28">
        <f>COUNTIF($E30:$BG30,"E")</f>
        <v>0</v>
      </c>
      <c r="BU30" s="28">
        <f>COUNTIF($E30:$BO30,"X")</f>
        <v>0</v>
      </c>
      <c r="BV30" s="29" t="n">
        <v>0</v>
      </c>
      <c r="BW30" s="12">
        <f>IFERROR(VLOOKUP(C30,Inscritos!$B$2:$D$600,3,FALSE()),0)</f>
        <v>2</v>
      </c>
      <c r="BX30" s="13"/>
      <c r="BY30" s="13"/>
    </row>
    <row r="31" spans="1:77" ht="15.75" customHeight="1">
      <c r="A31" s="158" t="s">
        <v>112</v>
      </c>
      <c r="B31" s="174" t="s">
        <v>113</v>
      </c>
      <c r="C31" s="170" t="s">
        <v>129</v>
      </c>
      <c r="D31" s="169"/>
      <c r="E31" s="160"/>
      <c r="F31" s="32"/>
      <c r="G31" s="32"/>
      <c r="H31" s="32"/>
      <c r="I31" s="32"/>
      <c r="J31" s="31"/>
      <c r="K31" s="32"/>
      <c r="L31" s="32"/>
      <c r="M31" s="32"/>
      <c r="N31" s="31"/>
      <c r="O31" s="32"/>
      <c r="P31" s="32"/>
      <c r="Q31" s="32"/>
      <c r="R31" s="32"/>
      <c r="S31" s="27"/>
      <c r="T31" s="27"/>
      <c r="U31" s="27"/>
      <c r="V31" s="27"/>
      <c r="W31" s="27"/>
      <c r="X31" s="27"/>
      <c r="Y31" s="27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153"/>
      <c r="AL31" s="153"/>
      <c r="AM31" s="153"/>
      <c r="AN31" s="27"/>
      <c r="AO31" s="27"/>
      <c r="AP31" s="27"/>
      <c r="AQ31" s="27"/>
      <c r="AR31" s="27"/>
      <c r="AS31" s="27"/>
      <c r="AT31" s="27"/>
      <c r="AU31" s="153"/>
      <c r="AV31" s="153"/>
      <c r="AW31" s="153"/>
      <c r="AX31" s="153"/>
      <c r="AY31" s="153"/>
      <c r="AZ31" s="153"/>
      <c r="BA31" s="153"/>
      <c r="BB31" s="153"/>
      <c r="BC31" s="153"/>
      <c r="BD31" s="153"/>
      <c r="BE31" s="153"/>
      <c r="BF31" s="153"/>
      <c r="BG31" s="153"/>
      <c r="BH31" s="153"/>
      <c r="BI31" s="27"/>
      <c r="BJ31" s="27"/>
      <c r="BK31" s="27"/>
      <c r="BL31" s="27"/>
      <c r="BM31" s="27"/>
      <c r="BN31" s="27"/>
      <c r="BO31" s="27"/>
      <c r="BP31" s="152">
        <f>COUNTIF($E31:$BG31,1)</f>
        <v>0</v>
      </c>
      <c r="BQ31" s="28" t="n">
        <v>3</v>
      </c>
      <c r="BR31" s="28">
        <f>IF(BP31=2,2,IF(BP31&gt;3,3,IF(BP31=1,1,0)))</f>
        <v>0</v>
      </c>
      <c r="BS31" s="28">
        <f>COUNTIF($E31:$BG31,"R")</f>
        <v>0</v>
      </c>
      <c r="BT31" s="28">
        <f>COUNTIF($E31:$BG31,"E")</f>
        <v>0</v>
      </c>
      <c r="BU31" s="28">
        <f>COUNTIF($E31:$BO31,"X")</f>
        <v>0</v>
      </c>
      <c r="BV31" s="29" t="n">
        <v>0</v>
      </c>
      <c r="BW31" s="12">
        <f>IFERROR(VLOOKUP(C31,Inscritos!$B$2:$D$600,3,FALSE()),0)</f>
        <v>1</v>
      </c>
      <c r="BX31" s="13"/>
      <c r="BY31" s="13"/>
    </row>
    <row r="32" spans="1:77" ht="15.75" customHeight="1">
      <c r="A32" s="158" t="s">
        <v>119</v>
      </c>
      <c r="B32" s="174" t="s">
        <v>83</v>
      </c>
      <c r="C32" s="170" t="s">
        <v>130</v>
      </c>
      <c r="D32" s="169"/>
      <c r="E32" s="160"/>
      <c r="F32" s="32"/>
      <c r="G32" s="32"/>
      <c r="H32" s="32"/>
      <c r="I32" s="32"/>
      <c r="J32" s="32"/>
      <c r="K32" s="31"/>
      <c r="L32" s="32"/>
      <c r="M32" s="32"/>
      <c r="N32" s="31"/>
      <c r="O32" s="32"/>
      <c r="P32" s="32"/>
      <c r="Q32" s="32"/>
      <c r="R32" s="32"/>
      <c r="S32" s="27"/>
      <c r="T32" s="27"/>
      <c r="U32" s="27"/>
      <c r="V32" s="27"/>
      <c r="W32" s="27"/>
      <c r="X32" s="27"/>
      <c r="Y32" s="27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27"/>
      <c r="AO32" s="27"/>
      <c r="AP32" s="27"/>
      <c r="AQ32" s="27"/>
      <c r="AR32" s="27"/>
      <c r="AS32" s="27"/>
      <c r="AT32" s="27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27"/>
      <c r="BJ32" s="27"/>
      <c r="BK32" s="27"/>
      <c r="BL32" s="27"/>
      <c r="BM32" s="27"/>
      <c r="BN32" s="27"/>
      <c r="BO32" s="27"/>
      <c r="BP32" s="152">
        <f>COUNTIF($E32:$BG32,1)</f>
        <v>0</v>
      </c>
      <c r="BQ32" s="28" t="n">
        <v>3</v>
      </c>
      <c r="BR32" s="28">
        <f>IF(BP32=2,2,IF(BP32&gt;3,3,IF(BP32=1,1,0)))</f>
        <v>0</v>
      </c>
      <c r="BS32" s="28">
        <f>COUNTIF($E32:$BG32,"R")</f>
        <v>0</v>
      </c>
      <c r="BT32" s="28">
        <f>COUNTIF($E32:$BG32,"E")</f>
        <v>0</v>
      </c>
      <c r="BU32" s="28">
        <f>COUNTIF($E32:$BO32,"X")</f>
        <v>0</v>
      </c>
      <c r="BV32" s="29" t="n">
        <v>1</v>
      </c>
      <c r="BW32" s="12">
        <f>IFERROR(VLOOKUP(C32,Inscritos!$B$2:$D$600,3,FALSE()),0)</f>
        <v>0</v>
      </c>
      <c r="BX32" s="13"/>
      <c r="BY32" s="13"/>
    </row>
    <row r="33" spans="1:77" ht="15.75" customHeight="1">
      <c r="A33" s="158" t="s">
        <v>112</v>
      </c>
      <c r="B33" s="174" t="s">
        <v>113</v>
      </c>
      <c r="C33" s="170" t="s">
        <v>131</v>
      </c>
      <c r="D33" s="169"/>
      <c r="E33" s="160"/>
      <c r="F33" s="32"/>
      <c r="G33" s="32"/>
      <c r="H33" s="32"/>
      <c r="I33" s="32"/>
      <c r="J33" s="32"/>
      <c r="K33" s="31"/>
      <c r="L33" s="32"/>
      <c r="M33" s="32"/>
      <c r="N33" s="31"/>
      <c r="O33" s="32"/>
      <c r="P33" s="32"/>
      <c r="Q33" s="32"/>
      <c r="R33" s="32"/>
      <c r="S33" s="27"/>
      <c r="T33" s="27"/>
      <c r="U33" s="27"/>
      <c r="V33" s="27"/>
      <c r="W33" s="27"/>
      <c r="X33" s="27"/>
      <c r="Y33" s="27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153"/>
      <c r="AN33" s="27"/>
      <c r="AO33" s="27"/>
      <c r="AP33" s="27"/>
      <c r="AQ33" s="27"/>
      <c r="AR33" s="27"/>
      <c r="AS33" s="27"/>
      <c r="AT33" s="27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/>
      <c r="BF33" s="153"/>
      <c r="BG33" s="153"/>
      <c r="BH33" s="153"/>
      <c r="BI33" s="27"/>
      <c r="BJ33" s="27"/>
      <c r="BK33" s="27"/>
      <c r="BL33" s="27"/>
      <c r="BM33" s="27"/>
      <c r="BN33" s="27"/>
      <c r="BO33" s="27"/>
      <c r="BP33" s="152">
        <f>COUNTIF($E33:$BG33,1)</f>
        <v>0</v>
      </c>
      <c r="BQ33" s="28" t="n">
        <v>3</v>
      </c>
      <c r="BR33" s="28">
        <f>IF(BP33=2,2,IF(BP33&gt;3,3,IF(BP33=1,1,0)))</f>
        <v>0</v>
      </c>
      <c r="BS33" s="28">
        <f>COUNTIF($E33:$BG33,"R")</f>
        <v>0</v>
      </c>
      <c r="BT33" s="28">
        <f>COUNTIF($E33:$BG33,"E")</f>
        <v>0</v>
      </c>
      <c r="BU33" s="28">
        <f>COUNTIF($E33:$BO33,"X")</f>
        <v>0</v>
      </c>
      <c r="BV33" s="29" t="n">
        <v>0</v>
      </c>
      <c r="BW33" s="12">
        <f>IFERROR(VLOOKUP(C33,Inscritos!$B$2:$D$600,3,FALSE()),0)</f>
        <v>1</v>
      </c>
      <c r="BX33" s="13"/>
      <c r="BY33" s="13"/>
    </row>
    <row r="34" spans="1:77" ht="15.75" customHeight="1">
      <c r="A34" s="176" t="s">
        <v>125</v>
      </c>
      <c r="B34" s="192" t="s">
        <v>126</v>
      </c>
      <c r="C34" s="170" t="s">
        <v>132</v>
      </c>
      <c r="D34" s="171"/>
      <c r="E34" s="160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1"/>
      <c r="AL34" s="32"/>
      <c r="AM34" s="32"/>
      <c r="AN34" s="27"/>
      <c r="AO34" s="27"/>
      <c r="AP34" s="27"/>
      <c r="AQ34" s="27"/>
      <c r="AR34" s="27"/>
      <c r="AS34" s="27"/>
      <c r="AT34" s="27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53"/>
      <c r="BG34" s="153"/>
      <c r="BH34" s="153"/>
      <c r="BI34" s="27"/>
      <c r="BJ34" s="27"/>
      <c r="BK34" s="27"/>
      <c r="BL34" s="27"/>
      <c r="BM34" s="27"/>
      <c r="BN34" s="27"/>
      <c r="BO34" s="27"/>
      <c r="BP34" s="152">
        <f>COUNTIF($E34:$BG34,1)</f>
        <v>0</v>
      </c>
      <c r="BQ34" s="28" t="n">
        <v>6</v>
      </c>
      <c r="BR34" s="28">
        <f>IF(BP34=2,2,IF(BP34&gt;3,3,IF(BP34=1,1,0)))</f>
        <v>0</v>
      </c>
      <c r="BS34" s="28">
        <f>COUNTIF($E34:$BG34,"R")</f>
        <v>0</v>
      </c>
      <c r="BT34" s="28">
        <f>COUNTIF($E34:$BG34,"E")</f>
        <v>0</v>
      </c>
      <c r="BU34" s="28">
        <f>COUNTIF($E34:$BO34,"X")</f>
        <v>0</v>
      </c>
      <c r="BV34" s="28">
        <f>IF(OR(BT34&gt;0,BS34&gt;0,BU34&gt;7,OR(BU34&lt;7,BU34&gt;7)),0,1)</f>
        <v>0</v>
      </c>
      <c r="BW34" s="12">
        <f>IFERROR(VLOOKUP(C34,Inscritos!$B$2:$D$600,3,FALSE()),0)</f>
        <v>2</v>
      </c>
      <c r="BX34" s="13"/>
      <c r="BY34" s="13"/>
    </row>
    <row r="35" spans="1:77" ht="15.75" customHeight="1">
      <c r="A35" s="176" t="s">
        <v>125</v>
      </c>
      <c r="B35" s="192" t="s">
        <v>126</v>
      </c>
      <c r="C35" s="170" t="s">
        <v>133</v>
      </c>
      <c r="D35" s="171"/>
      <c r="E35" s="160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27"/>
      <c r="AO35" s="27"/>
      <c r="AP35" s="27"/>
      <c r="AQ35" s="27"/>
      <c r="AR35" s="27"/>
      <c r="AS35" s="27"/>
      <c r="AT35" s="27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/>
      <c r="BF35" s="153"/>
      <c r="BG35" s="153"/>
      <c r="BH35" s="153"/>
      <c r="BI35" s="27"/>
      <c r="BJ35" s="27"/>
      <c r="BK35" s="27"/>
      <c r="BL35" s="27"/>
      <c r="BM35" s="27"/>
      <c r="BN35" s="27"/>
      <c r="BO35" s="27"/>
      <c r="BP35" s="152">
        <f>COUNTIF($E35:$BG35,1)</f>
        <v>0</v>
      </c>
      <c r="BQ35" s="28" t="n">
        <v>6</v>
      </c>
      <c r="BR35" s="28">
        <f>IF(BP35=2,2,IF(BP35&gt;3,3,IF(BP35=1,1,0)))</f>
        <v>0</v>
      </c>
      <c r="BS35" s="28">
        <f>COUNTIF($E35:$BG35,"R")</f>
        <v>0</v>
      </c>
      <c r="BT35" s="28">
        <f>COUNTIF($E35:$BG35,"E")</f>
        <v>0</v>
      </c>
      <c r="BU35" s="28">
        <f>COUNTIF($E35:$BO35,"X")</f>
        <v>0</v>
      </c>
      <c r="BV35" s="28">
        <f>IF(OR(BT35&gt;0,BS35&gt;0,BU35&gt;7,OR(BU35&lt;7,BU35&gt;7)),0,1)</f>
        <v>0</v>
      </c>
      <c r="BW35" s="12">
        <f>IFERROR(VLOOKUP(C35,Inscritos!$B$2:$D$600,3,FALSE()),0)</f>
        <v>1</v>
      </c>
      <c r="BX35" s="13"/>
      <c r="BY35" s="13"/>
    </row>
    <row r="36" spans="1:77" ht="15.75" customHeight="1">
      <c r="A36" s="176" t="s">
        <v>134</v>
      </c>
      <c r="B36" s="192" t="s">
        <v>135</v>
      </c>
      <c r="C36" s="170" t="s">
        <v>136</v>
      </c>
      <c r="D36" s="169"/>
      <c r="E36" s="160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1"/>
      <c r="T36" s="31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27"/>
      <c r="AO36" s="27"/>
      <c r="AP36" s="27"/>
      <c r="AQ36" s="27"/>
      <c r="AR36" s="27"/>
      <c r="AS36" s="27"/>
      <c r="AT36" s="27"/>
      <c r="AU36" s="153"/>
      <c r="AV36" s="153"/>
      <c r="AW36" s="153"/>
      <c r="AX36" s="153"/>
      <c r="AY36" s="153"/>
      <c r="AZ36" s="153"/>
      <c r="BA36" s="153"/>
      <c r="BB36" s="153"/>
      <c r="BC36" s="153"/>
      <c r="BD36" s="153"/>
      <c r="BE36" s="153"/>
      <c r="BF36" s="153"/>
      <c r="BG36" s="153"/>
      <c r="BH36" s="153"/>
      <c r="BI36" s="27"/>
      <c r="BJ36" s="27"/>
      <c r="BK36" s="27"/>
      <c r="BL36" s="27"/>
      <c r="BM36" s="27"/>
      <c r="BN36" s="27"/>
      <c r="BO36" s="27"/>
      <c r="BP36" s="152">
        <f>COUNTIF($E36:$BG36,1)</f>
        <v>0</v>
      </c>
      <c r="BQ36" s="28" t="n">
        <v>3</v>
      </c>
      <c r="BR36" s="28">
        <f>IF(BP36=2,2,IF(BP36&gt;3,3,IF(BP36=1,1,0)))</f>
        <v>0</v>
      </c>
      <c r="BS36" s="28">
        <f>COUNTIF($E36:$BG36,"R")</f>
        <v>0</v>
      </c>
      <c r="BT36" s="28">
        <f>COUNTIF($E36:$BG36,"E")</f>
        <v>0</v>
      </c>
      <c r="BU36" s="28">
        <f>COUNTIF($E36:$BO36,"X")</f>
        <v>0</v>
      </c>
      <c r="BV36" s="28">
        <f>IF(OR(BT36&gt;0,BS36&gt;0,BU36&gt;7,OR(BU36&lt;7,BU36&gt;7)),0,1)</f>
        <v>0</v>
      </c>
      <c r="BW36" s="12">
        <f>IFERROR(VLOOKUP(C36,Inscritos!$B$2:$D$600,3,FALSE()),0)</f>
        <v>1</v>
      </c>
      <c r="BX36" s="13"/>
      <c r="BY36" s="13"/>
    </row>
    <row r="37" spans="1:77" ht="15.75" customHeight="1">
      <c r="A37" s="176" t="s">
        <v>134</v>
      </c>
      <c r="B37" s="192" t="s">
        <v>135</v>
      </c>
      <c r="C37" s="170" t="s">
        <v>137</v>
      </c>
      <c r="D37" s="169"/>
      <c r="E37" s="160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1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1"/>
      <c r="AN37" s="27"/>
      <c r="AO37" s="27"/>
      <c r="AP37" s="27"/>
      <c r="AQ37" s="27"/>
      <c r="AR37" s="27"/>
      <c r="AS37" s="27"/>
      <c r="AT37" s="27"/>
      <c r="AU37" s="153"/>
      <c r="AV37" s="153"/>
      <c r="AW37" s="153"/>
      <c r="AX37" s="153"/>
      <c r="AY37" s="153"/>
      <c r="AZ37" s="153"/>
      <c r="BA37" s="153"/>
      <c r="BB37" s="153"/>
      <c r="BC37" s="153"/>
      <c r="BD37" s="153"/>
      <c r="BE37" s="153"/>
      <c r="BF37" s="153"/>
      <c r="BG37" s="153"/>
      <c r="BH37" s="153"/>
      <c r="BI37" s="27"/>
      <c r="BJ37" s="27"/>
      <c r="BK37" s="27"/>
      <c r="BL37" s="27"/>
      <c r="BM37" s="27"/>
      <c r="BN37" s="27"/>
      <c r="BO37" s="27"/>
      <c r="BP37" s="152">
        <f>COUNTIF($E37:$BG37,1)</f>
        <v>0</v>
      </c>
      <c r="BQ37" s="37" t="s">
        <v>138</v>
      </c>
      <c r="BR37" s="28">
        <f>IF(BP37=2,2,IF(BP37&gt;3,3,IF(BP37=1,1,0)))</f>
        <v>0</v>
      </c>
      <c r="BS37" s="28">
        <f>COUNTIF($E37:$BG37,"R")</f>
        <v>0</v>
      </c>
      <c r="BT37" s="28">
        <f>COUNTIF($E37:$BG37,"E")</f>
        <v>0</v>
      </c>
      <c r="BU37" s="28">
        <f>COUNTIF($E37:$BO37,"X")</f>
        <v>0</v>
      </c>
      <c r="BV37" s="28">
        <f>IF(OR(BT37&gt;0,BS37&gt;0,BU37&gt;7,OR(BU37&lt;7,BU37&gt;7)),0,1)</f>
        <v>0</v>
      </c>
      <c r="BW37" s="12">
        <f>IFERROR(VLOOKUP(C37,Inscritos!$B$2:$D$600,3,FALSE()),0)</f>
        <v>0</v>
      </c>
      <c r="BX37" s="13"/>
      <c r="BY37" s="13"/>
    </row>
    <row r="38" spans="1:77" ht="15.75" customHeight="1">
      <c r="A38" s="176" t="s">
        <v>125</v>
      </c>
      <c r="B38" s="192" t="s">
        <v>126</v>
      </c>
      <c r="C38" s="170" t="s">
        <v>139</v>
      </c>
      <c r="D38" s="171"/>
      <c r="E38" s="160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27"/>
      <c r="AO38" s="27"/>
      <c r="AP38" s="27"/>
      <c r="AQ38" s="27"/>
      <c r="AR38" s="27"/>
      <c r="AS38" s="27"/>
      <c r="AT38" s="27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/>
      <c r="BF38" s="153"/>
      <c r="BG38" s="153"/>
      <c r="BH38" s="153"/>
      <c r="BI38" s="27"/>
      <c r="BJ38" s="27"/>
      <c r="BK38" s="27"/>
      <c r="BL38" s="27"/>
      <c r="BM38" s="27"/>
      <c r="BN38" s="27"/>
      <c r="BO38" s="27"/>
      <c r="BP38" s="152">
        <f>COUNTIF($E38:$BG38,1)</f>
        <v>0</v>
      </c>
      <c r="BQ38" s="28" t="n">
        <v>3</v>
      </c>
      <c r="BR38" s="28">
        <f>IF(BP38=2,2,IF(BP38&gt;3,3,IF(BP38=1,1,0)))</f>
        <v>0</v>
      </c>
      <c r="BS38" s="28">
        <f>COUNTIF($E38:$BG38,"R")</f>
        <v>0</v>
      </c>
      <c r="BT38" s="28">
        <f>COUNTIF($E38:$BG38,"E")</f>
        <v>0</v>
      </c>
      <c r="BU38" s="28">
        <f>COUNTIF($E38:$BO38,"X")</f>
        <v>0</v>
      </c>
      <c r="BV38" s="28">
        <f>IF(OR(BT38&gt;0,BS38&gt;0,BU38&gt;7,OR(BU38&lt;7,BU38&gt;7)),0,1)</f>
        <v>0</v>
      </c>
      <c r="BW38" s="12">
        <f>IFERROR(VLOOKUP(C38,Inscritos!$B$2:$D$600,3,FALSE()),0)</f>
        <v>1</v>
      </c>
      <c r="BX38" s="13"/>
      <c r="BY38" s="13"/>
    </row>
    <row r="39" spans="1:77" ht="15.75" customHeight="1">
      <c r="A39" s="176" t="s">
        <v>125</v>
      </c>
      <c r="B39" s="192" t="s">
        <v>135</v>
      </c>
      <c r="C39" s="170" t="s">
        <v>140</v>
      </c>
      <c r="D39" s="171"/>
      <c r="E39" s="160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27"/>
      <c r="AO39" s="27"/>
      <c r="AP39" s="27"/>
      <c r="AQ39" s="27"/>
      <c r="AR39" s="27"/>
      <c r="AS39" s="27"/>
      <c r="AT39" s="27"/>
      <c r="AU39" s="153"/>
      <c r="AV39" s="153"/>
      <c r="AW39" s="153"/>
      <c r="AX39" s="153"/>
      <c r="AY39" s="153"/>
      <c r="AZ39" s="153"/>
      <c r="BA39" s="153"/>
      <c r="BB39" s="153"/>
      <c r="BC39" s="153"/>
      <c r="BD39" s="153"/>
      <c r="BE39" s="153"/>
      <c r="BF39" s="153"/>
      <c r="BG39" s="153"/>
      <c r="BH39" s="153"/>
      <c r="BI39" s="27"/>
      <c r="BJ39" s="27"/>
      <c r="BK39" s="27"/>
      <c r="BL39" s="27"/>
      <c r="BM39" s="27"/>
      <c r="BN39" s="27"/>
      <c r="BO39" s="27"/>
      <c r="BP39" s="152">
        <f>COUNTIF($E39:$BG39,1)</f>
        <v>0</v>
      </c>
      <c r="BQ39" s="28" t="n">
        <v>6</v>
      </c>
      <c r="BR39" s="28">
        <f>IF(BP39=2,2,IF(BP39&gt;3,3,IF(BP39=1,1,0)))</f>
        <v>0</v>
      </c>
      <c r="BS39" s="28">
        <f>COUNTIF($E39:$BG39,"R")</f>
        <v>0</v>
      </c>
      <c r="BT39" s="28">
        <f>COUNTIF($E39:$BG39,"E")</f>
        <v>0</v>
      </c>
      <c r="BU39" s="28">
        <f>COUNTIF($E39:$BO39,"X")</f>
        <v>0</v>
      </c>
      <c r="BV39" s="36">
        <f>IF(OR(BT39&gt;0,BS39&gt;0,BU39&gt;7,OR(BU39&lt;7,BU39&gt;7)),0,1)</f>
        <v>0</v>
      </c>
      <c r="BW39" s="12">
        <f>IFERROR(VLOOKUP(C39,Inscritos!$B$2:$D$600,3,FALSE()),0)</f>
        <v>1</v>
      </c>
      <c r="BX39" s="13"/>
      <c r="BY39" s="13"/>
    </row>
    <row r="40" spans="1:77" ht="15.75" customHeight="1">
      <c r="A40" s="176" t="s">
        <v>125</v>
      </c>
      <c r="B40" s="192" t="s">
        <v>135</v>
      </c>
      <c r="C40" s="170" t="s">
        <v>141</v>
      </c>
      <c r="D40" s="171"/>
      <c r="E40" s="160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27"/>
      <c r="AO40" s="27"/>
      <c r="AP40" s="27"/>
      <c r="AQ40" s="27"/>
      <c r="AR40" s="27"/>
      <c r="AS40" s="27"/>
      <c r="AT40" s="27"/>
      <c r="AU40" s="153"/>
      <c r="AV40" s="153"/>
      <c r="AW40" s="153"/>
      <c r="AX40" s="153"/>
      <c r="AY40" s="153"/>
      <c r="AZ40" s="153"/>
      <c r="BA40" s="153"/>
      <c r="BB40" s="153"/>
      <c r="BC40" s="153"/>
      <c r="BD40" s="153"/>
      <c r="BE40" s="153"/>
      <c r="BF40" s="153"/>
      <c r="BG40" s="153"/>
      <c r="BH40" s="153"/>
      <c r="BI40" s="27"/>
      <c r="BJ40" s="27"/>
      <c r="BK40" s="27"/>
      <c r="BL40" s="27"/>
      <c r="BM40" s="27"/>
      <c r="BN40" s="27"/>
      <c r="BO40" s="27"/>
      <c r="BP40" s="152">
        <f>COUNTIF($E40:$BG40,1)</f>
        <v>0</v>
      </c>
      <c r="BQ40" s="28" t="n">
        <v>3</v>
      </c>
      <c r="BR40" s="28">
        <f>IF(BP40=2,2,IF(BP40&gt;3,3,IF(BP40=1,1,0)))</f>
        <v>0</v>
      </c>
      <c r="BS40" s="28">
        <f>COUNTIF($E40:$BG40,"R")</f>
        <v>0</v>
      </c>
      <c r="BT40" s="28">
        <f>COUNTIF($E40:$BG40,"E")</f>
        <v>0</v>
      </c>
      <c r="BU40" s="28">
        <f>COUNTIF($E40:$BO40,"X")</f>
        <v>0</v>
      </c>
      <c r="BV40" s="28">
        <f>IF(OR(BT40&gt;0,BS40&gt;0,BU40&gt;7,OR(BU40&lt;7,BU40&gt;7)),0,1)</f>
        <v>0</v>
      </c>
      <c r="BW40" s="12">
        <f>IFERROR(VLOOKUP(C40,Inscritos!$B$2:$D$600,3,FALSE()),0)</f>
        <v>1</v>
      </c>
      <c r="BX40" s="13"/>
      <c r="BY40" s="13"/>
    </row>
    <row r="41" spans="1:77" ht="15.75" customHeight="1">
      <c r="A41" s="176" t="s">
        <v>125</v>
      </c>
      <c r="B41" s="192" t="s">
        <v>126</v>
      </c>
      <c r="C41" s="170" t="s">
        <v>142</v>
      </c>
      <c r="D41" s="171"/>
      <c r="E41" s="160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27"/>
      <c r="AO41" s="27"/>
      <c r="AP41" s="27"/>
      <c r="AQ41" s="27"/>
      <c r="AR41" s="27"/>
      <c r="AS41" s="27"/>
      <c r="AT41" s="27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27"/>
      <c r="BJ41" s="27"/>
      <c r="BK41" s="27"/>
      <c r="BL41" s="27"/>
      <c r="BM41" s="27"/>
      <c r="BN41" s="27"/>
      <c r="BO41" s="27"/>
      <c r="BP41" s="152">
        <f>COUNTIF($E41:$BG41,1)</f>
        <v>0</v>
      </c>
      <c r="BQ41" s="28" t="n">
        <v>6</v>
      </c>
      <c r="BR41" s="28">
        <f>IF(BP41=2,2,IF(BP41&gt;3,3,IF(BP41=1,1,0)))</f>
        <v>0</v>
      </c>
      <c r="BS41" s="28">
        <f>COUNTIF($E41:$BG41,"R")</f>
        <v>0</v>
      </c>
      <c r="BT41" s="28">
        <f>COUNTIF($E41:$BG41,"E")</f>
        <v>0</v>
      </c>
      <c r="BU41" s="28">
        <f>COUNTIF($E41:$BO41,"X")</f>
        <v>0</v>
      </c>
      <c r="BV41" s="28">
        <f>IF(OR(BT41&gt;0,BS41&gt;0,BU41&gt;7,OR(BU41&lt;7,BU41&gt;7)),0,1)</f>
        <v>0</v>
      </c>
      <c r="BW41" s="12">
        <f>IFERROR(VLOOKUP(C41,Inscritos!$B$2:$D$600,3,FALSE()),0)</f>
        <v>1</v>
      </c>
      <c r="BX41" s="13"/>
      <c r="BY41" s="13"/>
    </row>
    <row r="42" spans="1:75" ht="15.75" customHeight="1">
      <c r="A42" s="157" t="s">
        <v>143</v>
      </c>
      <c r="B42" s="174" t="s">
        <v>144</v>
      </c>
      <c r="C42" s="179" t="s">
        <v>145</v>
      </c>
      <c r="D42" s="170"/>
      <c r="E42" s="160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1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1"/>
      <c r="BF42" s="32"/>
      <c r="BG42" s="32"/>
      <c r="BH42" s="32"/>
      <c r="BI42" s="32"/>
      <c r="BJ42" s="32"/>
      <c r="BK42" s="32"/>
      <c r="BL42" s="32"/>
      <c r="BM42" s="32"/>
      <c r="BN42" s="32"/>
      <c r="BO42" s="27"/>
      <c r="BP42" s="152">
        <f>COUNTIF($E42:$BG42,1)</f>
        <v>0</v>
      </c>
      <c r="BQ42" s="34"/>
      <c r="BR42" s="28">
        <f>IF(BP42=2,2,IF(BP42&gt;3,3,IF(BP42=1,1,0)))</f>
        <v>0</v>
      </c>
      <c r="BS42" s="28">
        <f>COUNTIF($E42:$BG42,"R")</f>
        <v>0</v>
      </c>
      <c r="BT42" s="28">
        <f>COUNTIF($E42:$BG42,"E")</f>
        <v>0</v>
      </c>
      <c r="BU42" s="28">
        <f>COUNTIF($E42:$BO42,"X")</f>
        <v>0</v>
      </c>
      <c r="BV42" s="28" t="n">
        <v>1</v>
      </c>
      <c r="BW42" s="12">
        <f>IFERROR(VLOOKUP(C42,Inscritos!$B$2:$D$600,3,FALSE()),0)</f>
        <v>2</v>
      </c>
    </row>
    <row r="43" spans="1:75" ht="15.75" customHeight="1">
      <c r="A43" s="157" t="s">
        <v>143</v>
      </c>
      <c r="B43" s="174" t="s">
        <v>144</v>
      </c>
      <c r="C43" s="178" t="s">
        <v>146</v>
      </c>
      <c r="D43" s="170"/>
      <c r="E43" s="160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1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1"/>
      <c r="BF43" s="32"/>
      <c r="BG43" s="32"/>
      <c r="BH43" s="32"/>
      <c r="BI43" s="32"/>
      <c r="BJ43" s="32"/>
      <c r="BK43" s="32"/>
      <c r="BL43" s="32"/>
      <c r="BM43" s="32"/>
      <c r="BN43" s="32"/>
      <c r="BO43" s="27"/>
      <c r="BP43" s="152">
        <f>COUNTIF($E43:$BG43,1)</f>
        <v>0</v>
      </c>
      <c r="BQ43" s="34"/>
      <c r="BR43" s="28">
        <f>IF(BP43=2,2,IF(BP43&gt;3,3,IF(BP43=1,1,0)))</f>
        <v>0</v>
      </c>
      <c r="BS43" s="28">
        <f>COUNTIF($E43:$BG43,"R")</f>
        <v>0</v>
      </c>
      <c r="BT43" s="28">
        <f>COUNTIF($E43:$BG43,"E")</f>
        <v>0</v>
      </c>
      <c r="BU43" s="28">
        <f>COUNTIF($E43:$BO43,"X")</f>
        <v>0</v>
      </c>
      <c r="BV43" s="36" t="n">
        <v>1</v>
      </c>
      <c r="BW43" s="12">
        <f>IFERROR(VLOOKUP(C43,Inscritos!$B$2:$D$600,3,FALSE()),0)</f>
        <v>1</v>
      </c>
    </row>
    <row r="44" spans="1:75" ht="15.75" customHeight="1">
      <c r="A44" s="157" t="s">
        <v>143</v>
      </c>
      <c r="B44" s="174" t="s">
        <v>144</v>
      </c>
      <c r="C44" s="179" t="s">
        <v>147</v>
      </c>
      <c r="D44" s="170"/>
      <c r="E44" s="160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1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1"/>
      <c r="BF44" s="32"/>
      <c r="BG44" s="32"/>
      <c r="BH44" s="32"/>
      <c r="BI44" s="32"/>
      <c r="BJ44" s="32"/>
      <c r="BK44" s="32"/>
      <c r="BL44" s="32"/>
      <c r="BM44" s="32"/>
      <c r="BN44" s="32"/>
      <c r="BO44" s="27"/>
      <c r="BP44" s="152">
        <f>COUNTIF($E44:$BG44,1)</f>
        <v>0</v>
      </c>
      <c r="BQ44" s="34"/>
      <c r="BR44" s="28">
        <f>IF(BP44=2,2,IF(BP44&gt;3,3,IF(BP44=1,1,0)))</f>
        <v>0</v>
      </c>
      <c r="BS44" s="28">
        <f>COUNTIF($E44:$BG44,"R")</f>
        <v>0</v>
      </c>
      <c r="BT44" s="28">
        <f>COUNTIF($E44:$BG44,"E")</f>
        <v>0</v>
      </c>
      <c r="BU44" s="28">
        <f>COUNTIF($E44:$BO44,"X")</f>
        <v>0</v>
      </c>
      <c r="BV44" s="28" t="n">
        <v>1</v>
      </c>
      <c r="BW44" s="12">
        <f>IFERROR(VLOOKUP(C44,Inscritos!$B$2:$D$600,3,FALSE()),0)</f>
        <v>2</v>
      </c>
    </row>
    <row r="45" spans="1:75" ht="15.75" customHeight="1">
      <c r="A45" s="157" t="s">
        <v>143</v>
      </c>
      <c r="B45" s="174" t="s">
        <v>144</v>
      </c>
      <c r="C45" s="179" t="s">
        <v>148</v>
      </c>
      <c r="D45" s="170"/>
      <c r="E45" s="160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1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1"/>
      <c r="BF45" s="32"/>
      <c r="BG45" s="32"/>
      <c r="BH45" s="32"/>
      <c r="BI45" s="32"/>
      <c r="BJ45" s="32"/>
      <c r="BK45" s="32"/>
      <c r="BL45" s="32"/>
      <c r="BM45" s="32"/>
      <c r="BN45" s="32"/>
      <c r="BO45" s="27"/>
      <c r="BP45" s="152">
        <f>COUNTIF($E45:$BG45,1)</f>
        <v>0</v>
      </c>
      <c r="BQ45" s="34"/>
      <c r="BR45" s="28">
        <f>IF(BP45=2,2,IF(BP45&gt;3,3,IF(BP45=1,1,0)))</f>
        <v>0</v>
      </c>
      <c r="BS45" s="28">
        <f>COUNTIF($E45:$BG45,"R")</f>
        <v>0</v>
      </c>
      <c r="BT45" s="28">
        <f>COUNTIF($E45:$BG45,"E")</f>
        <v>0</v>
      </c>
      <c r="BU45" s="28">
        <f>COUNTIF($E45:$BO45,"X")</f>
        <v>0</v>
      </c>
      <c r="BV45" s="28" t="n">
        <v>1</v>
      </c>
      <c r="BW45" s="12">
        <f>IFERROR(VLOOKUP(C45,Inscritos!$B$2:$D$600,3,FALSE()),0)</f>
        <v>2</v>
      </c>
    </row>
    <row r="46" spans="1:75" ht="15.75" customHeight="1">
      <c r="A46" s="157" t="s">
        <v>143</v>
      </c>
      <c r="B46" s="174" t="s">
        <v>144</v>
      </c>
      <c r="C46" s="178" t="s">
        <v>149</v>
      </c>
      <c r="D46" s="170"/>
      <c r="E46" s="160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1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1"/>
      <c r="BF46" s="32"/>
      <c r="BG46" s="32"/>
      <c r="BH46" s="32"/>
      <c r="BI46" s="32"/>
      <c r="BJ46" s="32"/>
      <c r="BK46" s="32"/>
      <c r="BL46" s="32"/>
      <c r="BM46" s="32"/>
      <c r="BN46" s="32"/>
      <c r="BO46" s="27"/>
      <c r="BP46" s="152">
        <f>COUNTIF($E46:$BG46,1)</f>
        <v>0</v>
      </c>
      <c r="BQ46" s="34"/>
      <c r="BR46" s="28">
        <f>IF(BP46=2,2,IF(BP46&gt;3,3,IF(BP46=1,1,0)))</f>
        <v>0</v>
      </c>
      <c r="BS46" s="28">
        <f>COUNTIF($E46:$BG46,"R")</f>
        <v>0</v>
      </c>
      <c r="BT46" s="28">
        <f>COUNTIF($E46:$BG46,"E")</f>
        <v>0</v>
      </c>
      <c r="BU46" s="28">
        <f>COUNTIF($E46:$BO46,"X")</f>
        <v>0</v>
      </c>
      <c r="BV46" s="28" t="n">
        <v>1</v>
      </c>
      <c r="BW46" s="12">
        <f>IFERROR(VLOOKUP(C46,Inscritos!$B$2:$D$600,3,FALSE()),0)</f>
        <v>2</v>
      </c>
    </row>
    <row r="47" spans="1:75" ht="15.75" customHeight="1">
      <c r="A47" s="157" t="s">
        <v>143</v>
      </c>
      <c r="B47" s="174" t="s">
        <v>144</v>
      </c>
      <c r="C47" s="179" t="s">
        <v>150</v>
      </c>
      <c r="D47" s="169"/>
      <c r="E47" s="160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1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1"/>
      <c r="BF47" s="32"/>
      <c r="BG47" s="32"/>
      <c r="BH47" s="32"/>
      <c r="BI47" s="32"/>
      <c r="BJ47" s="32"/>
      <c r="BK47" s="32"/>
      <c r="BL47" s="32"/>
      <c r="BM47" s="32"/>
      <c r="BN47" s="32"/>
      <c r="BO47" s="27"/>
      <c r="BP47" s="152">
        <f>COUNTIF($E47:$BG47,1)</f>
        <v>0</v>
      </c>
      <c r="BQ47" s="34"/>
      <c r="BR47" s="28">
        <f>IF(BP47=2,2,IF(BP47&gt;3,3,IF(BP47=1,1,0)))</f>
        <v>0</v>
      </c>
      <c r="BS47" s="28">
        <f>COUNTIF($E47:$BG47,"R")</f>
        <v>0</v>
      </c>
      <c r="BT47" s="28">
        <f>COUNTIF($E47:$BG47,"E")</f>
        <v>0</v>
      </c>
      <c r="BU47" s="28">
        <f>COUNTIF($E47:$BO47,"X")</f>
        <v>0</v>
      </c>
      <c r="BV47" s="28" t="n">
        <v>1</v>
      </c>
      <c r="BW47" s="12">
        <f>IFERROR(VLOOKUP(C47,Inscritos!$B$2:$D$600,3,FALSE()),0)</f>
        <v>0</v>
      </c>
    </row>
    <row r="48" spans="1:75" ht="15.75" customHeight="1">
      <c r="A48" s="157" t="s">
        <v>110</v>
      </c>
      <c r="B48" s="174" t="s">
        <v>144</v>
      </c>
      <c r="C48" s="180" t="s">
        <v>151</v>
      </c>
      <c r="D48" s="170"/>
      <c r="E48" s="160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1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1"/>
      <c r="BF48" s="32"/>
      <c r="BG48" s="32"/>
      <c r="BH48" s="32"/>
      <c r="BI48" s="32"/>
      <c r="BJ48" s="32"/>
      <c r="BK48" s="32"/>
      <c r="BL48" s="32"/>
      <c r="BM48" s="32"/>
      <c r="BN48" s="32"/>
      <c r="BO48" s="27"/>
      <c r="BP48" s="152">
        <f>COUNTIF($E48:$BG48,1)</f>
        <v>0</v>
      </c>
      <c r="BQ48" s="34"/>
      <c r="BR48" s="28">
        <f>IF(BP48=2,2,IF(BP48&gt;3,3,IF(BP48=1,1,0)))</f>
        <v>0</v>
      </c>
      <c r="BS48" s="28">
        <f>COUNTIF($E48:$BG48,"R")</f>
        <v>0</v>
      </c>
      <c r="BT48" s="28">
        <f>COUNTIF($E48:$BG48,"E")</f>
        <v>0</v>
      </c>
      <c r="BU48" s="28">
        <f>COUNTIF($E48:$BO48,"X")</f>
        <v>0</v>
      </c>
      <c r="BV48" s="28" t="n">
        <v>1</v>
      </c>
      <c r="BW48" s="12">
        <f>IFERROR(VLOOKUP(C48,Inscritos!$B$2:$D$600,3,FALSE()),0)</f>
        <v>2</v>
      </c>
    </row>
    <row r="49" spans="1:75" ht="15.75" customHeight="1">
      <c r="A49" s="157" t="s">
        <v>110</v>
      </c>
      <c r="B49" s="174" t="s">
        <v>144</v>
      </c>
      <c r="C49" s="179" t="s">
        <v>152</v>
      </c>
      <c r="D49" s="170"/>
      <c r="E49" s="160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1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1"/>
      <c r="BF49" s="32"/>
      <c r="BG49" s="32"/>
      <c r="BH49" s="32"/>
      <c r="BI49" s="32"/>
      <c r="BJ49" s="32"/>
      <c r="BK49" s="32"/>
      <c r="BL49" s="32"/>
      <c r="BM49" s="32"/>
      <c r="BN49" s="32"/>
      <c r="BO49" s="27"/>
      <c r="BP49" s="152">
        <f>COUNTIF($E49:$BG49,1)</f>
        <v>0</v>
      </c>
      <c r="BQ49" s="34"/>
      <c r="BR49" s="28">
        <f>IF(BP49=2,2,IF(BP49&gt;3,3,IF(BP49=1,1,0)))</f>
        <v>0</v>
      </c>
      <c r="BS49" s="28">
        <f>COUNTIF($E49:$BG49,"R")</f>
        <v>0</v>
      </c>
      <c r="BT49" s="28">
        <f>COUNTIF($E49:$BG49,"E")</f>
        <v>0</v>
      </c>
      <c r="BU49" s="28">
        <f>COUNTIF($E49:$BO49,"X")</f>
        <v>0</v>
      </c>
      <c r="BV49" s="28" t="n">
        <v>1</v>
      </c>
      <c r="BW49" s="12">
        <f>IFERROR(VLOOKUP(C49,Inscritos!$B$2:$D$600,3,FALSE()),0)</f>
        <v>1</v>
      </c>
    </row>
    <row r="50" spans="1:75" ht="15.75" customHeight="1">
      <c r="A50" s="157" t="s">
        <v>110</v>
      </c>
      <c r="B50" s="174" t="s">
        <v>144</v>
      </c>
      <c r="C50" s="181" t="s">
        <v>153</v>
      </c>
      <c r="D50" s="170"/>
      <c r="E50" s="160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1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1"/>
      <c r="BF50" s="32"/>
      <c r="BG50" s="32"/>
      <c r="BH50" s="32"/>
      <c r="BI50" s="32"/>
      <c r="BJ50" s="32"/>
      <c r="BK50" s="32"/>
      <c r="BL50" s="32"/>
      <c r="BM50" s="32"/>
      <c r="BN50" s="32"/>
      <c r="BO50" s="27"/>
      <c r="BP50" s="152">
        <f>COUNTIF($E50:$BG50,1)</f>
        <v>0</v>
      </c>
      <c r="BQ50" s="34"/>
      <c r="BR50" s="28">
        <f>IF(BP50=2,2,IF(BP50&gt;3,3,IF(BP50=1,1,0)))</f>
        <v>0</v>
      </c>
      <c r="BS50" s="28">
        <f>COUNTIF($E50:$BG50,"R")</f>
        <v>0</v>
      </c>
      <c r="BT50" s="28">
        <f>COUNTIF($E50:$BG50,"E")</f>
        <v>0</v>
      </c>
      <c r="BU50" s="28">
        <f>COUNTIF($E50:$BO50,"X")</f>
        <v>0</v>
      </c>
      <c r="BV50" s="29" t="n">
        <v>1</v>
      </c>
      <c r="BW50" s="12">
        <f>IFERROR(VLOOKUP(C50,Inscritos!$B$2:$D$600,3,FALSE()),0)</f>
        <v>1</v>
      </c>
    </row>
    <row r="51" spans="1:77" ht="15.75" customHeight="1">
      <c r="A51" s="158" t="s">
        <v>112</v>
      </c>
      <c r="B51" s="174" t="s">
        <v>154</v>
      </c>
      <c r="C51" s="170" t="s">
        <v>155</v>
      </c>
      <c r="D51" s="169"/>
      <c r="E51" s="160"/>
      <c r="F51" s="32"/>
      <c r="G51" s="32"/>
      <c r="H51" s="32"/>
      <c r="I51" s="32"/>
      <c r="J51" s="32"/>
      <c r="K51" s="32"/>
      <c r="L51" s="32"/>
      <c r="M51" s="32"/>
      <c r="N51" s="31"/>
      <c r="O51" s="32"/>
      <c r="P51" s="32"/>
      <c r="Q51" s="32"/>
      <c r="R51" s="32"/>
      <c r="S51" s="27"/>
      <c r="T51" s="27"/>
      <c r="U51" s="27"/>
      <c r="V51" s="27"/>
      <c r="W51" s="27"/>
      <c r="X51" s="27"/>
      <c r="Y51" s="27"/>
      <c r="Z51" s="153"/>
      <c r="AA51" s="153"/>
      <c r="AB51" s="153"/>
      <c r="AC51" s="153"/>
      <c r="AD51" s="153"/>
      <c r="AE51" s="153"/>
      <c r="AF51" s="153"/>
      <c r="AG51" s="153"/>
      <c r="AH51" s="153"/>
      <c r="AI51" s="153"/>
      <c r="AJ51" s="153"/>
      <c r="AK51" s="153"/>
      <c r="AL51" s="153"/>
      <c r="AM51" s="153"/>
      <c r="AN51" s="27"/>
      <c r="AO51" s="27"/>
      <c r="AP51" s="27"/>
      <c r="AQ51" s="27"/>
      <c r="AR51" s="27"/>
      <c r="AS51" s="27"/>
      <c r="AT51" s="27"/>
      <c r="AU51" s="153"/>
      <c r="AV51" s="153"/>
      <c r="AW51" s="153"/>
      <c r="AX51" s="153"/>
      <c r="AY51" s="153"/>
      <c r="AZ51" s="153"/>
      <c r="BA51" s="153"/>
      <c r="BB51" s="153"/>
      <c r="BC51" s="153"/>
      <c r="BD51" s="153"/>
      <c r="BE51" s="153"/>
      <c r="BF51" s="153"/>
      <c r="BG51" s="153"/>
      <c r="BH51" s="153"/>
      <c r="BI51" s="27"/>
      <c r="BJ51" s="27"/>
      <c r="BK51" s="27"/>
      <c r="BL51" s="27"/>
      <c r="BM51" s="27"/>
      <c r="BN51" s="27"/>
      <c r="BO51" s="27"/>
      <c r="BP51" s="152">
        <f>COUNTIF($E51:$BG51,1)</f>
        <v>0</v>
      </c>
      <c r="BQ51" s="28"/>
      <c r="BR51" s="28">
        <f>IF(BP51=2,2,IF(BP51&gt;3,3,IF(BP51=1,1,0)))</f>
        <v>0</v>
      </c>
      <c r="BS51" s="28">
        <f>COUNTIF($E51:$BG51,"R")</f>
        <v>0</v>
      </c>
      <c r="BT51" s="28">
        <f>COUNTIF($E51:$BG51,"E")</f>
        <v>0</v>
      </c>
      <c r="BU51" s="28">
        <f>COUNTIF($E51:$BO51,"X")</f>
        <v>0</v>
      </c>
      <c r="BV51" s="29" t="n">
        <v>0</v>
      </c>
      <c r="BW51" s="12">
        <f>IFERROR(VLOOKUP(C51,Inscritos!$B$2:$D$600,3,FALSE()),0)</f>
        <v>2</v>
      </c>
      <c r="BX51" s="38"/>
      <c r="BY51" s="38"/>
    </row>
    <row r="52" spans="1:77" ht="15.75" customHeight="1">
      <c r="A52" s="158" t="s">
        <v>122</v>
      </c>
      <c r="B52" s="174" t="s">
        <v>113</v>
      </c>
      <c r="C52" s="170" t="s">
        <v>156</v>
      </c>
      <c r="D52" s="170"/>
      <c r="E52" s="160"/>
      <c r="F52" s="32"/>
      <c r="G52" s="32"/>
      <c r="H52" s="32"/>
      <c r="I52" s="32"/>
      <c r="J52" s="31"/>
      <c r="K52" s="32"/>
      <c r="L52" s="32"/>
      <c r="M52" s="32"/>
      <c r="N52" s="32"/>
      <c r="O52" s="32"/>
      <c r="P52" s="32"/>
      <c r="Q52" s="32"/>
      <c r="R52" s="32"/>
      <c r="S52" s="27"/>
      <c r="T52" s="27"/>
      <c r="U52" s="27"/>
      <c r="V52" s="27"/>
      <c r="W52" s="27"/>
      <c r="X52" s="27"/>
      <c r="Y52" s="27"/>
      <c r="Z52" s="153"/>
      <c r="AA52" s="153"/>
      <c r="AB52" s="153"/>
      <c r="AC52" s="153"/>
      <c r="AD52" s="153"/>
      <c r="AE52" s="153"/>
      <c r="AF52" s="153"/>
      <c r="AG52" s="153"/>
      <c r="AH52" s="153"/>
      <c r="AI52" s="153"/>
      <c r="AJ52" s="153"/>
      <c r="AK52" s="153"/>
      <c r="AL52" s="153"/>
      <c r="AM52" s="153"/>
      <c r="AN52" s="27"/>
      <c r="AO52" s="27"/>
      <c r="AP52" s="27"/>
      <c r="AQ52" s="27"/>
      <c r="AR52" s="27"/>
      <c r="AS52" s="27"/>
      <c r="AT52" s="27"/>
      <c r="AU52" s="153"/>
      <c r="AV52" s="153"/>
      <c r="AW52" s="153"/>
      <c r="AX52" s="153"/>
      <c r="AY52" s="153"/>
      <c r="AZ52" s="153"/>
      <c r="BA52" s="153"/>
      <c r="BB52" s="153"/>
      <c r="BC52" s="153"/>
      <c r="BD52" s="153"/>
      <c r="BE52" s="153"/>
      <c r="BF52" s="153"/>
      <c r="BG52" s="153"/>
      <c r="BH52" s="153"/>
      <c r="BI52" s="27"/>
      <c r="BJ52" s="27"/>
      <c r="BK52" s="27"/>
      <c r="BL52" s="27"/>
      <c r="BM52" s="27"/>
      <c r="BN52" s="27"/>
      <c r="BO52" s="27"/>
      <c r="BP52" s="152">
        <f>COUNTIF($E52:$BG52,1)</f>
        <v>0</v>
      </c>
      <c r="BQ52" s="28" t="n">
        <v>3</v>
      </c>
      <c r="BR52" s="28">
        <f>IF(BP52=2,2,IF(BP52&gt;3,3,IF(BP52=1,1,0)))</f>
        <v>0</v>
      </c>
      <c r="BS52" s="28">
        <f>COUNTIF($E52:$BG52,"R")</f>
        <v>0</v>
      </c>
      <c r="BT52" s="28">
        <f>COUNTIF($E52:$BG52,"E")</f>
        <v>0</v>
      </c>
      <c r="BU52" s="28">
        <f>COUNTIF($E52:$BO52,"X")</f>
        <v>0</v>
      </c>
      <c r="BV52" s="29" t="n">
        <v>0</v>
      </c>
      <c r="BW52" s="12">
        <f>IFERROR(VLOOKUP(C52,Inscritos!$B$2:$D$600,3,FALSE()),0)</f>
        <v>1</v>
      </c>
      <c r="BX52" s="13"/>
      <c r="BY52" s="13"/>
    </row>
    <row r="53" spans="1:77" ht="15.75" customHeight="1">
      <c r="A53" s="158" t="s">
        <v>119</v>
      </c>
      <c r="B53" s="174" t="s">
        <v>157</v>
      </c>
      <c r="C53" s="170" t="s">
        <v>158</v>
      </c>
      <c r="D53" s="169"/>
      <c r="E53" s="160"/>
      <c r="F53" s="32"/>
      <c r="G53" s="32"/>
      <c r="H53" s="32"/>
      <c r="I53" s="32"/>
      <c r="J53" s="32"/>
      <c r="K53" s="32"/>
      <c r="L53" s="32"/>
      <c r="M53" s="32"/>
      <c r="N53" s="31"/>
      <c r="O53" s="32"/>
      <c r="P53" s="32"/>
      <c r="Q53" s="32"/>
      <c r="R53" s="32"/>
      <c r="S53" s="27"/>
      <c r="T53" s="27"/>
      <c r="U53" s="27"/>
      <c r="V53" s="27"/>
      <c r="W53" s="27"/>
      <c r="X53" s="27"/>
      <c r="Y53" s="27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  <c r="AN53" s="27"/>
      <c r="AO53" s="27"/>
      <c r="AP53" s="27"/>
      <c r="AQ53" s="27"/>
      <c r="AR53" s="27"/>
      <c r="AS53" s="27"/>
      <c r="AT53" s="27"/>
      <c r="AU53" s="153"/>
      <c r="AV53" s="153"/>
      <c r="AW53" s="153"/>
      <c r="AX53" s="153"/>
      <c r="AY53" s="153"/>
      <c r="AZ53" s="153"/>
      <c r="BA53" s="153"/>
      <c r="BB53" s="153"/>
      <c r="BC53" s="153"/>
      <c r="BD53" s="153"/>
      <c r="BE53" s="153"/>
      <c r="BF53" s="153"/>
      <c r="BG53" s="153"/>
      <c r="BH53" s="153"/>
      <c r="BI53" s="27"/>
      <c r="BJ53" s="27"/>
      <c r="BK53" s="27"/>
      <c r="BL53" s="27"/>
      <c r="BM53" s="27"/>
      <c r="BN53" s="27"/>
      <c r="BO53" s="27"/>
      <c r="BP53" s="152">
        <f>COUNTIF($E53:$BG53,1)</f>
        <v>0</v>
      </c>
      <c r="BQ53" s="28" t="n">
        <v>3</v>
      </c>
      <c r="BR53" s="28">
        <f>IF(BP53=2,2,IF(BP53&gt;3,3,IF(BP53=1,1,0)))</f>
        <v>0</v>
      </c>
      <c r="BS53" s="28">
        <f>COUNTIF($E53:$BG53,"R")</f>
        <v>0</v>
      </c>
      <c r="BT53" s="28">
        <f>COUNTIF($E53:$BG53,"E")</f>
        <v>0</v>
      </c>
      <c r="BU53" s="28">
        <f>COUNTIF($E53:$BO53,"X")</f>
        <v>0</v>
      </c>
      <c r="BV53" s="36">
        <f>IF(OR(BT53&gt;0,BS53&gt;0,BU53&gt;7,OR(BU53&lt;7,BU53&gt;7)),0,1)</f>
        <v>0</v>
      </c>
      <c r="BW53" s="12">
        <f>IFERROR(VLOOKUP(C53,Inscritos!$B$2:$D$600,3,FALSE()),0)</f>
        <v>1</v>
      </c>
      <c r="BX53" s="13" t="s">
        <v>159</v>
      </c>
      <c r="BY53" s="13" t="s">
        <v>160</v>
      </c>
    </row>
    <row r="54" spans="1:77" ht="15.75" customHeight="1">
      <c r="A54" s="158" t="s">
        <v>122</v>
      </c>
      <c r="B54" s="174" t="s">
        <v>113</v>
      </c>
      <c r="C54" s="170" t="s">
        <v>161</v>
      </c>
      <c r="D54" s="170"/>
      <c r="E54" s="160"/>
      <c r="F54" s="32"/>
      <c r="G54" s="32"/>
      <c r="H54" s="32"/>
      <c r="I54" s="32"/>
      <c r="J54" s="31"/>
      <c r="K54" s="32"/>
      <c r="L54" s="32"/>
      <c r="M54" s="32"/>
      <c r="N54" s="32"/>
      <c r="O54" s="32"/>
      <c r="P54" s="32"/>
      <c r="Q54" s="32"/>
      <c r="R54" s="32"/>
      <c r="S54" s="27"/>
      <c r="T54" s="27"/>
      <c r="U54" s="27"/>
      <c r="V54" s="27"/>
      <c r="W54" s="27"/>
      <c r="X54" s="27"/>
      <c r="Y54" s="27"/>
      <c r="Z54" s="153"/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53"/>
      <c r="AL54" s="153"/>
      <c r="AM54" s="153"/>
      <c r="AN54" s="27"/>
      <c r="AO54" s="27"/>
      <c r="AP54" s="27"/>
      <c r="AQ54" s="27"/>
      <c r="AR54" s="27"/>
      <c r="AS54" s="27"/>
      <c r="AT54" s="27"/>
      <c r="AU54" s="153"/>
      <c r="AV54" s="153"/>
      <c r="AW54" s="153"/>
      <c r="AX54" s="153"/>
      <c r="AY54" s="153"/>
      <c r="AZ54" s="153"/>
      <c r="BA54" s="153"/>
      <c r="BB54" s="153"/>
      <c r="BC54" s="153"/>
      <c r="BD54" s="153"/>
      <c r="BE54" s="153"/>
      <c r="BF54" s="153"/>
      <c r="BG54" s="153"/>
      <c r="BH54" s="153"/>
      <c r="BI54" s="27"/>
      <c r="BJ54" s="27"/>
      <c r="BK54" s="27"/>
      <c r="BL54" s="27"/>
      <c r="BM54" s="27"/>
      <c r="BN54" s="27"/>
      <c r="BO54" s="27"/>
      <c r="BP54" s="152">
        <f>COUNTIF($E54:$BG54,1)</f>
        <v>0</v>
      </c>
      <c r="BQ54" s="28" t="n">
        <v>3</v>
      </c>
      <c r="BR54" s="28">
        <f>IF(BP54=2,2,IF(BP54&gt;3,3,IF(BP54=1,1,0)))</f>
        <v>0</v>
      </c>
      <c r="BS54" s="28">
        <f>COUNTIF($E54:$BG54,"R")</f>
        <v>0</v>
      </c>
      <c r="BT54" s="28">
        <f>COUNTIF($E54:$BG54,"E")</f>
        <v>0</v>
      </c>
      <c r="BU54" s="28">
        <f>COUNTIF($E54:$BO54,"X")</f>
        <v>0</v>
      </c>
      <c r="BV54" s="29" t="n">
        <v>0</v>
      </c>
      <c r="BW54" s="12">
        <f>IFERROR(VLOOKUP(C54,Inscritos!$B$2:$D$600,3,FALSE()),0)</f>
        <v>1</v>
      </c>
      <c r="BX54" s="13"/>
      <c r="BY54" s="13"/>
    </row>
    <row r="55" spans="1:77" ht="15.75" customHeight="1">
      <c r="A55" s="158" t="s">
        <v>112</v>
      </c>
      <c r="B55" s="174" t="s">
        <v>113</v>
      </c>
      <c r="C55" s="170" t="s">
        <v>162</v>
      </c>
      <c r="D55" s="169"/>
      <c r="E55" s="160"/>
      <c r="F55" s="31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27"/>
      <c r="T55" s="27"/>
      <c r="U55" s="27"/>
      <c r="V55" s="27"/>
      <c r="W55" s="27"/>
      <c r="X55" s="27"/>
      <c r="Y55" s="27"/>
      <c r="Z55" s="153"/>
      <c r="AA55" s="153"/>
      <c r="AB55" s="153"/>
      <c r="AC55" s="153"/>
      <c r="AD55" s="153"/>
      <c r="AE55" s="153"/>
      <c r="AF55" s="153"/>
      <c r="AG55" s="153"/>
      <c r="AH55" s="153"/>
      <c r="AI55" s="153"/>
      <c r="AJ55" s="153"/>
      <c r="AK55" s="153"/>
      <c r="AL55" s="153"/>
      <c r="AM55" s="153"/>
      <c r="AN55" s="27"/>
      <c r="AO55" s="27"/>
      <c r="AP55" s="27"/>
      <c r="AQ55" s="27"/>
      <c r="AR55" s="27"/>
      <c r="AS55" s="27"/>
      <c r="AT55" s="27"/>
      <c r="AU55" s="153"/>
      <c r="AV55" s="153"/>
      <c r="AW55" s="153"/>
      <c r="AX55" s="153"/>
      <c r="AY55" s="153"/>
      <c r="AZ55" s="153"/>
      <c r="BA55" s="153"/>
      <c r="BB55" s="153"/>
      <c r="BC55" s="153"/>
      <c r="BD55" s="153"/>
      <c r="BE55" s="153"/>
      <c r="BF55" s="153"/>
      <c r="BG55" s="153"/>
      <c r="BH55" s="153"/>
      <c r="BI55" s="27"/>
      <c r="BJ55" s="27"/>
      <c r="BK55" s="27"/>
      <c r="BL55" s="27"/>
      <c r="BM55" s="27"/>
      <c r="BN55" s="27"/>
      <c r="BO55" s="27"/>
      <c r="BP55" s="152">
        <f>COUNTIF($E55:$BG55,1)</f>
        <v>0</v>
      </c>
      <c r="BQ55" s="28" t="n">
        <v>6</v>
      </c>
      <c r="BR55" s="28">
        <f>IF(BP55=2,2,IF(BP55&gt;3,3,IF(BP55=1,1,0)))</f>
        <v>0</v>
      </c>
      <c r="BS55" s="28">
        <f>COUNTIF($E55:$BG55,"R")</f>
        <v>0</v>
      </c>
      <c r="BT55" s="28">
        <f>COUNTIF($E55:$BG55,"E")</f>
        <v>0</v>
      </c>
      <c r="BU55" s="28">
        <f>COUNTIF($E55:$BO55,"X")</f>
        <v>0</v>
      </c>
      <c r="BV55" s="29" t="n">
        <v>0</v>
      </c>
      <c r="BW55" s="12">
        <f>IFERROR(VLOOKUP(C55,Inscritos!$B$2:$D$600,3,FALSE()),0)</f>
        <v>1</v>
      </c>
      <c r="BX55" s="13"/>
      <c r="BY55" s="13"/>
    </row>
    <row r="56" spans="1:77" ht="15.75" customHeight="1">
      <c r="A56" s="158" t="s">
        <v>119</v>
      </c>
      <c r="B56" s="174" t="s">
        <v>157</v>
      </c>
      <c r="C56" s="170" t="s">
        <v>163</v>
      </c>
      <c r="D56" s="169"/>
      <c r="E56" s="160"/>
      <c r="F56" s="32"/>
      <c r="G56" s="32"/>
      <c r="H56" s="32"/>
      <c r="I56" s="32"/>
      <c r="J56" s="32"/>
      <c r="K56" s="32"/>
      <c r="L56" s="32"/>
      <c r="M56" s="32"/>
      <c r="N56" s="31"/>
      <c r="O56" s="32"/>
      <c r="P56" s="32"/>
      <c r="Q56" s="32"/>
      <c r="R56" s="32"/>
      <c r="S56" s="27"/>
      <c r="T56" s="27"/>
      <c r="U56" s="27"/>
      <c r="V56" s="27"/>
      <c r="W56" s="27"/>
      <c r="X56" s="27"/>
      <c r="Y56" s="27"/>
      <c r="Z56" s="153"/>
      <c r="AA56" s="153"/>
      <c r="AB56" s="153"/>
      <c r="AC56" s="153"/>
      <c r="AD56" s="153"/>
      <c r="AE56" s="153"/>
      <c r="AF56" s="153"/>
      <c r="AG56" s="153"/>
      <c r="AH56" s="153"/>
      <c r="AI56" s="153"/>
      <c r="AJ56" s="153"/>
      <c r="AK56" s="153"/>
      <c r="AL56" s="153"/>
      <c r="AM56" s="153"/>
      <c r="AN56" s="27"/>
      <c r="AO56" s="27"/>
      <c r="AP56" s="27"/>
      <c r="AQ56" s="27"/>
      <c r="AR56" s="27"/>
      <c r="AS56" s="27"/>
      <c r="AT56" s="27"/>
      <c r="AU56" s="153"/>
      <c r="AV56" s="153"/>
      <c r="AW56" s="153"/>
      <c r="AX56" s="153"/>
      <c r="AY56" s="153"/>
      <c r="AZ56" s="153"/>
      <c r="BA56" s="153"/>
      <c r="BB56" s="153"/>
      <c r="BC56" s="153"/>
      <c r="BD56" s="153"/>
      <c r="BE56" s="153"/>
      <c r="BF56" s="153"/>
      <c r="BG56" s="153"/>
      <c r="BH56" s="153"/>
      <c r="BI56" s="27"/>
      <c r="BJ56" s="27"/>
      <c r="BK56" s="27"/>
      <c r="BL56" s="27"/>
      <c r="BM56" s="27"/>
      <c r="BN56" s="27"/>
      <c r="BO56" s="27"/>
      <c r="BP56" s="152">
        <f>COUNTIF($E56:$BG56,1)</f>
        <v>0</v>
      </c>
      <c r="BQ56" s="28" t="n">
        <v>6</v>
      </c>
      <c r="BR56" s="28">
        <f>IF(BP56=2,2,IF(BP56&gt;3,3,IF(BP56=1,1,0)))</f>
        <v>0</v>
      </c>
      <c r="BS56" s="28">
        <f>COUNTIF($E56:$BG56,"R")</f>
        <v>0</v>
      </c>
      <c r="BT56" s="28">
        <f>COUNTIF($E56:$BG56,"E")</f>
        <v>0</v>
      </c>
      <c r="BU56" s="28">
        <f>COUNTIF($E56:$BO56,"X")</f>
        <v>0</v>
      </c>
      <c r="BV56" s="28">
        <f>IF(OR(BT56&gt;0,BS56&gt;0,BU56&gt;7,OR(BU56&lt;7,BU56&gt;7)),0,1)</f>
        <v>0</v>
      </c>
      <c r="BW56" s="12">
        <f>IFERROR(VLOOKUP(C56,Inscritos!$B$2:$D$600,3,FALSE()),0)</f>
        <v>1</v>
      </c>
      <c r="BX56" s="13"/>
      <c r="BY56" s="13"/>
    </row>
    <row r="57" spans="1:77" ht="15.75" customHeight="1">
      <c r="A57" s="158" t="s">
        <v>112</v>
      </c>
      <c r="B57" s="174" t="s">
        <v>157</v>
      </c>
      <c r="C57" s="170" t="s">
        <v>164</v>
      </c>
      <c r="D57" s="169"/>
      <c r="E57" s="160"/>
      <c r="F57" s="32"/>
      <c r="G57" s="32"/>
      <c r="H57" s="32"/>
      <c r="I57" s="32"/>
      <c r="J57" s="32"/>
      <c r="K57" s="32"/>
      <c r="L57" s="32"/>
      <c r="M57" s="32"/>
      <c r="N57" s="31"/>
      <c r="O57" s="32"/>
      <c r="P57" s="32"/>
      <c r="Q57" s="32"/>
      <c r="R57" s="32"/>
      <c r="S57" s="27"/>
      <c r="T57" s="27"/>
      <c r="U57" s="27"/>
      <c r="V57" s="27"/>
      <c r="W57" s="27"/>
      <c r="X57" s="27"/>
      <c r="Y57" s="27"/>
      <c r="Z57" s="153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27"/>
      <c r="AO57" s="27"/>
      <c r="AP57" s="27"/>
      <c r="AQ57" s="27"/>
      <c r="AR57" s="27"/>
      <c r="AS57" s="27"/>
      <c r="AT57" s="27"/>
      <c r="AU57" s="153"/>
      <c r="AV57" s="153"/>
      <c r="AW57" s="153"/>
      <c r="AX57" s="153"/>
      <c r="AY57" s="153"/>
      <c r="AZ57" s="153"/>
      <c r="BA57" s="153"/>
      <c r="BB57" s="153"/>
      <c r="BC57" s="153"/>
      <c r="BD57" s="153"/>
      <c r="BE57" s="153"/>
      <c r="BF57" s="153"/>
      <c r="BG57" s="153"/>
      <c r="BH57" s="153"/>
      <c r="BI57" s="27"/>
      <c r="BJ57" s="27"/>
      <c r="BK57" s="27"/>
      <c r="BL57" s="27"/>
      <c r="BM57" s="27"/>
      <c r="BN57" s="27"/>
      <c r="BO57" s="27"/>
      <c r="BP57" s="152">
        <f>COUNTIF($E57:$BG57,1)</f>
        <v>0</v>
      </c>
      <c r="BQ57" s="28" t="n">
        <v>3</v>
      </c>
      <c r="BR57" s="28">
        <f>IF(BP57=2,2,IF(BP57&gt;3,3,IF(BP57=1,1,0)))</f>
        <v>0</v>
      </c>
      <c r="BS57" s="28">
        <f>COUNTIF($E57:$BG57,"R")</f>
        <v>0</v>
      </c>
      <c r="BT57" s="28">
        <f>COUNTIF($E57:$BG57,"E")</f>
        <v>0</v>
      </c>
      <c r="BU57" s="28">
        <f>COUNTIF($E57:$BO57,"X")</f>
        <v>0</v>
      </c>
      <c r="BV57" s="28">
        <f>IF(OR(BT57&gt;0,BS57&gt;0,BU57&gt;7,OR(BU57&lt;7,BU57&gt;7)),0,1)</f>
        <v>0</v>
      </c>
      <c r="BW57" s="12">
        <f>IFERROR(VLOOKUP(C57,Inscritos!$B$2:$D$600,3,FALSE()),0)</f>
        <v>1</v>
      </c>
      <c r="BX57" s="13"/>
      <c r="BY57" s="13"/>
    </row>
    <row r="58" spans="1:77" ht="15.75" customHeight="1">
      <c r="A58" s="158" t="s">
        <v>122</v>
      </c>
      <c r="B58" s="174" t="s">
        <v>113</v>
      </c>
      <c r="C58" s="170" t="s">
        <v>165</v>
      </c>
      <c r="D58" s="170"/>
      <c r="E58" s="160"/>
      <c r="F58" s="31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27"/>
      <c r="T58" s="27"/>
      <c r="U58" s="27"/>
      <c r="V58" s="27"/>
      <c r="W58" s="27"/>
      <c r="X58" s="27"/>
      <c r="Y58" s="27"/>
      <c r="Z58" s="153"/>
      <c r="AA58" s="153"/>
      <c r="AB58" s="153"/>
      <c r="AC58" s="153"/>
      <c r="AD58" s="153"/>
      <c r="AE58" s="153"/>
      <c r="AF58" s="153"/>
      <c r="AG58" s="153"/>
      <c r="AH58" s="153"/>
      <c r="AI58" s="153"/>
      <c r="AJ58" s="153"/>
      <c r="AK58" s="153"/>
      <c r="AL58" s="153"/>
      <c r="AM58" s="153"/>
      <c r="AN58" s="27"/>
      <c r="AO58" s="27"/>
      <c r="AP58" s="27"/>
      <c r="AQ58" s="27"/>
      <c r="AR58" s="27"/>
      <c r="AS58" s="27"/>
      <c r="AT58" s="27"/>
      <c r="AU58" s="153"/>
      <c r="AV58" s="153"/>
      <c r="AW58" s="153"/>
      <c r="AX58" s="153"/>
      <c r="AY58" s="153"/>
      <c r="AZ58" s="153"/>
      <c r="BA58" s="153"/>
      <c r="BB58" s="153"/>
      <c r="BC58" s="153"/>
      <c r="BD58" s="153"/>
      <c r="BE58" s="153"/>
      <c r="BF58" s="153"/>
      <c r="BG58" s="153"/>
      <c r="BH58" s="153"/>
      <c r="BI58" s="27"/>
      <c r="BJ58" s="27"/>
      <c r="BK58" s="27"/>
      <c r="BL58" s="27"/>
      <c r="BM58" s="27"/>
      <c r="BN58" s="27"/>
      <c r="BO58" s="27"/>
      <c r="BP58" s="152">
        <f>COUNTIF($E58:$BG58,1)</f>
        <v>0</v>
      </c>
      <c r="BQ58" s="28" t="n">
        <v>6</v>
      </c>
      <c r="BR58" s="28">
        <f>IF(BP58=2,2,IF(BP58&gt;3,3,IF(BP58=1,1,0)))</f>
        <v>0</v>
      </c>
      <c r="BS58" s="28">
        <f>COUNTIF($E58:$BG58,"R")</f>
        <v>0</v>
      </c>
      <c r="BT58" s="28">
        <f>COUNTIF($E58:$BG58,"E")</f>
        <v>0</v>
      </c>
      <c r="BU58" s="28">
        <f>COUNTIF($E58:$BO58,"X")</f>
        <v>0</v>
      </c>
      <c r="BV58" s="29" t="n">
        <v>0</v>
      </c>
      <c r="BW58" s="12">
        <f>IFERROR(VLOOKUP(C58,Inscritos!$B$2:$D$600,3,FALSE()),0)</f>
        <v>1</v>
      </c>
      <c r="BX58" s="13"/>
      <c r="BY58" s="13"/>
    </row>
    <row r="59" spans="1:77" ht="15.75" customHeight="1">
      <c r="A59" s="158" t="s">
        <v>122</v>
      </c>
      <c r="B59" s="174" t="s">
        <v>154</v>
      </c>
      <c r="C59" s="170" t="s">
        <v>166</v>
      </c>
      <c r="D59" s="170"/>
      <c r="E59" s="160"/>
      <c r="F59" s="32"/>
      <c r="G59" s="32"/>
      <c r="H59" s="32"/>
      <c r="I59" s="32"/>
      <c r="J59" s="32"/>
      <c r="K59" s="32"/>
      <c r="L59" s="32"/>
      <c r="M59" s="32"/>
      <c r="N59" s="31"/>
      <c r="O59" s="32"/>
      <c r="P59" s="32"/>
      <c r="Q59" s="32"/>
      <c r="R59" s="32"/>
      <c r="S59" s="27"/>
      <c r="T59" s="27"/>
      <c r="U59" s="27"/>
      <c r="V59" s="27"/>
      <c r="W59" s="27"/>
      <c r="X59" s="27"/>
      <c r="Y59" s="27"/>
      <c r="Z59" s="153"/>
      <c r="AA59" s="153"/>
      <c r="AB59" s="153"/>
      <c r="AC59" s="153"/>
      <c r="AD59" s="153"/>
      <c r="AE59" s="153"/>
      <c r="AF59" s="153"/>
      <c r="AG59" s="153"/>
      <c r="AH59" s="153"/>
      <c r="AI59" s="153"/>
      <c r="AJ59" s="153"/>
      <c r="AK59" s="153"/>
      <c r="AL59" s="153"/>
      <c r="AM59" s="153"/>
      <c r="AN59" s="27"/>
      <c r="AO59" s="27"/>
      <c r="AP59" s="27"/>
      <c r="AQ59" s="27"/>
      <c r="AR59" s="27"/>
      <c r="AS59" s="27"/>
      <c r="AT59" s="27"/>
      <c r="AU59" s="153"/>
      <c r="AV59" s="153"/>
      <c r="AW59" s="153"/>
      <c r="AX59" s="153"/>
      <c r="AY59" s="153"/>
      <c r="AZ59" s="153"/>
      <c r="BA59" s="153"/>
      <c r="BB59" s="153"/>
      <c r="BC59" s="153"/>
      <c r="BD59" s="153"/>
      <c r="BE59" s="153"/>
      <c r="BF59" s="153"/>
      <c r="BG59" s="153"/>
      <c r="BH59" s="153"/>
      <c r="BI59" s="27"/>
      <c r="BJ59" s="27"/>
      <c r="BK59" s="27"/>
      <c r="BL59" s="27"/>
      <c r="BM59" s="27"/>
      <c r="BN59" s="27"/>
      <c r="BO59" s="27"/>
      <c r="BP59" s="152">
        <f>COUNTIF($E59:$BG59,1)</f>
        <v>0</v>
      </c>
      <c r="BQ59" s="28" t="n">
        <v>6</v>
      </c>
      <c r="BR59" s="28">
        <f>IF(BP59=2,2,IF(BP59&gt;3,3,IF(BP59=1,1,0)))</f>
        <v>0</v>
      </c>
      <c r="BS59" s="28">
        <f>COUNTIF($E59:$BG59,"R")</f>
        <v>0</v>
      </c>
      <c r="BT59" s="28">
        <f>COUNTIF($E59:$BG59,"E")</f>
        <v>0</v>
      </c>
      <c r="BU59" s="28">
        <f>COUNTIF($E59:$BO59,"X")</f>
        <v>0</v>
      </c>
      <c r="BV59" s="29" t="n">
        <v>0</v>
      </c>
      <c r="BW59" s="12">
        <f>IFERROR(VLOOKUP(C59,Inscritos!$B$2:$D$600,3,FALSE()),0)</f>
        <v>1</v>
      </c>
      <c r="BX59" s="13"/>
      <c r="BY59" s="13"/>
    </row>
    <row r="60" spans="1:77" ht="15.75" customHeight="1">
      <c r="A60" s="158" t="s">
        <v>119</v>
      </c>
      <c r="B60" s="174" t="s">
        <v>113</v>
      </c>
      <c r="C60" s="170" t="s">
        <v>167</v>
      </c>
      <c r="D60" s="169"/>
      <c r="E60" s="160"/>
      <c r="F60" s="32"/>
      <c r="G60" s="32"/>
      <c r="H60" s="32"/>
      <c r="I60" s="32"/>
      <c r="J60" s="31"/>
      <c r="K60" s="32"/>
      <c r="L60" s="32"/>
      <c r="M60" s="32"/>
      <c r="N60" s="32"/>
      <c r="O60" s="32"/>
      <c r="P60" s="32"/>
      <c r="Q60" s="32"/>
      <c r="R60" s="32"/>
      <c r="S60" s="27"/>
      <c r="T60" s="27"/>
      <c r="U60" s="27"/>
      <c r="V60" s="27"/>
      <c r="W60" s="27"/>
      <c r="X60" s="27"/>
      <c r="Y60" s="27"/>
      <c r="Z60" s="153"/>
      <c r="AA60" s="153"/>
      <c r="AB60" s="153"/>
      <c r="AC60" s="153"/>
      <c r="AD60" s="153"/>
      <c r="AE60" s="153"/>
      <c r="AF60" s="153"/>
      <c r="AG60" s="153"/>
      <c r="AH60" s="153"/>
      <c r="AI60" s="153"/>
      <c r="AJ60" s="153"/>
      <c r="AK60" s="153"/>
      <c r="AL60" s="153"/>
      <c r="AM60" s="153"/>
      <c r="AN60" s="27"/>
      <c r="AO60" s="27"/>
      <c r="AP60" s="27"/>
      <c r="AQ60" s="27"/>
      <c r="AR60" s="27"/>
      <c r="AS60" s="27"/>
      <c r="AT60" s="27"/>
      <c r="AU60" s="153"/>
      <c r="AV60" s="153"/>
      <c r="AW60" s="153"/>
      <c r="AX60" s="153"/>
      <c r="AY60" s="153"/>
      <c r="AZ60" s="153"/>
      <c r="BA60" s="153"/>
      <c r="BB60" s="153"/>
      <c r="BC60" s="153"/>
      <c r="BD60" s="153"/>
      <c r="BE60" s="153"/>
      <c r="BF60" s="153"/>
      <c r="BG60" s="153"/>
      <c r="BH60" s="153"/>
      <c r="BI60" s="27"/>
      <c r="BJ60" s="27"/>
      <c r="BK60" s="27"/>
      <c r="BL60" s="27"/>
      <c r="BM60" s="27"/>
      <c r="BN60" s="27"/>
      <c r="BO60" s="27"/>
      <c r="BP60" s="152">
        <f>COUNTIF($E60:$BG60,1)</f>
        <v>0</v>
      </c>
      <c r="BQ60" s="28" t="n">
        <v>6</v>
      </c>
      <c r="BR60" s="28">
        <f>IF(BP60=2,2,IF(BP60&gt;3,3,IF(BP60=1,1,0)))</f>
        <v>0</v>
      </c>
      <c r="BS60" s="28">
        <f>COUNTIF($E60:$BG60,"R")</f>
        <v>0</v>
      </c>
      <c r="BT60" s="28">
        <f>COUNTIF($E60:$BG60,"E")</f>
        <v>0</v>
      </c>
      <c r="BU60" s="28">
        <f>COUNTIF($E60:$BO60,"X")</f>
        <v>0</v>
      </c>
      <c r="BV60" s="29" t="n">
        <v>0</v>
      </c>
      <c r="BW60" s="12">
        <f>IFERROR(VLOOKUP(C60,Inscritos!$B$2:$D$600,3,FALSE()),0)</f>
        <v>1</v>
      </c>
      <c r="BX60" s="13"/>
      <c r="BY60" s="13"/>
    </row>
    <row r="61" spans="1:77" ht="15.75" customHeight="1">
      <c r="A61" s="158" t="s">
        <v>122</v>
      </c>
      <c r="B61" s="174" t="s">
        <v>113</v>
      </c>
      <c r="C61" s="170" t="s">
        <v>168</v>
      </c>
      <c r="D61" s="170"/>
      <c r="E61" s="160"/>
      <c r="F61" s="32"/>
      <c r="G61" s="32"/>
      <c r="H61" s="32"/>
      <c r="I61" s="32"/>
      <c r="J61" s="32"/>
      <c r="K61" s="32"/>
      <c r="L61" s="32"/>
      <c r="M61" s="32"/>
      <c r="N61" s="31"/>
      <c r="O61" s="32"/>
      <c r="P61" s="32"/>
      <c r="Q61" s="32"/>
      <c r="R61" s="32"/>
      <c r="S61" s="27"/>
      <c r="T61" s="27"/>
      <c r="U61" s="27"/>
      <c r="V61" s="27"/>
      <c r="W61" s="27"/>
      <c r="X61" s="27"/>
      <c r="Y61" s="27"/>
      <c r="Z61" s="153"/>
      <c r="AA61" s="153"/>
      <c r="AB61" s="153"/>
      <c r="AC61" s="153"/>
      <c r="AD61" s="153"/>
      <c r="AE61" s="153"/>
      <c r="AF61" s="153"/>
      <c r="AG61" s="153"/>
      <c r="AH61" s="153"/>
      <c r="AI61" s="153"/>
      <c r="AJ61" s="153"/>
      <c r="AK61" s="153"/>
      <c r="AL61" s="153"/>
      <c r="AM61" s="153"/>
      <c r="AN61" s="27"/>
      <c r="AO61" s="27"/>
      <c r="AP61" s="27"/>
      <c r="AQ61" s="27"/>
      <c r="AR61" s="27"/>
      <c r="AS61" s="27"/>
      <c r="AT61" s="27"/>
      <c r="AU61" s="153"/>
      <c r="AV61" s="153"/>
      <c r="AW61" s="153"/>
      <c r="AX61" s="153"/>
      <c r="AY61" s="153"/>
      <c r="AZ61" s="153"/>
      <c r="BA61" s="153"/>
      <c r="BB61" s="153"/>
      <c r="BC61" s="153"/>
      <c r="BD61" s="153"/>
      <c r="BE61" s="153"/>
      <c r="BF61" s="153"/>
      <c r="BG61" s="153"/>
      <c r="BH61" s="153"/>
      <c r="BI61" s="27"/>
      <c r="BJ61" s="27"/>
      <c r="BK61" s="27"/>
      <c r="BL61" s="27"/>
      <c r="BM61" s="27"/>
      <c r="BN61" s="27"/>
      <c r="BO61" s="27"/>
      <c r="BP61" s="152">
        <f>COUNTIF($E61:$BG61,1)</f>
        <v>0</v>
      </c>
      <c r="BQ61" s="28" t="n">
        <v>3</v>
      </c>
      <c r="BR61" s="28">
        <f>IF(BP61=2,2,IF(BP61&gt;3,3,IF(BP61=1,1,0)))</f>
        <v>0</v>
      </c>
      <c r="BS61" s="28">
        <f>COUNTIF($E61:$BG61,"R")</f>
        <v>0</v>
      </c>
      <c r="BT61" s="28">
        <f>COUNTIF($E61:$BG61,"E")</f>
        <v>0</v>
      </c>
      <c r="BU61" s="28">
        <f>COUNTIF($E61:$BO61,"X")</f>
        <v>0</v>
      </c>
      <c r="BV61" s="29" t="n">
        <v>0</v>
      </c>
      <c r="BW61" s="12">
        <f>IFERROR(VLOOKUP(C61,Inscritos!$B$2:$D$600,3,FALSE()),0)</f>
        <v>2</v>
      </c>
      <c r="BX61" s="13"/>
      <c r="BY61" s="13"/>
    </row>
    <row r="62" spans="1:77" ht="15.75" customHeight="1">
      <c r="A62" s="158" t="s">
        <v>119</v>
      </c>
      <c r="B62" s="174" t="s">
        <v>113</v>
      </c>
      <c r="C62" s="170" t="s">
        <v>169</v>
      </c>
      <c r="D62" s="169"/>
      <c r="E62" s="160"/>
      <c r="F62" s="31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27"/>
      <c r="T62" s="27"/>
      <c r="U62" s="27"/>
      <c r="V62" s="27"/>
      <c r="W62" s="27"/>
      <c r="X62" s="27"/>
      <c r="Y62" s="27"/>
      <c r="Z62" s="153"/>
      <c r="AA62" s="153"/>
      <c r="AB62" s="153"/>
      <c r="AC62" s="153"/>
      <c r="AD62" s="153"/>
      <c r="AE62" s="153"/>
      <c r="AF62" s="153"/>
      <c r="AG62" s="153"/>
      <c r="AH62" s="153"/>
      <c r="AI62" s="153"/>
      <c r="AJ62" s="153"/>
      <c r="AK62" s="153"/>
      <c r="AL62" s="153"/>
      <c r="AM62" s="153"/>
      <c r="AN62" s="27"/>
      <c r="AO62" s="27"/>
      <c r="AP62" s="27"/>
      <c r="AQ62" s="27"/>
      <c r="AR62" s="27"/>
      <c r="AS62" s="27"/>
      <c r="AT62" s="27"/>
      <c r="AU62" s="153"/>
      <c r="AV62" s="153"/>
      <c r="AW62" s="153"/>
      <c r="AX62" s="153"/>
      <c r="AY62" s="153"/>
      <c r="AZ62" s="153"/>
      <c r="BA62" s="153"/>
      <c r="BB62" s="153"/>
      <c r="BC62" s="153"/>
      <c r="BD62" s="153"/>
      <c r="BE62" s="153"/>
      <c r="BF62" s="153"/>
      <c r="BG62" s="153"/>
      <c r="BH62" s="153"/>
      <c r="BI62" s="27"/>
      <c r="BJ62" s="27"/>
      <c r="BK62" s="27"/>
      <c r="BL62" s="27"/>
      <c r="BM62" s="27"/>
      <c r="BN62" s="27"/>
      <c r="BO62" s="27"/>
      <c r="BP62" s="152">
        <f>COUNTIF($E62:$BG62,1)</f>
        <v>0</v>
      </c>
      <c r="BQ62" s="28" t="n">
        <v>3</v>
      </c>
      <c r="BR62" s="28">
        <f>IF(BP62=2,2,IF(BP62&gt;3,3,IF(BP62=1,1,0)))</f>
        <v>0</v>
      </c>
      <c r="BS62" s="28">
        <f>COUNTIF($E62:$BG62,"R")</f>
        <v>0</v>
      </c>
      <c r="BT62" s="28">
        <f>COUNTIF($E62:$BG62,"E")</f>
        <v>0</v>
      </c>
      <c r="BU62" s="28">
        <f>COUNTIF($E62:$BO62,"X")</f>
        <v>0</v>
      </c>
      <c r="BV62" s="29" t="n">
        <v>0</v>
      </c>
      <c r="BW62" s="12">
        <f>IFERROR(VLOOKUP(C62,Inscritos!$B$2:$D$600,3,FALSE()),0)</f>
        <v>2</v>
      </c>
      <c r="BX62" s="13"/>
      <c r="BY62" s="13"/>
    </row>
    <row r="63" spans="1:77" ht="15.75" customHeight="1">
      <c r="A63" s="158" t="s">
        <v>112</v>
      </c>
      <c r="B63" s="174" t="s">
        <v>113</v>
      </c>
      <c r="C63" s="170" t="s">
        <v>170</v>
      </c>
      <c r="D63" s="169"/>
      <c r="E63" s="160"/>
      <c r="F63" s="31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27"/>
      <c r="T63" s="27"/>
      <c r="U63" s="27"/>
      <c r="V63" s="27"/>
      <c r="W63" s="27"/>
      <c r="X63" s="27"/>
      <c r="Y63" s="27"/>
      <c r="Z63" s="153"/>
      <c r="AA63" s="153"/>
      <c r="AB63" s="153"/>
      <c r="AC63" s="153"/>
      <c r="AD63" s="153"/>
      <c r="AE63" s="153"/>
      <c r="AF63" s="153"/>
      <c r="AG63" s="153"/>
      <c r="AH63" s="153"/>
      <c r="AI63" s="153"/>
      <c r="AJ63" s="153"/>
      <c r="AK63" s="153"/>
      <c r="AL63" s="153"/>
      <c r="AM63" s="153"/>
      <c r="AN63" s="27"/>
      <c r="AO63" s="27"/>
      <c r="AP63" s="27"/>
      <c r="AQ63" s="27"/>
      <c r="AR63" s="27"/>
      <c r="AS63" s="27"/>
      <c r="AT63" s="27"/>
      <c r="AU63" s="153"/>
      <c r="AV63" s="153"/>
      <c r="AW63" s="153"/>
      <c r="AX63" s="153"/>
      <c r="AY63" s="153"/>
      <c r="AZ63" s="153"/>
      <c r="BA63" s="153"/>
      <c r="BB63" s="153"/>
      <c r="BC63" s="153"/>
      <c r="BD63" s="153"/>
      <c r="BE63" s="153"/>
      <c r="BF63" s="153"/>
      <c r="BG63" s="153"/>
      <c r="BH63" s="153"/>
      <c r="BI63" s="27"/>
      <c r="BJ63" s="27"/>
      <c r="BK63" s="27"/>
      <c r="BL63" s="27"/>
      <c r="BM63" s="27"/>
      <c r="BN63" s="27"/>
      <c r="BO63" s="27"/>
      <c r="BP63" s="152">
        <f>COUNTIF($E63:$BG63,1)</f>
        <v>0</v>
      </c>
      <c r="BQ63" s="28" t="n">
        <v>3</v>
      </c>
      <c r="BR63" s="28">
        <f>IF(BP63=2,2,IF(BP63&gt;3,3,IF(BP63=1,1,0)))</f>
        <v>0</v>
      </c>
      <c r="BS63" s="28">
        <f>COUNTIF($E63:$BG63,"R")</f>
        <v>0</v>
      </c>
      <c r="BT63" s="28">
        <f>COUNTIF($E63:$BG63,"E")</f>
        <v>0</v>
      </c>
      <c r="BU63" s="28">
        <f>COUNTIF($E63:$BO63,"X")</f>
        <v>0</v>
      </c>
      <c r="BV63" s="29" t="n">
        <v>0</v>
      </c>
      <c r="BW63" s="12">
        <f>IFERROR(VLOOKUP(C63,Inscritos!$B$2:$D$600,3,FALSE()),0)</f>
        <v>1</v>
      </c>
      <c r="BX63" s="13"/>
      <c r="BY63" s="13"/>
    </row>
    <row r="64" spans="1:77" ht="15.75" customHeight="1">
      <c r="A64" s="158" t="s">
        <v>122</v>
      </c>
      <c r="B64" s="174" t="s">
        <v>113</v>
      </c>
      <c r="C64" s="170" t="s">
        <v>171</v>
      </c>
      <c r="D64" s="169"/>
      <c r="E64" s="160"/>
      <c r="F64" s="32"/>
      <c r="G64" s="32"/>
      <c r="H64" s="31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27"/>
      <c r="T64" s="27"/>
      <c r="U64" s="27"/>
      <c r="V64" s="27"/>
      <c r="W64" s="27"/>
      <c r="X64" s="27"/>
      <c r="Y64" s="27"/>
      <c r="Z64" s="153"/>
      <c r="AA64" s="153"/>
      <c r="AB64" s="153"/>
      <c r="AC64" s="153"/>
      <c r="AD64" s="153"/>
      <c r="AE64" s="153"/>
      <c r="AF64" s="153"/>
      <c r="AG64" s="153"/>
      <c r="AH64" s="153"/>
      <c r="AI64" s="153"/>
      <c r="AJ64" s="153"/>
      <c r="AK64" s="153"/>
      <c r="AL64" s="153"/>
      <c r="AM64" s="153"/>
      <c r="AN64" s="27"/>
      <c r="AO64" s="27"/>
      <c r="AP64" s="27"/>
      <c r="AQ64" s="27"/>
      <c r="AR64" s="27"/>
      <c r="AS64" s="27"/>
      <c r="AT64" s="27"/>
      <c r="AU64" s="153"/>
      <c r="AV64" s="153"/>
      <c r="AW64" s="153"/>
      <c r="AX64" s="153"/>
      <c r="AY64" s="153"/>
      <c r="AZ64" s="153"/>
      <c r="BA64" s="153"/>
      <c r="BB64" s="153"/>
      <c r="BC64" s="153"/>
      <c r="BD64" s="153"/>
      <c r="BE64" s="153"/>
      <c r="BF64" s="153"/>
      <c r="BG64" s="153"/>
      <c r="BH64" s="153"/>
      <c r="BI64" s="27"/>
      <c r="BJ64" s="27"/>
      <c r="BK64" s="27"/>
      <c r="BL64" s="27"/>
      <c r="BM64" s="27"/>
      <c r="BN64" s="27"/>
      <c r="BO64" s="27"/>
      <c r="BP64" s="152">
        <f>COUNTIF($E64:$BG64,1)</f>
        <v>0</v>
      </c>
      <c r="BQ64" s="28" t="n">
        <v>3</v>
      </c>
      <c r="BR64" s="28">
        <f>IF(BP64=2,2,IF(BP64&gt;3,3,IF(BP64=1,1,0)))</f>
        <v>0</v>
      </c>
      <c r="BS64" s="28">
        <f>COUNTIF($E64:$BG64,"R")</f>
        <v>0</v>
      </c>
      <c r="BT64" s="28">
        <f>COUNTIF($E64:$BG64,"E")</f>
        <v>0</v>
      </c>
      <c r="BU64" s="28">
        <f>COUNTIF($E64:$BO64,"X")</f>
        <v>0</v>
      </c>
      <c r="BV64" s="29" t="n">
        <v>0</v>
      </c>
      <c r="BW64" s="12">
        <f>IFERROR(VLOOKUP(C64,Inscritos!$B$2:$D$600,3,FALSE()),0)</f>
        <v>2</v>
      </c>
      <c r="BX64" s="13"/>
      <c r="BY64" s="13"/>
    </row>
    <row r="65" spans="1:77" ht="15.75" customHeight="1">
      <c r="A65" s="158" t="s">
        <v>119</v>
      </c>
      <c r="B65" s="174" t="s">
        <v>83</v>
      </c>
      <c r="C65" s="170" t="s">
        <v>172</v>
      </c>
      <c r="D65" s="169"/>
      <c r="E65" s="160"/>
      <c r="F65" s="32"/>
      <c r="G65" s="32"/>
      <c r="H65" s="153"/>
      <c r="I65" s="32"/>
      <c r="J65" s="32"/>
      <c r="K65" s="32"/>
      <c r="L65" s="32"/>
      <c r="M65" s="32"/>
      <c r="N65" s="31"/>
      <c r="O65" s="32"/>
      <c r="P65" s="32"/>
      <c r="Q65" s="32"/>
      <c r="R65" s="32"/>
      <c r="S65" s="27"/>
      <c r="T65" s="27"/>
      <c r="U65" s="27"/>
      <c r="V65" s="27"/>
      <c r="W65" s="27"/>
      <c r="X65" s="27"/>
      <c r="Y65" s="27"/>
      <c r="Z65" s="153"/>
      <c r="AA65" s="153"/>
      <c r="AB65" s="153"/>
      <c r="AC65" s="153"/>
      <c r="AD65" s="153"/>
      <c r="AE65" s="153"/>
      <c r="AF65" s="153"/>
      <c r="AG65" s="153"/>
      <c r="AH65" s="153"/>
      <c r="AI65" s="153"/>
      <c r="AJ65" s="153"/>
      <c r="AK65" s="153"/>
      <c r="AL65" s="153"/>
      <c r="AM65" s="153"/>
      <c r="AN65" s="27"/>
      <c r="AO65" s="27"/>
      <c r="AP65" s="27"/>
      <c r="AQ65" s="27"/>
      <c r="AR65" s="27"/>
      <c r="AS65" s="27"/>
      <c r="AT65" s="27"/>
      <c r="AU65" s="153"/>
      <c r="AV65" s="153"/>
      <c r="AW65" s="153"/>
      <c r="AX65" s="153"/>
      <c r="AY65" s="153"/>
      <c r="AZ65" s="153"/>
      <c r="BA65" s="153"/>
      <c r="BB65" s="153"/>
      <c r="BC65" s="153"/>
      <c r="BD65" s="153"/>
      <c r="BE65" s="153"/>
      <c r="BF65" s="153"/>
      <c r="BG65" s="153"/>
      <c r="BH65" s="153"/>
      <c r="BI65" s="27"/>
      <c r="BJ65" s="27"/>
      <c r="BK65" s="27"/>
      <c r="BL65" s="27"/>
      <c r="BM65" s="27"/>
      <c r="BN65" s="27"/>
      <c r="BO65" s="27"/>
      <c r="BP65" s="152">
        <f>COUNTIF($E65:$BG65,1)</f>
        <v>0</v>
      </c>
      <c r="BQ65" s="28" t="n">
        <v>3</v>
      </c>
      <c r="BR65" s="28">
        <f>IF(BP65=2,2,IF(BP65&gt;3,3,IF(BP65=1,1,0)))</f>
        <v>0</v>
      </c>
      <c r="BS65" s="28">
        <f>COUNTIF($E65:$BG65,"R")</f>
        <v>0</v>
      </c>
      <c r="BT65" s="28">
        <f>COUNTIF($E65:$BG65,"E")</f>
        <v>0</v>
      </c>
      <c r="BU65" s="28">
        <f>COUNTIF($E65:$BO65,"X")</f>
        <v>0</v>
      </c>
      <c r="BV65" s="28">
        <f>IF(OR(BT65&gt;0,BS65&gt;0,BU65&gt;7,OR(BU65&lt;7,BU65&gt;7)),0,1)</f>
        <v>0</v>
      </c>
      <c r="BW65" s="12">
        <f>IFERROR(VLOOKUP(C65,Inscritos!$B$2:$D$600,3,FALSE()),0)</f>
        <v>0</v>
      </c>
      <c r="BX65" s="13"/>
      <c r="BY65" s="13"/>
    </row>
    <row r="66" spans="1:77" ht="15.75" customHeight="1">
      <c r="A66" s="158" t="s">
        <v>119</v>
      </c>
      <c r="B66" s="174" t="s">
        <v>113</v>
      </c>
      <c r="C66" s="170" t="s">
        <v>173</v>
      </c>
      <c r="D66" s="169"/>
      <c r="E66" s="162"/>
      <c r="F66" s="32"/>
      <c r="G66" s="32"/>
      <c r="H66" s="153"/>
      <c r="I66" s="32"/>
      <c r="J66" s="32"/>
      <c r="K66" s="32"/>
      <c r="L66" s="32"/>
      <c r="M66" s="153"/>
      <c r="N66" s="31"/>
      <c r="O66" s="32"/>
      <c r="P66" s="32"/>
      <c r="Q66" s="153"/>
      <c r="R66" s="32"/>
      <c r="S66" s="27"/>
      <c r="T66" s="27"/>
      <c r="U66" s="27"/>
      <c r="V66" s="27"/>
      <c r="W66" s="27"/>
      <c r="X66" s="27"/>
      <c r="Y66" s="27"/>
      <c r="Z66" s="153"/>
      <c r="AA66" s="153"/>
      <c r="AB66" s="153"/>
      <c r="AC66" s="153"/>
      <c r="AD66" s="153"/>
      <c r="AE66" s="153"/>
      <c r="AF66" s="153"/>
      <c r="AG66" s="153"/>
      <c r="AH66" s="153"/>
      <c r="AI66" s="153"/>
      <c r="AJ66" s="153"/>
      <c r="AK66" s="153"/>
      <c r="AL66" s="153"/>
      <c r="AM66" s="153"/>
      <c r="AN66" s="27"/>
      <c r="AO66" s="27"/>
      <c r="AP66" s="27"/>
      <c r="AQ66" s="27"/>
      <c r="AR66" s="27"/>
      <c r="AS66" s="27"/>
      <c r="AT66" s="27"/>
      <c r="AU66" s="153"/>
      <c r="AV66" s="153"/>
      <c r="AW66" s="153"/>
      <c r="AX66" s="153"/>
      <c r="AY66" s="153"/>
      <c r="AZ66" s="153"/>
      <c r="BA66" s="153"/>
      <c r="BB66" s="153"/>
      <c r="BC66" s="153"/>
      <c r="BD66" s="153"/>
      <c r="BE66" s="153"/>
      <c r="BF66" s="153"/>
      <c r="BG66" s="153"/>
      <c r="BH66" s="153"/>
      <c r="BI66" s="27"/>
      <c r="BJ66" s="27"/>
      <c r="BK66" s="27"/>
      <c r="BL66" s="27"/>
      <c r="BM66" s="27"/>
      <c r="BN66" s="27"/>
      <c r="BO66" s="27"/>
      <c r="BP66" s="152">
        <f>COUNTIF($E66:$BG66,1)</f>
        <v>0</v>
      </c>
      <c r="BQ66" s="28" t="n">
        <v>6</v>
      </c>
      <c r="BR66" s="28">
        <f>IF(BP66=2,2,IF(BP66&gt;3,3,IF(BP66=1,1,0)))</f>
        <v>0</v>
      </c>
      <c r="BS66" s="28">
        <f>COUNTIF($E66:$BG66,"R")</f>
        <v>0</v>
      </c>
      <c r="BT66" s="28">
        <f>COUNTIF($E66:$BG66,"E")</f>
        <v>0</v>
      </c>
      <c r="BU66" s="28">
        <f>COUNTIF($E66:$BO66,"X")</f>
        <v>0</v>
      </c>
      <c r="BV66" s="29" t="n">
        <v>0</v>
      </c>
      <c r="BW66" s="12">
        <f>IFERROR(VLOOKUP(C66,Inscritos!$B$2:$D$600,3,FALSE()),0)</f>
        <v>1</v>
      </c>
      <c r="BX66" s="13"/>
      <c r="BY66" s="13"/>
    </row>
    <row r="67" spans="1:75" ht="15.75" customHeight="1">
      <c r="A67" s="176" t="s">
        <v>134</v>
      </c>
      <c r="B67" s="192" t="s">
        <v>126</v>
      </c>
      <c r="C67" s="170" t="s">
        <v>174</v>
      </c>
      <c r="D67" s="169"/>
      <c r="E67" s="160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1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27"/>
      <c r="AO67" s="27"/>
      <c r="AP67" s="27"/>
      <c r="AQ67" s="27"/>
      <c r="AR67" s="27"/>
      <c r="AS67" s="27"/>
      <c r="AT67" s="27"/>
      <c r="AU67" s="153"/>
      <c r="AV67" s="153"/>
      <c r="AW67" s="153"/>
      <c r="AX67" s="153"/>
      <c r="AY67" s="153"/>
      <c r="AZ67" s="153"/>
      <c r="BA67" s="153"/>
      <c r="BB67" s="153"/>
      <c r="BC67" s="153"/>
      <c r="BD67" s="153"/>
      <c r="BE67" s="153"/>
      <c r="BF67" s="153"/>
      <c r="BG67" s="153"/>
      <c r="BH67" s="153"/>
      <c r="BI67" s="27"/>
      <c r="BJ67" s="27"/>
      <c r="BK67" s="27"/>
      <c r="BL67" s="27"/>
      <c r="BM67" s="27"/>
      <c r="BN67" s="27"/>
      <c r="BO67" s="27"/>
      <c r="BP67" s="152">
        <f>COUNTIF($E67:$BG67,1)</f>
        <v>0</v>
      </c>
      <c r="BQ67" s="34"/>
      <c r="BR67" s="28">
        <f>IF(BP67=2,2,IF(BP67&gt;3,3,IF(BP67=1,1,0)))</f>
        <v>0</v>
      </c>
      <c r="BS67" s="28">
        <f>COUNTIF($E67:$BG67,"R")</f>
        <v>0</v>
      </c>
      <c r="BT67" s="28">
        <f>COUNTIF($E67:$BG67,"E")</f>
        <v>0</v>
      </c>
      <c r="BU67" s="28">
        <f>COUNTIF($E67:$BO67,"X")</f>
        <v>0</v>
      </c>
      <c r="BV67" s="28">
        <f>IF(OR(BT67&gt;0,BS67&gt;0,BU67&gt;7,OR(BU67&lt;7,BU67&gt;7)),0,1)</f>
        <v>0</v>
      </c>
      <c r="BW67" s="12">
        <f>IFERROR(VLOOKUP(C67,Inscritos!$B$2:$D$600,3,FALSE()),0)</f>
        <v>2</v>
      </c>
    </row>
    <row r="68" spans="1:77" ht="15.75" customHeight="1">
      <c r="A68" s="176" t="s">
        <v>125</v>
      </c>
      <c r="B68" s="192" t="s">
        <v>126</v>
      </c>
      <c r="C68" s="170" t="s">
        <v>175</v>
      </c>
      <c r="D68" s="171"/>
      <c r="E68" s="160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27"/>
      <c r="AO68" s="27"/>
      <c r="AP68" s="27"/>
      <c r="AQ68" s="27"/>
      <c r="AR68" s="27"/>
      <c r="AS68" s="27"/>
      <c r="AT68" s="27"/>
      <c r="AU68" s="153"/>
      <c r="AV68" s="153"/>
      <c r="AW68" s="153"/>
      <c r="AX68" s="153"/>
      <c r="AY68" s="153"/>
      <c r="AZ68" s="153"/>
      <c r="BA68" s="153"/>
      <c r="BB68" s="153"/>
      <c r="BC68" s="153"/>
      <c r="BD68" s="153"/>
      <c r="BE68" s="153"/>
      <c r="BF68" s="153"/>
      <c r="BG68" s="153"/>
      <c r="BH68" s="153"/>
      <c r="BI68" s="27"/>
      <c r="BJ68" s="27"/>
      <c r="BK68" s="27"/>
      <c r="BL68" s="27"/>
      <c r="BM68" s="27"/>
      <c r="BN68" s="27"/>
      <c r="BO68" s="27"/>
      <c r="BP68" s="152">
        <f>COUNTIF($E68:$BG68,1)</f>
        <v>0</v>
      </c>
      <c r="BQ68" s="28" t="n">
        <v>6</v>
      </c>
      <c r="BR68" s="28">
        <f>IF(BP68=2,2,IF(BP68&gt;3,3,IF(BP68=1,1,0)))</f>
        <v>0</v>
      </c>
      <c r="BS68" s="28">
        <f>COUNTIF($E68:$BG68,"R")</f>
        <v>0</v>
      </c>
      <c r="BT68" s="28">
        <f>COUNTIF($E68:$BG68,"E")</f>
        <v>0</v>
      </c>
      <c r="BU68" s="28">
        <f>COUNTIF($E68:$BO68,"X")</f>
        <v>0</v>
      </c>
      <c r="BV68" s="28">
        <f>IF(OR(BT68&gt;0,BS68&gt;0,BU68&gt;7,OR(BU68&lt;7,BU68&gt;7)),0,1)</f>
        <v>0</v>
      </c>
      <c r="BW68" s="12">
        <f>IFERROR(VLOOKUP(C68,Inscritos!$B$2:$D$600,3,FALSE()),0)</f>
        <v>1</v>
      </c>
      <c r="BX68" s="13"/>
      <c r="BY68" s="13"/>
    </row>
    <row r="69" spans="1:77" ht="15.75" customHeight="1">
      <c r="A69" s="176" t="s">
        <v>125</v>
      </c>
      <c r="B69" s="192" t="s">
        <v>135</v>
      </c>
      <c r="C69" s="170" t="s">
        <v>176</v>
      </c>
      <c r="D69" s="171"/>
      <c r="E69" s="160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27"/>
      <c r="AO69" s="27"/>
      <c r="AP69" s="27"/>
      <c r="AQ69" s="27"/>
      <c r="AR69" s="27"/>
      <c r="AS69" s="27"/>
      <c r="AT69" s="27"/>
      <c r="AU69" s="153"/>
      <c r="AV69" s="153"/>
      <c r="AW69" s="153"/>
      <c r="AX69" s="153"/>
      <c r="AY69" s="153"/>
      <c r="AZ69" s="153"/>
      <c r="BA69" s="153"/>
      <c r="BB69" s="153"/>
      <c r="BC69" s="153"/>
      <c r="BD69" s="153"/>
      <c r="BE69" s="153"/>
      <c r="BF69" s="153"/>
      <c r="BG69" s="153"/>
      <c r="BH69" s="153"/>
      <c r="BI69" s="27"/>
      <c r="BJ69" s="27"/>
      <c r="BK69" s="27"/>
      <c r="BL69" s="27"/>
      <c r="BM69" s="27"/>
      <c r="BN69" s="27"/>
      <c r="BO69" s="27"/>
      <c r="BP69" s="152">
        <f>COUNTIF($E69:$BG69,1)</f>
        <v>0</v>
      </c>
      <c r="BQ69" s="28" t="n">
        <v>3</v>
      </c>
      <c r="BR69" s="28">
        <f>IF(BP69=2,2,IF(BP69&gt;3,3,IF(BP69=1,1,0)))</f>
        <v>0</v>
      </c>
      <c r="BS69" s="28">
        <f>COUNTIF($E69:$BG69,"R")</f>
        <v>0</v>
      </c>
      <c r="BT69" s="28">
        <f>COUNTIF($E69:$BG69,"E")</f>
        <v>0</v>
      </c>
      <c r="BU69" s="28">
        <f>COUNTIF($E69:$BO69,"X")</f>
        <v>0</v>
      </c>
      <c r="BV69" s="28">
        <f>IF(OR(BT69&gt;0,BS69&gt;0,BU69&gt;7,OR(BU69&lt;7,BU69&gt;7)),0,1)</f>
        <v>0</v>
      </c>
      <c r="BW69" s="12">
        <f>IFERROR(VLOOKUP(C69,Inscritos!$B$2:$D$600,3,FALSE()),0)</f>
        <v>2</v>
      </c>
      <c r="BX69" s="13"/>
      <c r="BY69" s="13"/>
    </row>
    <row r="70" spans="1:77" ht="15.75" customHeight="1">
      <c r="A70" s="176" t="s">
        <v>125</v>
      </c>
      <c r="B70" s="192" t="s">
        <v>135</v>
      </c>
      <c r="C70" s="170" t="s">
        <v>177</v>
      </c>
      <c r="D70" s="171"/>
      <c r="E70" s="160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27"/>
      <c r="AO70" s="27"/>
      <c r="AP70" s="27"/>
      <c r="AQ70" s="27"/>
      <c r="AR70" s="27"/>
      <c r="AS70" s="27"/>
      <c r="AT70" s="27"/>
      <c r="AU70" s="153"/>
      <c r="AV70" s="153"/>
      <c r="AW70" s="153"/>
      <c r="AX70" s="153"/>
      <c r="AY70" s="153"/>
      <c r="AZ70" s="153"/>
      <c r="BA70" s="153"/>
      <c r="BB70" s="153"/>
      <c r="BC70" s="153"/>
      <c r="BD70" s="153"/>
      <c r="BE70" s="153"/>
      <c r="BF70" s="153"/>
      <c r="BG70" s="153"/>
      <c r="BH70" s="153"/>
      <c r="BI70" s="27"/>
      <c r="BJ70" s="27"/>
      <c r="BK70" s="27"/>
      <c r="BL70" s="27"/>
      <c r="BM70" s="27"/>
      <c r="BN70" s="27"/>
      <c r="BO70" s="27"/>
      <c r="BP70" s="152">
        <f>COUNTIF($E70:$BG70,1)</f>
        <v>0</v>
      </c>
      <c r="BQ70" s="28" t="n">
        <v>3</v>
      </c>
      <c r="BR70" s="28">
        <f>IF(BP70=2,2,IF(BP70&gt;3,3,IF(BP70=1,1,0)))</f>
        <v>0</v>
      </c>
      <c r="BS70" s="28">
        <f>COUNTIF($E70:$BG70,"R")</f>
        <v>0</v>
      </c>
      <c r="BT70" s="28">
        <f>COUNTIF($E70:$BG70,"E")</f>
        <v>0</v>
      </c>
      <c r="BU70" s="28">
        <f>COUNTIF($E70:$BO70,"X")</f>
        <v>0</v>
      </c>
      <c r="BV70" s="28">
        <f>IF(OR(BT70&gt;0,BS70&gt;0,BU70&gt;7,OR(BU70&lt;7,BU70&gt;7)),0,1)</f>
        <v>0</v>
      </c>
      <c r="BW70" s="12">
        <f>IFERROR(VLOOKUP(C70,Inscritos!$B$2:$D$600,3,FALSE()),0)</f>
        <v>1</v>
      </c>
      <c r="BX70" s="13"/>
      <c r="BY70" s="13"/>
    </row>
    <row r="71" spans="1:77" ht="15.75" customHeight="1">
      <c r="A71" s="176" t="s">
        <v>125</v>
      </c>
      <c r="B71" s="192" t="s">
        <v>126</v>
      </c>
      <c r="C71" s="170" t="s">
        <v>178</v>
      </c>
      <c r="D71" s="171"/>
      <c r="E71" s="160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27"/>
      <c r="AO71" s="27"/>
      <c r="AP71" s="27"/>
      <c r="AQ71" s="27"/>
      <c r="AR71" s="27"/>
      <c r="AS71" s="27"/>
      <c r="AT71" s="27"/>
      <c r="AU71" s="153"/>
      <c r="AV71" s="153"/>
      <c r="AW71" s="153"/>
      <c r="AX71" s="153"/>
      <c r="AY71" s="153"/>
      <c r="AZ71" s="153"/>
      <c r="BA71" s="153"/>
      <c r="BB71" s="153"/>
      <c r="BC71" s="153"/>
      <c r="BD71" s="153"/>
      <c r="BE71" s="153"/>
      <c r="BF71" s="153"/>
      <c r="BG71" s="153"/>
      <c r="BH71" s="153"/>
      <c r="BI71" s="27"/>
      <c r="BJ71" s="27"/>
      <c r="BK71" s="27"/>
      <c r="BL71" s="27"/>
      <c r="BM71" s="27"/>
      <c r="BN71" s="27"/>
      <c r="BO71" s="27"/>
      <c r="BP71" s="152">
        <f>COUNTIF($E71:$BG71,1)</f>
        <v>0</v>
      </c>
      <c r="BQ71" s="28" t="n">
        <v>3</v>
      </c>
      <c r="BR71" s="28">
        <f>IF(BP71=2,2,IF(BP71&gt;3,3,IF(BP71=1,1,0)))</f>
        <v>0</v>
      </c>
      <c r="BS71" s="28">
        <f>COUNTIF($E71:$BG71,"R")</f>
        <v>0</v>
      </c>
      <c r="BT71" s="28">
        <f>COUNTIF($E71:$BG71,"E")</f>
        <v>0</v>
      </c>
      <c r="BU71" s="28">
        <f>COUNTIF($E71:$BO71,"X")</f>
        <v>0</v>
      </c>
      <c r="BV71" s="28">
        <f>IF(OR(BT71&gt;0,BS71&gt;0,BU71&gt;7,OR(BU71&lt;7,BU71&gt;7)),0,1)</f>
        <v>0</v>
      </c>
      <c r="BW71" s="12">
        <f>IFERROR(VLOOKUP(C71,Inscritos!$B$2:$D$600,3,FALSE()),0)</f>
        <v>1</v>
      </c>
      <c r="BX71" s="13"/>
      <c r="BY71" s="13"/>
    </row>
    <row r="72" spans="1:77" ht="15.75" customHeight="1">
      <c r="A72" s="176" t="s">
        <v>125</v>
      </c>
      <c r="B72" s="192" t="s">
        <v>126</v>
      </c>
      <c r="C72" s="170" t="s">
        <v>179</v>
      </c>
      <c r="D72" s="171"/>
      <c r="E72" s="160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27"/>
      <c r="AO72" s="27"/>
      <c r="AP72" s="27"/>
      <c r="AQ72" s="27"/>
      <c r="AR72" s="27"/>
      <c r="AS72" s="27"/>
      <c r="AT72" s="27"/>
      <c r="AU72" s="153"/>
      <c r="AV72" s="153"/>
      <c r="AW72" s="153"/>
      <c r="AX72" s="153"/>
      <c r="AY72" s="153"/>
      <c r="AZ72" s="153"/>
      <c r="BA72" s="153"/>
      <c r="BB72" s="153"/>
      <c r="BC72" s="153"/>
      <c r="BD72" s="153"/>
      <c r="BE72" s="153"/>
      <c r="BF72" s="153"/>
      <c r="BG72" s="153"/>
      <c r="BH72" s="153"/>
      <c r="BI72" s="27"/>
      <c r="BJ72" s="27"/>
      <c r="BK72" s="27"/>
      <c r="BL72" s="27"/>
      <c r="BM72" s="27"/>
      <c r="BN72" s="27"/>
      <c r="BO72" s="27"/>
      <c r="BP72" s="152">
        <f>COUNTIF($E72:$BG72,1)</f>
        <v>0</v>
      </c>
      <c r="BQ72" s="28" t="n">
        <v>6</v>
      </c>
      <c r="BR72" s="28">
        <f>IF(BP72=2,2,IF(BP72&gt;3,3,IF(BP72=1,1,0)))</f>
        <v>0</v>
      </c>
      <c r="BS72" s="28">
        <f>COUNTIF($E72:$BG72,"R")</f>
        <v>0</v>
      </c>
      <c r="BT72" s="28">
        <f>COUNTIF($E72:$BG72,"E")</f>
        <v>0</v>
      </c>
      <c r="BU72" s="28">
        <f>COUNTIF($E72:$BO72,"X")</f>
        <v>0</v>
      </c>
      <c r="BV72" s="28">
        <f>IF(OR(BT72&gt;0,BS72&gt;0,BU72&gt;7,OR(BU72&lt;7,BU72&gt;7)),0,1)</f>
        <v>0</v>
      </c>
      <c r="BW72" s="12">
        <f>IFERROR(VLOOKUP(C72,Inscritos!$B$2:$D$600,3,FALSE()),0)</f>
        <v>1</v>
      </c>
      <c r="BX72" s="13"/>
      <c r="BY72" s="13"/>
    </row>
    <row r="73" spans="1:77" ht="15.75" customHeight="1">
      <c r="A73" s="176" t="s">
        <v>125</v>
      </c>
      <c r="B73" s="192" t="s">
        <v>126</v>
      </c>
      <c r="C73" s="170" t="s">
        <v>180</v>
      </c>
      <c r="D73" s="171"/>
      <c r="E73" s="160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27"/>
      <c r="AO73" s="27"/>
      <c r="AP73" s="27"/>
      <c r="AQ73" s="27"/>
      <c r="AR73" s="27"/>
      <c r="AS73" s="27"/>
      <c r="AT73" s="27"/>
      <c r="AU73" s="153"/>
      <c r="AV73" s="153"/>
      <c r="AW73" s="153"/>
      <c r="AX73" s="153"/>
      <c r="AY73" s="153"/>
      <c r="AZ73" s="153"/>
      <c r="BA73" s="153"/>
      <c r="BB73" s="153"/>
      <c r="BC73" s="153"/>
      <c r="BD73" s="153"/>
      <c r="BE73" s="153"/>
      <c r="BF73" s="153"/>
      <c r="BG73" s="153"/>
      <c r="BH73" s="153"/>
      <c r="BI73" s="27"/>
      <c r="BJ73" s="27"/>
      <c r="BK73" s="27"/>
      <c r="BL73" s="27"/>
      <c r="BM73" s="27"/>
      <c r="BN73" s="27"/>
      <c r="BO73" s="27"/>
      <c r="BP73" s="152">
        <f>COUNTIF($E73:$BG73,1)</f>
        <v>0</v>
      </c>
      <c r="BQ73" s="28" t="n">
        <v>3</v>
      </c>
      <c r="BR73" s="28">
        <f>IF(BP73=2,2,IF(BP73&gt;3,3,IF(BP73=1,1,0)))</f>
        <v>0</v>
      </c>
      <c r="BS73" s="28">
        <f>COUNTIF($E73:$BG73,"R")</f>
        <v>0</v>
      </c>
      <c r="BT73" s="28">
        <f>COUNTIF($E73:$BG73,"E")</f>
        <v>0</v>
      </c>
      <c r="BU73" s="28">
        <f>COUNTIF($E73:$BO73,"X")</f>
        <v>0</v>
      </c>
      <c r="BV73" s="28">
        <f>IF(OR(BT73&gt;0,BS73&gt;0,BU73&gt;7,OR(BU73&lt;7,BU73&gt;7)),0,1)</f>
        <v>0</v>
      </c>
      <c r="BW73" s="12">
        <f>IFERROR(VLOOKUP(C73,Inscritos!$B$2:$D$600,3,FALSE()),0)</f>
        <v>1</v>
      </c>
      <c r="BX73" s="13"/>
      <c r="BY73" s="13"/>
    </row>
    <row r="74" spans="1:77" ht="15.75" customHeight="1">
      <c r="A74" s="176" t="s">
        <v>125</v>
      </c>
      <c r="B74" s="192" t="s">
        <v>135</v>
      </c>
      <c r="C74" s="170" t="s">
        <v>181</v>
      </c>
      <c r="D74" s="171"/>
      <c r="E74" s="160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27"/>
      <c r="AO74" s="27"/>
      <c r="AP74" s="27"/>
      <c r="AQ74" s="27"/>
      <c r="AR74" s="27"/>
      <c r="AS74" s="27"/>
      <c r="AT74" s="27"/>
      <c r="AU74" s="153"/>
      <c r="AV74" s="153"/>
      <c r="AW74" s="153"/>
      <c r="AX74" s="153"/>
      <c r="AY74" s="153"/>
      <c r="AZ74" s="153"/>
      <c r="BA74" s="153"/>
      <c r="BB74" s="153"/>
      <c r="BC74" s="153"/>
      <c r="BD74" s="153"/>
      <c r="BE74" s="153"/>
      <c r="BF74" s="153"/>
      <c r="BG74" s="153"/>
      <c r="BH74" s="153"/>
      <c r="BI74" s="27"/>
      <c r="BJ74" s="27"/>
      <c r="BK74" s="27"/>
      <c r="BL74" s="27"/>
      <c r="BM74" s="27"/>
      <c r="BN74" s="27"/>
      <c r="BO74" s="27"/>
      <c r="BP74" s="152">
        <f>COUNTIF($E74:$BG74,1)</f>
        <v>0</v>
      </c>
      <c r="BQ74" s="28" t="n">
        <v>6</v>
      </c>
      <c r="BR74" s="28">
        <f>IF(BP74=2,2,IF(BP74&gt;3,3,IF(BP74=1,1,0)))</f>
        <v>0</v>
      </c>
      <c r="BS74" s="28">
        <f>COUNTIF($E74:$BG74,"R")</f>
        <v>0</v>
      </c>
      <c r="BT74" s="28">
        <f>COUNTIF($E74:$BG74,"E")</f>
        <v>0</v>
      </c>
      <c r="BU74" s="28">
        <f>COUNTIF($E74:$BO74,"X")</f>
        <v>0</v>
      </c>
      <c r="BV74" s="28">
        <f>IF(OR(BT74&gt;0,BS74&gt;0,BU74&gt;7,OR(BU74&lt;7,BU74&gt;7)),0,1)</f>
        <v>0</v>
      </c>
      <c r="BW74" s="12">
        <f>IFERROR(VLOOKUP(C74,Inscritos!$B$2:$D$600,3,FALSE()),0)</f>
        <v>1</v>
      </c>
      <c r="BX74" s="13"/>
      <c r="BY74" s="13"/>
    </row>
    <row r="75" spans="1:77" ht="15.75" customHeight="1">
      <c r="A75" s="176" t="s">
        <v>125</v>
      </c>
      <c r="B75" s="192" t="s">
        <v>126</v>
      </c>
      <c r="C75" s="170" t="s">
        <v>182</v>
      </c>
      <c r="D75" s="171"/>
      <c r="E75" s="160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27"/>
      <c r="AO75" s="27"/>
      <c r="AP75" s="27"/>
      <c r="AQ75" s="27"/>
      <c r="AR75" s="27"/>
      <c r="AS75" s="27"/>
      <c r="AT75" s="27"/>
      <c r="AU75" s="153"/>
      <c r="AV75" s="153"/>
      <c r="AW75" s="153"/>
      <c r="AX75" s="153"/>
      <c r="AY75" s="153"/>
      <c r="AZ75" s="153"/>
      <c r="BA75" s="153"/>
      <c r="BB75" s="153"/>
      <c r="BC75" s="153"/>
      <c r="BD75" s="153"/>
      <c r="BE75" s="153"/>
      <c r="BF75" s="153"/>
      <c r="BG75" s="153"/>
      <c r="BH75" s="153"/>
      <c r="BI75" s="27"/>
      <c r="BJ75" s="27"/>
      <c r="BK75" s="27"/>
      <c r="BL75" s="27"/>
      <c r="BM75" s="27"/>
      <c r="BN75" s="27"/>
      <c r="BO75" s="27"/>
      <c r="BP75" s="152">
        <f>COUNTIF($E75:$BG75,1)</f>
        <v>0</v>
      </c>
      <c r="BQ75" s="28" t="n">
        <v>6</v>
      </c>
      <c r="BR75" s="28">
        <f>IF(BP75=2,2,IF(BP75&gt;3,3,IF(BP75=1,1,0)))</f>
        <v>0</v>
      </c>
      <c r="BS75" s="28">
        <f>COUNTIF($E75:$BG75,"R")</f>
        <v>0</v>
      </c>
      <c r="BT75" s="28">
        <f>COUNTIF($E75:$BG75,"E")</f>
        <v>0</v>
      </c>
      <c r="BU75" s="28">
        <f>COUNTIF($E75:$BO75,"X")</f>
        <v>0</v>
      </c>
      <c r="BV75" s="29">
        <f>IF(OR(BT75&gt;0,BS75&gt;0,BU75&gt;7,OR(BU75&lt;7,BU75&gt;7)),0,1)</f>
        <v>0</v>
      </c>
      <c r="BW75" s="12">
        <f>IFERROR(VLOOKUP(C75,Inscritos!$B$2:$D$600,3,FALSE()),0)</f>
        <v>1</v>
      </c>
      <c r="BX75" s="13"/>
      <c r="BY75" s="13"/>
    </row>
    <row r="76" spans="1:77" ht="15.75" customHeight="1">
      <c r="A76" s="176" t="s">
        <v>125</v>
      </c>
      <c r="B76" s="192" t="s">
        <v>126</v>
      </c>
      <c r="C76" s="170" t="s">
        <v>183</v>
      </c>
      <c r="D76" s="171"/>
      <c r="E76" s="160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27"/>
      <c r="AO76" s="27"/>
      <c r="AP76" s="27"/>
      <c r="AQ76" s="27"/>
      <c r="AR76" s="27"/>
      <c r="AS76" s="27"/>
      <c r="AT76" s="27"/>
      <c r="AU76" s="153"/>
      <c r="AV76" s="153"/>
      <c r="AW76" s="153"/>
      <c r="AX76" s="153"/>
      <c r="AY76" s="153"/>
      <c r="AZ76" s="153"/>
      <c r="BA76" s="153"/>
      <c r="BB76" s="153"/>
      <c r="BC76" s="153"/>
      <c r="BD76" s="153"/>
      <c r="BE76" s="153"/>
      <c r="BF76" s="153"/>
      <c r="BG76" s="153"/>
      <c r="BH76" s="153"/>
      <c r="BI76" s="27"/>
      <c r="BJ76" s="27"/>
      <c r="BK76" s="27"/>
      <c r="BL76" s="27"/>
      <c r="BM76" s="27"/>
      <c r="BN76" s="27"/>
      <c r="BO76" s="27"/>
      <c r="BP76" s="152">
        <f>COUNTIF($E76:$BG76,1)</f>
        <v>0</v>
      </c>
      <c r="BQ76" s="37" t="s">
        <v>138</v>
      </c>
      <c r="BR76" s="28">
        <f>IF(BP76=2,2,IF(BP76&gt;3,3,IF(BP76=1,1,0)))</f>
        <v>0</v>
      </c>
      <c r="BS76" s="28">
        <f>COUNTIF($E76:$BG76,"R")</f>
        <v>0</v>
      </c>
      <c r="BT76" s="28">
        <f>COUNTIF($E76:$BG76,"E")</f>
        <v>0</v>
      </c>
      <c r="BU76" s="28">
        <f>COUNTIF($E76:$BO76,"X")</f>
        <v>0</v>
      </c>
      <c r="BV76" s="28">
        <f>IF(OR(BT76&gt;0,BS76&gt;0,BU76&gt;7,OR(BU76&lt;7,BU76&gt;7)),0,1)</f>
        <v>0</v>
      </c>
      <c r="BW76" s="12">
        <f>IFERROR(VLOOKUP(C76,Inscritos!$B$2:$D$600,3,FALSE()),0)</f>
        <v>1</v>
      </c>
      <c r="BX76" s="13"/>
      <c r="BY76" s="13"/>
    </row>
    <row r="77" spans="1:75" ht="15.75" customHeight="1">
      <c r="A77" s="157" t="s">
        <v>143</v>
      </c>
      <c r="B77" s="174" t="s">
        <v>144</v>
      </c>
      <c r="C77" s="178" t="s">
        <v>184</v>
      </c>
      <c r="D77" s="170"/>
      <c r="E77" s="160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1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27"/>
      <c r="BP77" s="152">
        <f>COUNTIF($E77:$BG77,1)</f>
        <v>0</v>
      </c>
      <c r="BQ77" s="34"/>
      <c r="BR77" s="28">
        <f>IF(BP77=2,2,IF(BP77&gt;3,3,IF(BP77=1,1,0)))</f>
        <v>0</v>
      </c>
      <c r="BS77" s="28">
        <f>COUNTIF($E77:$BG77,"R")</f>
        <v>0</v>
      </c>
      <c r="BT77" s="28">
        <f>COUNTIF($E77:$BG77,"E")</f>
        <v>0</v>
      </c>
      <c r="BU77" s="28">
        <f>COUNTIF($E77:$BO77,"X")</f>
        <v>0</v>
      </c>
      <c r="BV77" s="28" t="n">
        <v>1</v>
      </c>
      <c r="BW77" s="12">
        <f>IFERROR(VLOOKUP(C77,Inscritos!$B$2:$D$600,3,FALSE()),0)</f>
        <v>1</v>
      </c>
    </row>
    <row r="78" spans="1:75" ht="15.75" customHeight="1">
      <c r="A78" s="157" t="s">
        <v>143</v>
      </c>
      <c r="B78" s="174" t="s">
        <v>144</v>
      </c>
      <c r="C78" s="179" t="s">
        <v>185</v>
      </c>
      <c r="D78" s="170"/>
      <c r="E78" s="160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1"/>
      <c r="BF78" s="32"/>
      <c r="BG78" s="32"/>
      <c r="BH78" s="32"/>
      <c r="BI78" s="32"/>
      <c r="BJ78" s="32"/>
      <c r="BK78" s="32"/>
      <c r="BL78" s="32"/>
      <c r="BM78" s="32"/>
      <c r="BN78" s="32"/>
      <c r="BO78" s="27"/>
      <c r="BP78" s="152">
        <f>COUNTIF($E78:$BG78,1)</f>
        <v>0</v>
      </c>
      <c r="BQ78" s="34"/>
      <c r="BR78" s="28">
        <f>IF(BP78=2,2,IF(BP78&gt;3,3,IF(BP78=1,1,0)))</f>
        <v>0</v>
      </c>
      <c r="BS78" s="28">
        <f>COUNTIF($E78:$BG78,"R")</f>
        <v>0</v>
      </c>
      <c r="BT78" s="28">
        <f>COUNTIF($E78:$BG78,"E")</f>
        <v>0</v>
      </c>
      <c r="BU78" s="28">
        <f>COUNTIF($E78:$BO78,"X")</f>
        <v>0</v>
      </c>
      <c r="BV78" s="28" t="n">
        <v>1</v>
      </c>
      <c r="BW78" s="12">
        <f>IFERROR(VLOOKUP(C78,Inscritos!$B$2:$D$600,3,FALSE()),0)</f>
        <v>1</v>
      </c>
    </row>
    <row r="79" spans="1:75" ht="15.75" customHeight="1">
      <c r="A79" s="157" t="s">
        <v>143</v>
      </c>
      <c r="B79" s="174" t="s">
        <v>144</v>
      </c>
      <c r="C79" s="180" t="s">
        <v>186</v>
      </c>
      <c r="D79" s="170"/>
      <c r="E79" s="160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1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27"/>
      <c r="BP79" s="152">
        <f>COUNTIF($E79:$BG79,1)</f>
        <v>0</v>
      </c>
      <c r="BQ79" s="34"/>
      <c r="BR79" s="28">
        <f>IF(BP79=2,2,IF(BP79&gt;3,3,IF(BP79=1,1,0)))</f>
        <v>0</v>
      </c>
      <c r="BS79" s="28">
        <f>COUNTIF($E79:$BG79,"R")</f>
        <v>0</v>
      </c>
      <c r="BT79" s="28">
        <f>COUNTIF($E79:$BG79,"E")</f>
        <v>0</v>
      </c>
      <c r="BU79" s="28">
        <f>COUNTIF($E79:$BO79,"X")</f>
        <v>0</v>
      </c>
      <c r="BV79" s="28" t="n">
        <v>1</v>
      </c>
      <c r="BW79" s="12">
        <f>IFERROR(VLOOKUP(C79,Inscritos!$B$2:$D$600,3,FALSE()),0)</f>
        <v>2</v>
      </c>
    </row>
    <row r="80" spans="1:75" ht="15.75" customHeight="1">
      <c r="A80" s="157" t="s">
        <v>143</v>
      </c>
      <c r="B80" s="174" t="s">
        <v>144</v>
      </c>
      <c r="C80" s="179" t="s">
        <v>187</v>
      </c>
      <c r="D80" s="170"/>
      <c r="E80" s="160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1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27"/>
      <c r="BP80" s="152">
        <f>COUNTIF($E80:$BG80,1)</f>
        <v>0</v>
      </c>
      <c r="BQ80" s="34"/>
      <c r="BR80" s="28">
        <f>IF(BP80=2,2,IF(BP80&gt;3,3,IF(BP80=1,1,0)))</f>
        <v>0</v>
      </c>
      <c r="BS80" s="28">
        <f>COUNTIF($E80:$BG80,"R")</f>
        <v>0</v>
      </c>
      <c r="BT80" s="28">
        <f>COUNTIF($E80:$BG80,"E")</f>
        <v>0</v>
      </c>
      <c r="BU80" s="28">
        <f>COUNTIF($E80:$BO80,"X")</f>
        <v>0</v>
      </c>
      <c r="BV80" s="28" t="n">
        <v>1</v>
      </c>
      <c r="BW80" s="12">
        <f>IFERROR(VLOOKUP(C80,Inscritos!$B$2:$D$600,3,FALSE()),0)</f>
        <v>1</v>
      </c>
    </row>
    <row r="81" spans="1:75" ht="15.75" customHeight="1">
      <c r="A81" s="157" t="s">
        <v>143</v>
      </c>
      <c r="B81" s="174" t="s">
        <v>144</v>
      </c>
      <c r="C81" s="179" t="s">
        <v>188</v>
      </c>
      <c r="D81" s="169"/>
      <c r="E81" s="160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1"/>
      <c r="BF81" s="32"/>
      <c r="BG81" s="32"/>
      <c r="BH81" s="32"/>
      <c r="BI81" s="32"/>
      <c r="BJ81" s="32"/>
      <c r="BK81" s="32"/>
      <c r="BL81" s="32"/>
      <c r="BM81" s="32"/>
      <c r="BN81" s="32"/>
      <c r="BO81" s="27"/>
      <c r="BP81" s="152">
        <f>COUNTIF($E81:$BG81,1)</f>
        <v>0</v>
      </c>
      <c r="BQ81" s="34"/>
      <c r="BR81" s="28">
        <f>IF(BP81=2,2,IF(BP81&gt;3,3,IF(BP81=1,1,0)))</f>
        <v>0</v>
      </c>
      <c r="BS81" s="28">
        <f>COUNTIF($E81:$BG81,"R")</f>
        <v>0</v>
      </c>
      <c r="BT81" s="28">
        <f>COUNTIF($E81:$BG81,"E")</f>
        <v>0</v>
      </c>
      <c r="BU81" s="28">
        <f>COUNTIF($E81:$BO81,"X")</f>
        <v>0</v>
      </c>
      <c r="BV81" s="28" t="n">
        <v>1</v>
      </c>
      <c r="BW81" s="12">
        <f>IFERROR(VLOOKUP(C81,Inscritos!$B$2:$D$600,3,FALSE()),0)</f>
        <v>1</v>
      </c>
    </row>
    <row r="82" spans="1:75" ht="15.75" customHeight="1">
      <c r="A82" s="157" t="s">
        <v>143</v>
      </c>
      <c r="B82" s="174" t="s">
        <v>144</v>
      </c>
      <c r="C82" s="179" t="s">
        <v>189</v>
      </c>
      <c r="D82" s="169"/>
      <c r="E82" s="160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1"/>
      <c r="BF82" s="32"/>
      <c r="BG82" s="32"/>
      <c r="BH82" s="32"/>
      <c r="BI82" s="32"/>
      <c r="BJ82" s="32"/>
      <c r="BK82" s="32"/>
      <c r="BL82" s="32"/>
      <c r="BM82" s="32"/>
      <c r="BN82" s="32"/>
      <c r="BO82" s="27"/>
      <c r="BP82" s="152">
        <f>COUNTIF($E82:$BG82,1)</f>
        <v>0</v>
      </c>
      <c r="BQ82" s="34"/>
      <c r="BR82" s="28">
        <f>IF(BP82=2,2,IF(BP82&gt;3,3,IF(BP82=1,1,0)))</f>
        <v>0</v>
      </c>
      <c r="BS82" s="28">
        <f>COUNTIF($E82:$BG82,"R")</f>
        <v>0</v>
      </c>
      <c r="BT82" s="28">
        <f>COUNTIF($E82:$BG82,"E")</f>
        <v>0</v>
      </c>
      <c r="BU82" s="28">
        <f>COUNTIF($E82:$BO82,"X")</f>
        <v>0</v>
      </c>
      <c r="BV82" s="28" t="n">
        <v>1</v>
      </c>
      <c r="BW82" s="12">
        <f>IFERROR(VLOOKUP(C82,Inscritos!$B$2:$D$600,3,FALSE()),0)</f>
        <v>1</v>
      </c>
    </row>
    <row r="83" spans="1:75" ht="15.75" customHeight="1">
      <c r="A83" s="157" t="s">
        <v>110</v>
      </c>
      <c r="B83" s="174" t="s">
        <v>144</v>
      </c>
      <c r="C83" s="180" t="s">
        <v>190</v>
      </c>
      <c r="D83" s="169"/>
      <c r="E83" s="160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1"/>
      <c r="BF83" s="32"/>
      <c r="BG83" s="32"/>
      <c r="BH83" s="32"/>
      <c r="BI83" s="32"/>
      <c r="BJ83" s="32"/>
      <c r="BK83" s="32"/>
      <c r="BL83" s="32"/>
      <c r="BM83" s="32"/>
      <c r="BN83" s="32"/>
      <c r="BO83" s="27"/>
      <c r="BP83" s="152">
        <f>COUNTIF($E83:$BG83,1)</f>
        <v>0</v>
      </c>
      <c r="BQ83" s="34"/>
      <c r="BR83" s="28">
        <f>IF(BP83=2,2,IF(BP83&gt;3,3,IF(BP83=1,1,0)))</f>
        <v>0</v>
      </c>
      <c r="BS83" s="28">
        <f>COUNTIF($E83:$BG83,"R")</f>
        <v>0</v>
      </c>
      <c r="BT83" s="28">
        <f>COUNTIF($E83:$BG83,"E")</f>
        <v>0</v>
      </c>
      <c r="BU83" s="28">
        <f>COUNTIF($E83:$BO83,"X")</f>
        <v>0</v>
      </c>
      <c r="BV83" s="28" t="n">
        <v>1</v>
      </c>
      <c r="BW83" s="12">
        <f>IFERROR(VLOOKUP(C83,Inscritos!$B$2:$D$600,3,FALSE()),0)</f>
        <v>1</v>
      </c>
    </row>
    <row r="84" spans="1:75" ht="15.75" customHeight="1">
      <c r="A84" s="157" t="s">
        <v>110</v>
      </c>
      <c r="B84" s="174" t="s">
        <v>144</v>
      </c>
      <c r="C84" s="178" t="s">
        <v>191</v>
      </c>
      <c r="D84" s="170"/>
      <c r="E84" s="160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1"/>
      <c r="AS84" s="32"/>
      <c r="AT84" s="32"/>
      <c r="AU84" s="32"/>
      <c r="AV84" s="32"/>
      <c r="AW84" s="32"/>
      <c r="AX84" s="32"/>
      <c r="AY84" s="32"/>
      <c r="AZ84" s="32"/>
      <c r="BA84" s="32"/>
      <c r="BB84" s="153"/>
      <c r="BC84" s="153"/>
      <c r="BD84" s="153"/>
      <c r="BE84" s="153"/>
      <c r="BF84" s="153"/>
      <c r="BG84" s="153"/>
      <c r="BH84" s="153"/>
      <c r="BI84" s="27"/>
      <c r="BJ84" s="27"/>
      <c r="BK84" s="27"/>
      <c r="BL84" s="27"/>
      <c r="BM84" s="27"/>
      <c r="BN84" s="27"/>
      <c r="BO84" s="27"/>
      <c r="BP84" s="152">
        <f>COUNTIF($E84:$BG84,1)</f>
        <v>0</v>
      </c>
      <c r="BQ84" s="34"/>
      <c r="BR84" s="28">
        <f>IF(BP84=2,2,IF(BP84&gt;3,3,IF(BP84=1,1,0)))</f>
        <v>0</v>
      </c>
      <c r="BS84" s="28">
        <f>COUNTIF($E84:$BG84,"R")</f>
        <v>0</v>
      </c>
      <c r="BT84" s="28">
        <f>COUNTIF($E84:$BG84,"E")</f>
        <v>0</v>
      </c>
      <c r="BU84" s="28">
        <f>COUNTIF($E84:$BO84,"X")</f>
        <v>0</v>
      </c>
      <c r="BV84" s="28" t="n">
        <v>1</v>
      </c>
      <c r="BW84" s="12">
        <f>IFERROR(VLOOKUP(C84,Inscritos!$B$2:$D$600,3,FALSE()),0)</f>
        <v>0</v>
      </c>
    </row>
    <row r="85" spans="1:75" ht="15.75" customHeight="1">
      <c r="A85" s="186" t="s">
        <v>110</v>
      </c>
      <c r="B85" s="174" t="s">
        <v>144</v>
      </c>
      <c r="C85" s="180" t="s">
        <v>192</v>
      </c>
      <c r="D85" s="169"/>
      <c r="E85" s="160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1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27"/>
      <c r="BP85" s="152">
        <f>COUNTIF($E85:$BG85,1)</f>
        <v>0</v>
      </c>
      <c r="BQ85" s="34"/>
      <c r="BR85" s="28">
        <f>IF(BP85=2,2,IF(BP85&gt;3,3,IF(BP85=1,1,0)))</f>
        <v>0</v>
      </c>
      <c r="BS85" s="28">
        <f>COUNTIF($E85:$BG85,"R")</f>
        <v>0</v>
      </c>
      <c r="BT85" s="28">
        <f>COUNTIF($E85:$BG85,"E")</f>
        <v>0</v>
      </c>
      <c r="BU85" s="28">
        <f>COUNTIF($E85:$BO85,"X")</f>
        <v>0</v>
      </c>
      <c r="BV85" s="28" t="n">
        <v>1</v>
      </c>
      <c r="BW85" s="12">
        <f>IFERROR(VLOOKUP(C85,Inscritos!$B$2:$D$600,3,FALSE()),0)</f>
        <v>1</v>
      </c>
    </row>
    <row r="86" spans="1:77" ht="15.75" customHeight="1">
      <c r="A86" s="187" t="s">
        <v>119</v>
      </c>
      <c r="B86" s="174" t="s">
        <v>154</v>
      </c>
      <c r="C86" s="170" t="s">
        <v>193</v>
      </c>
      <c r="D86" s="169"/>
      <c r="E86" s="160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27"/>
      <c r="T86" s="27"/>
      <c r="U86" s="27"/>
      <c r="V86" s="27"/>
      <c r="W86" s="27"/>
      <c r="X86" s="27"/>
      <c r="Y86" s="27"/>
      <c r="Z86" s="153"/>
      <c r="AA86" s="153"/>
      <c r="AB86" s="153"/>
      <c r="AC86" s="153"/>
      <c r="AD86" s="153"/>
      <c r="AE86" s="153"/>
      <c r="AF86" s="153"/>
      <c r="AG86" s="153"/>
      <c r="AH86" s="153"/>
      <c r="AI86" s="153"/>
      <c r="AJ86" s="153"/>
      <c r="AK86" s="153"/>
      <c r="AL86" s="153"/>
      <c r="AM86" s="153"/>
      <c r="AN86" s="27"/>
      <c r="AO86" s="27"/>
      <c r="AP86" s="27"/>
      <c r="AQ86" s="27"/>
      <c r="AR86" s="27"/>
      <c r="AS86" s="27"/>
      <c r="AT86" s="27"/>
      <c r="AU86" s="153"/>
      <c r="AV86" s="153"/>
      <c r="AW86" s="153"/>
      <c r="AX86" s="153"/>
      <c r="AY86" s="153"/>
      <c r="AZ86" s="153"/>
      <c r="BA86" s="153"/>
      <c r="BB86" s="153"/>
      <c r="BC86" s="153"/>
      <c r="BD86" s="153"/>
      <c r="BE86" s="153"/>
      <c r="BF86" s="153"/>
      <c r="BG86" s="153"/>
      <c r="BH86" s="153"/>
      <c r="BI86" s="27"/>
      <c r="BJ86" s="27"/>
      <c r="BK86" s="27"/>
      <c r="BL86" s="27"/>
      <c r="BM86" s="27"/>
      <c r="BN86" s="27"/>
      <c r="BO86" s="27"/>
      <c r="BP86" s="152">
        <f>COUNTIF($E86:$BG86,1)</f>
        <v>0</v>
      </c>
      <c r="BQ86" s="28" t="n">
        <v>3</v>
      </c>
      <c r="BR86" s="28">
        <f>IF(BP86=2,2,IF(BP86&gt;3,3,IF(BP86=1,1,0)))</f>
        <v>0</v>
      </c>
      <c r="BS86" s="28">
        <f>COUNTIF($E86:$BG86,"R")</f>
        <v>0</v>
      </c>
      <c r="BT86" s="28">
        <f>COUNTIF($E86:$BG86,"E")</f>
        <v>0</v>
      </c>
      <c r="BU86" s="28">
        <f>COUNTIF($E86:$BO86,"X")</f>
        <v>0</v>
      </c>
      <c r="BV86" s="29" t="n">
        <v>0</v>
      </c>
      <c r="BW86" s="12">
        <f>IFERROR(VLOOKUP(C86,Inscritos!$B$2:$D$600,3,FALSE()),0)</f>
        <v>1</v>
      </c>
      <c r="BX86" s="40"/>
      <c r="BY86" s="13" t="s">
        <v>194</v>
      </c>
    </row>
    <row r="87" spans="1:77" ht="15.75" customHeight="1">
      <c r="A87" s="158" t="s">
        <v>119</v>
      </c>
      <c r="B87" s="174" t="s">
        <v>157</v>
      </c>
      <c r="C87" s="170" t="s">
        <v>195</v>
      </c>
      <c r="D87" s="169"/>
      <c r="E87" s="160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27"/>
      <c r="T87" s="27"/>
      <c r="U87" s="27"/>
      <c r="V87" s="27"/>
      <c r="W87" s="27"/>
      <c r="X87" s="27"/>
      <c r="Y87" s="27"/>
      <c r="Z87" s="153"/>
      <c r="AA87" s="153"/>
      <c r="AB87" s="153"/>
      <c r="AC87" s="153"/>
      <c r="AD87" s="153"/>
      <c r="AE87" s="153"/>
      <c r="AF87" s="153"/>
      <c r="AG87" s="153"/>
      <c r="AH87" s="153"/>
      <c r="AI87" s="153"/>
      <c r="AJ87" s="153"/>
      <c r="AK87" s="153"/>
      <c r="AL87" s="153"/>
      <c r="AM87" s="153"/>
      <c r="AN87" s="27"/>
      <c r="AO87" s="27"/>
      <c r="AP87" s="27"/>
      <c r="AQ87" s="27"/>
      <c r="AR87" s="27"/>
      <c r="AS87" s="27"/>
      <c r="AT87" s="27"/>
      <c r="AU87" s="153"/>
      <c r="AV87" s="153"/>
      <c r="AW87" s="153"/>
      <c r="AX87" s="153"/>
      <c r="AY87" s="153"/>
      <c r="AZ87" s="153"/>
      <c r="BA87" s="153"/>
      <c r="BB87" s="153"/>
      <c r="BC87" s="153"/>
      <c r="BD87" s="153"/>
      <c r="BE87" s="153"/>
      <c r="BF87" s="153"/>
      <c r="BG87" s="153"/>
      <c r="BH87" s="153"/>
      <c r="BI87" s="27"/>
      <c r="BJ87" s="27"/>
      <c r="BK87" s="27"/>
      <c r="BL87" s="27"/>
      <c r="BM87" s="27"/>
      <c r="BN87" s="27"/>
      <c r="BO87" s="27"/>
      <c r="BP87" s="152">
        <f>COUNTIF($E87:$BG87,1)</f>
        <v>0</v>
      </c>
      <c r="BQ87" s="28" t="n">
        <v>3</v>
      </c>
      <c r="BR87" s="28">
        <f>IF(BP87=2,2,IF(BP87&gt;3,3,IF(BP87=1,1,0)))</f>
        <v>0</v>
      </c>
      <c r="BS87" s="28">
        <f>COUNTIF($E87:$BG87,"R")</f>
        <v>0</v>
      </c>
      <c r="BT87" s="28">
        <f>COUNTIF($E87:$BG87,"E")</f>
        <v>0</v>
      </c>
      <c r="BU87" s="28">
        <f>COUNTIF($E87:$BO87,"X")</f>
        <v>0</v>
      </c>
      <c r="BV87" s="36">
        <f>IF(OR(BT87&gt;0,BS87&gt;0,BU87&gt;7,OR(BU87&lt;7,BU87&gt;7)),0,1)</f>
        <v>0</v>
      </c>
      <c r="BW87" s="12">
        <f>IFERROR(VLOOKUP(C87,Inscritos!$B$2:$D$600,3,FALSE()),0)</f>
        <v>1</v>
      </c>
      <c r="BX87" s="13"/>
      <c r="BY87" s="13" t="s">
        <v>196</v>
      </c>
    </row>
    <row r="88" spans="1:77" ht="15.75" customHeight="1">
      <c r="A88" s="158" t="s">
        <v>122</v>
      </c>
      <c r="B88" s="174" t="s">
        <v>154</v>
      </c>
      <c r="C88" s="170" t="s">
        <v>197</v>
      </c>
      <c r="D88" s="170"/>
      <c r="E88" s="160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27"/>
      <c r="T88" s="27"/>
      <c r="U88" s="27"/>
      <c r="V88" s="27"/>
      <c r="W88" s="27"/>
      <c r="X88" s="27"/>
      <c r="Y88" s="27"/>
      <c r="Z88" s="153"/>
      <c r="AA88" s="153"/>
      <c r="AB88" s="153"/>
      <c r="AC88" s="153"/>
      <c r="AD88" s="153"/>
      <c r="AE88" s="153"/>
      <c r="AF88" s="153"/>
      <c r="AG88" s="153"/>
      <c r="AH88" s="153"/>
      <c r="AI88" s="153"/>
      <c r="AJ88" s="153"/>
      <c r="AK88" s="153"/>
      <c r="AL88" s="153"/>
      <c r="AM88" s="153"/>
      <c r="AN88" s="27"/>
      <c r="AO88" s="27"/>
      <c r="AP88" s="27"/>
      <c r="AQ88" s="27"/>
      <c r="AR88" s="27"/>
      <c r="AS88" s="27"/>
      <c r="AT88" s="27"/>
      <c r="AU88" s="153"/>
      <c r="AV88" s="153"/>
      <c r="AW88" s="153"/>
      <c r="AX88" s="153"/>
      <c r="AY88" s="153"/>
      <c r="AZ88" s="153"/>
      <c r="BA88" s="153"/>
      <c r="BB88" s="153"/>
      <c r="BC88" s="153"/>
      <c r="BD88" s="153"/>
      <c r="BE88" s="153"/>
      <c r="BF88" s="153"/>
      <c r="BG88" s="153"/>
      <c r="BH88" s="153"/>
      <c r="BI88" s="27"/>
      <c r="BJ88" s="27"/>
      <c r="BK88" s="27"/>
      <c r="BL88" s="27"/>
      <c r="BM88" s="27"/>
      <c r="BN88" s="27"/>
      <c r="BO88" s="27"/>
      <c r="BP88" s="152">
        <f>COUNTIF($E88:$BG88,1)</f>
        <v>0</v>
      </c>
      <c r="BQ88" s="28" t="n">
        <v>3</v>
      </c>
      <c r="BR88" s="28">
        <f>IF(BP88=2,2,IF(BP88&gt;3,3,IF(BP88=1,1,0)))</f>
        <v>0</v>
      </c>
      <c r="BS88" s="28">
        <f>COUNTIF($E88:$BG88,"R")</f>
        <v>0</v>
      </c>
      <c r="BT88" s="28">
        <f>COUNTIF($E88:$BG88,"E")</f>
        <v>0</v>
      </c>
      <c r="BU88" s="28">
        <f>COUNTIF($E88:$BO88,"X")</f>
        <v>0</v>
      </c>
      <c r="BV88" s="29" t="n">
        <v>0</v>
      </c>
      <c r="BW88" s="12">
        <f>IFERROR(VLOOKUP(C88,Inscritos!$B$2:$D$600,3,FALSE()),0)</f>
        <v>1</v>
      </c>
      <c r="BX88" s="13"/>
      <c r="BY88" s="13"/>
    </row>
    <row r="89" spans="1:77" ht="15.75" customHeight="1">
      <c r="A89" s="158" t="s">
        <v>119</v>
      </c>
      <c r="B89" s="174" t="s">
        <v>157</v>
      </c>
      <c r="C89" s="170" t="s">
        <v>198</v>
      </c>
      <c r="D89" s="169"/>
      <c r="E89" s="160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27"/>
      <c r="T89" s="27"/>
      <c r="U89" s="27"/>
      <c r="V89" s="27"/>
      <c r="W89" s="27"/>
      <c r="X89" s="27"/>
      <c r="Y89" s="27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27"/>
      <c r="AO89" s="27"/>
      <c r="AP89" s="27"/>
      <c r="AQ89" s="27"/>
      <c r="AR89" s="27"/>
      <c r="AS89" s="27"/>
      <c r="AT89" s="27"/>
      <c r="AU89" s="153"/>
      <c r="AV89" s="153"/>
      <c r="AW89" s="153"/>
      <c r="AX89" s="153"/>
      <c r="AY89" s="153"/>
      <c r="AZ89" s="153"/>
      <c r="BA89" s="153"/>
      <c r="BB89" s="153"/>
      <c r="BC89" s="153"/>
      <c r="BD89" s="153"/>
      <c r="BE89" s="153"/>
      <c r="BF89" s="153"/>
      <c r="BG89" s="153"/>
      <c r="BH89" s="153"/>
      <c r="BI89" s="27"/>
      <c r="BJ89" s="27"/>
      <c r="BK89" s="27"/>
      <c r="BL89" s="27"/>
      <c r="BM89" s="27"/>
      <c r="BN89" s="27"/>
      <c r="BO89" s="27"/>
      <c r="BP89" s="152">
        <f>COUNTIF($E89:$BG89,1)</f>
        <v>0</v>
      </c>
      <c r="BQ89" s="28" t="n">
        <v>6</v>
      </c>
      <c r="BR89" s="28">
        <f>IF(BP89=2,2,IF(BP89&gt;3,3,IF(BP89=1,1,0)))</f>
        <v>0</v>
      </c>
      <c r="BS89" s="28">
        <f>COUNTIF($E89:$BG89,"R")</f>
        <v>0</v>
      </c>
      <c r="BT89" s="28">
        <f>COUNTIF($E89:$BG89,"E")</f>
        <v>0</v>
      </c>
      <c r="BU89" s="28">
        <f>COUNTIF($E89:$BO89,"X")</f>
        <v>0</v>
      </c>
      <c r="BV89" s="28">
        <f>IF(OR(BT89&gt;0,BS89&gt;0,BU89&gt;7,OR(BU89&lt;7,BU89&gt;7)),0,1)</f>
        <v>0</v>
      </c>
      <c r="BW89" s="12">
        <f>IFERROR(VLOOKUP(C89,Inscritos!$B$2:$D$600,3,FALSE()),0)</f>
        <v>1</v>
      </c>
      <c r="BX89" s="38" t="s">
        <v>199</v>
      </c>
      <c r="BY89" s="38" t="s">
        <v>86</v>
      </c>
    </row>
    <row r="90" spans="1:77" ht="15.75" customHeight="1">
      <c r="A90" s="158" t="s">
        <v>122</v>
      </c>
      <c r="B90" s="174" t="s">
        <v>157</v>
      </c>
      <c r="C90" s="170" t="s">
        <v>200</v>
      </c>
      <c r="D90" s="170"/>
      <c r="E90" s="160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27"/>
      <c r="T90" s="27"/>
      <c r="U90" s="27"/>
      <c r="V90" s="27"/>
      <c r="W90" s="27"/>
      <c r="X90" s="27"/>
      <c r="Y90" s="27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27"/>
      <c r="AO90" s="27"/>
      <c r="AP90" s="27"/>
      <c r="AQ90" s="27"/>
      <c r="AR90" s="27"/>
      <c r="AS90" s="27"/>
      <c r="AT90" s="27"/>
      <c r="AU90" s="153"/>
      <c r="AV90" s="153"/>
      <c r="AW90" s="153"/>
      <c r="AX90" s="153"/>
      <c r="AY90" s="153"/>
      <c r="AZ90" s="153"/>
      <c r="BA90" s="153"/>
      <c r="BB90" s="153"/>
      <c r="BC90" s="153"/>
      <c r="BD90" s="153"/>
      <c r="BE90" s="153"/>
      <c r="BF90" s="153"/>
      <c r="BG90" s="153"/>
      <c r="BH90" s="153"/>
      <c r="BI90" s="27"/>
      <c r="BJ90" s="27"/>
      <c r="BK90" s="27"/>
      <c r="BL90" s="27"/>
      <c r="BM90" s="27"/>
      <c r="BN90" s="27"/>
      <c r="BO90" s="27"/>
      <c r="BP90" s="152">
        <f>COUNTIF($E90:$BG90,1)</f>
        <v>0</v>
      </c>
      <c r="BQ90" s="28" t="n">
        <v>5</v>
      </c>
      <c r="BR90" s="28">
        <f>IF(BP90=2,2,IF(BP90&gt;3,3,IF(BP90=1,1,0)))</f>
        <v>0</v>
      </c>
      <c r="BS90" s="28">
        <f>COUNTIF($E90:$BG90,"R")</f>
        <v>0</v>
      </c>
      <c r="BT90" s="28">
        <f>COUNTIF($E90:$BG90,"E")</f>
        <v>0</v>
      </c>
      <c r="BU90" s="28">
        <f>COUNTIF($E90:$BO90,"X")</f>
        <v>0</v>
      </c>
      <c r="BV90" s="36">
        <f>IF(OR(BT90&gt;0,BS90&gt;0,BU90&gt;7,OR(BU90&lt;7,BU90&gt;7)),0,1)</f>
        <v>0</v>
      </c>
      <c r="BW90" s="12">
        <f>IFERROR(VLOOKUP(C90,Inscritos!$B$2:$D$600,3,FALSE()),0)</f>
        <v>1</v>
      </c>
      <c r="BX90" s="41" t="n">
        <v>3</v>
      </c>
      <c r="BY90" s="13" t="s">
        <v>201</v>
      </c>
    </row>
    <row r="91" spans="1:77" ht="15.75" customHeight="1">
      <c r="A91" s="158" t="s">
        <v>119</v>
      </c>
      <c r="B91" s="174" t="s">
        <v>157</v>
      </c>
      <c r="C91" s="170" t="s">
        <v>202</v>
      </c>
      <c r="D91" s="169"/>
      <c r="E91" s="160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27"/>
      <c r="T91" s="27"/>
      <c r="U91" s="27"/>
      <c r="V91" s="27"/>
      <c r="W91" s="27"/>
      <c r="X91" s="27"/>
      <c r="Y91" s="27"/>
      <c r="Z91" s="153"/>
      <c r="AA91" s="153"/>
      <c r="AB91" s="153"/>
      <c r="AC91" s="153"/>
      <c r="AD91" s="153"/>
      <c r="AE91" s="153"/>
      <c r="AF91" s="153"/>
      <c r="AG91" s="153"/>
      <c r="AH91" s="153"/>
      <c r="AI91" s="153"/>
      <c r="AJ91" s="153"/>
      <c r="AK91" s="153"/>
      <c r="AL91" s="153"/>
      <c r="AM91" s="153"/>
      <c r="AN91" s="27"/>
      <c r="AO91" s="27"/>
      <c r="AP91" s="27"/>
      <c r="AQ91" s="27"/>
      <c r="AR91" s="27"/>
      <c r="AS91" s="27"/>
      <c r="AT91" s="27"/>
      <c r="AU91" s="153"/>
      <c r="AV91" s="153"/>
      <c r="AW91" s="153"/>
      <c r="AX91" s="153"/>
      <c r="AY91" s="153"/>
      <c r="AZ91" s="153"/>
      <c r="BA91" s="153"/>
      <c r="BB91" s="153"/>
      <c r="BC91" s="153"/>
      <c r="BD91" s="153"/>
      <c r="BE91" s="153"/>
      <c r="BF91" s="153"/>
      <c r="BG91" s="153"/>
      <c r="BH91" s="153"/>
      <c r="BI91" s="27"/>
      <c r="BJ91" s="27"/>
      <c r="BK91" s="27"/>
      <c r="BL91" s="27"/>
      <c r="BM91" s="27"/>
      <c r="BN91" s="27"/>
      <c r="BO91" s="27"/>
      <c r="BP91" s="152">
        <f>COUNTIF($E91:$BG91,1)</f>
        <v>0</v>
      </c>
      <c r="BQ91" s="28" t="n">
        <v>2</v>
      </c>
      <c r="BR91" s="28">
        <f>IF(BP91=2,2,IF(BP91&gt;3,3,IF(BP91=1,1,0)))</f>
        <v>0</v>
      </c>
      <c r="BS91" s="28">
        <f>COUNTIF($E91:$BG91,"R")</f>
        <v>0</v>
      </c>
      <c r="BT91" s="28">
        <f>COUNTIF($E91:$BG91,"E")</f>
        <v>0</v>
      </c>
      <c r="BU91" s="28">
        <f>COUNTIF($E91:$BO91,"X")</f>
        <v>0</v>
      </c>
      <c r="BV91" s="36">
        <f>IF(OR(BT91&gt;0,BS91&gt;0,BU91&gt;7,OR(BU91&lt;7,BU91&gt;7)),0,1)</f>
        <v>0</v>
      </c>
      <c r="BW91" s="12">
        <f>IFERROR(VLOOKUP(C91,Inscritos!$B$2:$D$600,3,FALSE()),0)</f>
        <v>1</v>
      </c>
      <c r="BX91" s="41" t="n">
        <v>2</v>
      </c>
      <c r="BY91" s="13" t="s">
        <v>203</v>
      </c>
    </row>
    <row r="92" spans="1:77" ht="15.75" customHeight="1">
      <c r="A92" s="158" t="s">
        <v>122</v>
      </c>
      <c r="B92" s="174" t="s">
        <v>157</v>
      </c>
      <c r="C92" s="170" t="s">
        <v>204</v>
      </c>
      <c r="D92" s="170"/>
      <c r="E92" s="160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27"/>
      <c r="T92" s="27"/>
      <c r="U92" s="27"/>
      <c r="V92" s="27"/>
      <c r="W92" s="27"/>
      <c r="X92" s="27"/>
      <c r="Y92" s="27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27"/>
      <c r="AO92" s="27"/>
      <c r="AP92" s="27"/>
      <c r="AQ92" s="27"/>
      <c r="AR92" s="27"/>
      <c r="AS92" s="27"/>
      <c r="AT92" s="27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27"/>
      <c r="BJ92" s="27"/>
      <c r="BK92" s="27"/>
      <c r="BL92" s="27"/>
      <c r="BM92" s="27"/>
      <c r="BN92" s="27"/>
      <c r="BO92" s="27"/>
      <c r="BP92" s="152">
        <f>COUNTIF($E92:$BG92,1)</f>
        <v>0</v>
      </c>
      <c r="BQ92" s="28" t="n">
        <v>4</v>
      </c>
      <c r="BR92" s="28">
        <f>IF(BP92=2,2,IF(BP92&gt;3,3,IF(BP92=1,1,0)))</f>
        <v>0</v>
      </c>
      <c r="BS92" s="28">
        <f>COUNTIF($E92:$BG92,"R")</f>
        <v>0</v>
      </c>
      <c r="BT92" s="28">
        <f>COUNTIF($E92:$BG92,"E")</f>
        <v>0</v>
      </c>
      <c r="BU92" s="28">
        <f>COUNTIF($E92:$BO92,"X")</f>
        <v>0</v>
      </c>
      <c r="BV92" s="36">
        <f>IF(OR(BT92&gt;0,BS92&gt;0,BU92&gt;7,OR(BU92&lt;7,BU92&gt;7)),0,1)</f>
        <v>0</v>
      </c>
      <c r="BW92" s="12">
        <f>IFERROR(VLOOKUP(C92,Inscritos!$B$2:$D$600,3,FALSE()),0)</f>
        <v>1</v>
      </c>
      <c r="BX92" s="41" t="n">
        <v>1</v>
      </c>
      <c r="BY92" s="13" t="s">
        <v>205</v>
      </c>
    </row>
    <row r="93" spans="1:77" ht="15.75" customHeight="1">
      <c r="A93" s="158" t="s">
        <v>119</v>
      </c>
      <c r="B93" s="174" t="s">
        <v>157</v>
      </c>
      <c r="C93" s="170" t="s">
        <v>206</v>
      </c>
      <c r="D93" s="169"/>
      <c r="E93" s="160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27"/>
      <c r="T93" s="27"/>
      <c r="U93" s="27"/>
      <c r="V93" s="27"/>
      <c r="W93" s="27"/>
      <c r="X93" s="27"/>
      <c r="Y93" s="27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3"/>
      <c r="AK93" s="153"/>
      <c r="AL93" s="153"/>
      <c r="AM93" s="153"/>
      <c r="AN93" s="27"/>
      <c r="AO93" s="27"/>
      <c r="AP93" s="27"/>
      <c r="AQ93" s="27"/>
      <c r="AR93" s="27"/>
      <c r="AS93" s="27"/>
      <c r="AT93" s="27"/>
      <c r="AU93" s="153"/>
      <c r="AV93" s="153"/>
      <c r="AW93" s="153"/>
      <c r="AX93" s="153"/>
      <c r="AY93" s="153"/>
      <c r="AZ93" s="153"/>
      <c r="BA93" s="153"/>
      <c r="BB93" s="153"/>
      <c r="BC93" s="153"/>
      <c r="BD93" s="153"/>
      <c r="BE93" s="153"/>
      <c r="BF93" s="153"/>
      <c r="BG93" s="153"/>
      <c r="BH93" s="153"/>
      <c r="BI93" s="27"/>
      <c r="BJ93" s="27"/>
      <c r="BK93" s="27"/>
      <c r="BL93" s="27"/>
      <c r="BM93" s="27"/>
      <c r="BN93" s="27"/>
      <c r="BO93" s="27"/>
      <c r="BP93" s="152">
        <f>COUNTIF($E93:$BG93,1)</f>
        <v>0</v>
      </c>
      <c r="BQ93" s="28" t="n">
        <v>3</v>
      </c>
      <c r="BR93" s="28">
        <f>IF(BP93=2,2,IF(BP93&gt;3,3,IF(BP93=1,1,0)))</f>
        <v>0</v>
      </c>
      <c r="BS93" s="28">
        <f>COUNTIF($E93:$BG93,"R")</f>
        <v>0</v>
      </c>
      <c r="BT93" s="28">
        <f>COUNTIF($E93:$BG93,"E")</f>
        <v>0</v>
      </c>
      <c r="BU93" s="28">
        <f>COUNTIF($E93:$BO93,"X")</f>
        <v>0</v>
      </c>
      <c r="BV93" s="36">
        <f>IF(OR(BT93&gt;0,BS93&gt;0,BU93&gt;7,OR(BU93&lt;7,BU93&gt;7)),0,1)</f>
        <v>0</v>
      </c>
      <c r="BW93" s="12">
        <f>IFERROR(VLOOKUP(C93,Inscritos!$B$2:$D$600,3,FALSE()),0)</f>
        <v>1</v>
      </c>
      <c r="BX93" s="41" t="n">
        <v>0</v>
      </c>
      <c r="BY93" s="13" t="s">
        <v>207</v>
      </c>
    </row>
    <row r="94" spans="1:77" ht="15.75" customHeight="1">
      <c r="A94" s="158" t="s">
        <v>119</v>
      </c>
      <c r="B94" s="174" t="s">
        <v>157</v>
      </c>
      <c r="C94" s="170" t="s">
        <v>208</v>
      </c>
      <c r="D94" s="169"/>
      <c r="E94" s="160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27"/>
      <c r="T94" s="27"/>
      <c r="U94" s="27"/>
      <c r="V94" s="27"/>
      <c r="W94" s="27"/>
      <c r="X94" s="27"/>
      <c r="Y94" s="27"/>
      <c r="Z94" s="153"/>
      <c r="AA94" s="153"/>
      <c r="AB94" s="153"/>
      <c r="AC94" s="153"/>
      <c r="AD94" s="153"/>
      <c r="AE94" s="153"/>
      <c r="AF94" s="153"/>
      <c r="AG94" s="153"/>
      <c r="AH94" s="153"/>
      <c r="AI94" s="153"/>
      <c r="AJ94" s="153"/>
      <c r="AK94" s="153"/>
      <c r="AL94" s="153"/>
      <c r="AM94" s="153"/>
      <c r="AN94" s="27"/>
      <c r="AO94" s="27"/>
      <c r="AP94" s="27"/>
      <c r="AQ94" s="27"/>
      <c r="AR94" s="27"/>
      <c r="AS94" s="27"/>
      <c r="AT94" s="27"/>
      <c r="AU94" s="153"/>
      <c r="AV94" s="153"/>
      <c r="AW94" s="153"/>
      <c r="AX94" s="153"/>
      <c r="AY94" s="153"/>
      <c r="AZ94" s="153"/>
      <c r="BA94" s="153"/>
      <c r="BB94" s="153"/>
      <c r="BC94" s="153"/>
      <c r="BD94" s="153"/>
      <c r="BE94" s="153"/>
      <c r="BF94" s="153"/>
      <c r="BG94" s="153"/>
      <c r="BH94" s="153"/>
      <c r="BI94" s="27"/>
      <c r="BJ94" s="27"/>
      <c r="BK94" s="27"/>
      <c r="BL94" s="27"/>
      <c r="BM94" s="27"/>
      <c r="BN94" s="27"/>
      <c r="BO94" s="27"/>
      <c r="BP94" s="152">
        <f>COUNTIF($E94:$BG94,1)</f>
        <v>0</v>
      </c>
      <c r="BQ94" s="28" t="n">
        <v>3</v>
      </c>
      <c r="BR94" s="28">
        <f>IF(BP94=2,2,IF(BP94&gt;3,3,IF(BP94=1,1,0)))</f>
        <v>0</v>
      </c>
      <c r="BS94" s="28">
        <f>COUNTIF($E94:$BG94,"R")</f>
        <v>0</v>
      </c>
      <c r="BT94" s="28">
        <f>COUNTIF($E94:$BG94,"E")</f>
        <v>0</v>
      </c>
      <c r="BU94" s="28">
        <f>COUNTIF($E94:$BO94,"X")</f>
        <v>0</v>
      </c>
      <c r="BV94" s="28">
        <f>IF(OR(BT94&gt;0,BS94&gt;0,BU94&gt;7,OR(BU94&lt;7,BU94&gt;7)),0,1)</f>
        <v>0</v>
      </c>
      <c r="BW94" s="12">
        <f>IFERROR(VLOOKUP(C94,Inscritos!$B$2:$D$600,3,FALSE()),0)</f>
        <v>1</v>
      </c>
      <c r="BX94" s="38" t="s">
        <v>209</v>
      </c>
      <c r="BY94" s="38" t="s">
        <v>86</v>
      </c>
    </row>
    <row r="95" spans="1:77" ht="15.75" customHeight="1">
      <c r="A95" s="158" t="s">
        <v>119</v>
      </c>
      <c r="B95" s="174" t="s">
        <v>157</v>
      </c>
      <c r="C95" s="170" t="s">
        <v>210</v>
      </c>
      <c r="D95" s="169"/>
      <c r="E95" s="160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27"/>
      <c r="T95" s="27"/>
      <c r="U95" s="27"/>
      <c r="V95" s="27"/>
      <c r="W95" s="27"/>
      <c r="X95" s="27"/>
      <c r="Y95" s="27"/>
      <c r="Z95" s="153"/>
      <c r="AA95" s="153"/>
      <c r="AB95" s="153"/>
      <c r="AC95" s="153"/>
      <c r="AD95" s="153"/>
      <c r="AE95" s="153"/>
      <c r="AF95" s="153"/>
      <c r="AG95" s="153"/>
      <c r="AH95" s="153"/>
      <c r="AI95" s="153"/>
      <c r="AJ95" s="153"/>
      <c r="AK95" s="153"/>
      <c r="AL95" s="153"/>
      <c r="AM95" s="153"/>
      <c r="AN95" s="27"/>
      <c r="AO95" s="27"/>
      <c r="AP95" s="27"/>
      <c r="AQ95" s="27"/>
      <c r="AR95" s="27"/>
      <c r="AS95" s="27"/>
      <c r="AT95" s="27"/>
      <c r="AU95" s="153"/>
      <c r="AV95" s="153"/>
      <c r="AW95" s="153"/>
      <c r="AX95" s="153"/>
      <c r="AY95" s="153"/>
      <c r="AZ95" s="153"/>
      <c r="BA95" s="153"/>
      <c r="BB95" s="153"/>
      <c r="BC95" s="153"/>
      <c r="BD95" s="153"/>
      <c r="BE95" s="153"/>
      <c r="BF95" s="153"/>
      <c r="BG95" s="153"/>
      <c r="BH95" s="153"/>
      <c r="BI95" s="27"/>
      <c r="BJ95" s="27"/>
      <c r="BK95" s="27"/>
      <c r="BL95" s="27"/>
      <c r="BM95" s="27"/>
      <c r="BN95" s="27"/>
      <c r="BO95" s="27"/>
      <c r="BP95" s="152">
        <f>COUNTIF($E95:$BG95,1)</f>
        <v>0</v>
      </c>
      <c r="BQ95" s="28" t="n">
        <v>3</v>
      </c>
      <c r="BR95" s="28">
        <f>IF(BP95=2,2,IF(BP95&gt;3,3,IF(BP95=1,1,0)))</f>
        <v>0</v>
      </c>
      <c r="BS95" s="28">
        <f>COUNTIF($E95:$BG95,"R")</f>
        <v>0</v>
      </c>
      <c r="BT95" s="28">
        <f>COUNTIF($E95:$BG95,"E")</f>
        <v>0</v>
      </c>
      <c r="BU95" s="28">
        <f>COUNTIF($E95:$BO95,"X")</f>
        <v>0</v>
      </c>
      <c r="BV95" s="28">
        <f>IF(OR(BT95&gt;0,BS95&gt;0,BU95&gt;7,OR(BU95&lt;7,BU95&gt;7)),0,1)</f>
        <v>0</v>
      </c>
      <c r="BW95" s="12">
        <f>IFERROR(VLOOKUP(C95,Inscritos!$B$2:$D$600,3,FALSE()),0)</f>
        <v>1</v>
      </c>
      <c r="BX95" s="13" t="s">
        <v>211</v>
      </c>
      <c r="BY95" s="13" t="s">
        <v>212</v>
      </c>
    </row>
    <row r="96" spans="1:77" ht="15.75" customHeight="1">
      <c r="A96" s="158" t="s">
        <v>122</v>
      </c>
      <c r="B96" s="174" t="s">
        <v>154</v>
      </c>
      <c r="C96" s="170" t="s">
        <v>213</v>
      </c>
      <c r="D96" s="170"/>
      <c r="E96" s="160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27"/>
      <c r="T96" s="27"/>
      <c r="U96" s="27"/>
      <c r="V96" s="27"/>
      <c r="W96" s="27"/>
      <c r="X96" s="27"/>
      <c r="Y96" s="27"/>
      <c r="Z96" s="153"/>
      <c r="AA96" s="153"/>
      <c r="AB96" s="153"/>
      <c r="AC96" s="153"/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27"/>
      <c r="AO96" s="27"/>
      <c r="AP96" s="27"/>
      <c r="AQ96" s="27"/>
      <c r="AR96" s="27"/>
      <c r="AS96" s="27"/>
      <c r="AT96" s="27"/>
      <c r="AU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27"/>
      <c r="BJ96" s="27"/>
      <c r="BK96" s="27"/>
      <c r="BL96" s="27"/>
      <c r="BM96" s="27"/>
      <c r="BN96" s="27"/>
      <c r="BO96" s="27"/>
      <c r="BP96" s="152">
        <f>COUNTIF($E96:$BG96,1)</f>
        <v>0</v>
      </c>
      <c r="BQ96" s="28" t="n">
        <v>3</v>
      </c>
      <c r="BR96" s="28">
        <f>IF(BP96=2,2,IF(BP96&gt;3,3,IF(BP96=1,1,0)))</f>
        <v>0</v>
      </c>
      <c r="BS96" s="28">
        <f>COUNTIF($E96:$BG96,"R")</f>
        <v>0</v>
      </c>
      <c r="BT96" s="28">
        <f>COUNTIF($E96:$BG96,"E")</f>
        <v>0</v>
      </c>
      <c r="BU96" s="28">
        <f>COUNTIF($E96:$BO96,"X")</f>
        <v>0</v>
      </c>
      <c r="BV96" s="29" t="n">
        <v>0</v>
      </c>
      <c r="BW96" s="12">
        <f>IFERROR(VLOOKUP(C96,Inscritos!$B$2:$D$600,3,FALSE()),0)</f>
        <v>1</v>
      </c>
      <c r="BX96" s="13"/>
      <c r="BY96" s="13"/>
    </row>
    <row r="97" spans="1:77" ht="15.75" customHeight="1">
      <c r="A97" s="158" t="s">
        <v>119</v>
      </c>
      <c r="B97" s="174" t="s">
        <v>154</v>
      </c>
      <c r="C97" s="170" t="s">
        <v>214</v>
      </c>
      <c r="D97" s="169"/>
      <c r="E97" s="160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27"/>
      <c r="T97" s="27"/>
      <c r="U97" s="27"/>
      <c r="V97" s="27"/>
      <c r="W97" s="27"/>
      <c r="X97" s="27"/>
      <c r="Y97" s="27"/>
      <c r="Z97" s="153"/>
      <c r="AA97" s="153"/>
      <c r="AB97" s="153"/>
      <c r="AC97" s="153"/>
      <c r="AD97" s="153"/>
      <c r="AE97" s="153"/>
      <c r="AF97" s="153"/>
      <c r="AG97" s="153"/>
      <c r="AH97" s="153"/>
      <c r="AI97" s="153"/>
      <c r="AJ97" s="153"/>
      <c r="AK97" s="153"/>
      <c r="AL97" s="153"/>
      <c r="AM97" s="153"/>
      <c r="AN97" s="27"/>
      <c r="AO97" s="27"/>
      <c r="AP97" s="27"/>
      <c r="AQ97" s="27"/>
      <c r="AR97" s="27"/>
      <c r="AS97" s="27"/>
      <c r="AT97" s="27"/>
      <c r="AU97" s="153"/>
      <c r="AV97" s="153"/>
      <c r="AW97" s="153"/>
      <c r="AX97" s="153"/>
      <c r="AY97" s="153"/>
      <c r="AZ97" s="153"/>
      <c r="BA97" s="153"/>
      <c r="BB97" s="153"/>
      <c r="BC97" s="153"/>
      <c r="BD97" s="153"/>
      <c r="BE97" s="153"/>
      <c r="BF97" s="153"/>
      <c r="BG97" s="153"/>
      <c r="BH97" s="153"/>
      <c r="BI97" s="27"/>
      <c r="BJ97" s="27"/>
      <c r="BK97" s="27"/>
      <c r="BL97" s="27"/>
      <c r="BM97" s="27"/>
      <c r="BN97" s="27"/>
      <c r="BO97" s="27"/>
      <c r="BP97" s="152">
        <f>COUNTIF($E97:$BG97,1)</f>
        <v>0</v>
      </c>
      <c r="BQ97" s="28" t="n">
        <v>3</v>
      </c>
      <c r="BR97" s="28">
        <f>IF(BP97=2,2,IF(BP97&gt;3,3,IF(BP97=1,1,0)))</f>
        <v>0</v>
      </c>
      <c r="BS97" s="28">
        <f>COUNTIF($E97:$BG97,"R")</f>
        <v>0</v>
      </c>
      <c r="BT97" s="28">
        <f>COUNTIF($E97:$BG97,"E")</f>
        <v>0</v>
      </c>
      <c r="BU97" s="28">
        <f>COUNTIF($E97:$BO97,"X")</f>
        <v>0</v>
      </c>
      <c r="BV97" s="29" t="n">
        <v>0</v>
      </c>
      <c r="BW97" s="12">
        <f>IFERROR(VLOOKUP(C97,Inscritos!$B$2:$D$600,3,FALSE()),0)</f>
        <v>1</v>
      </c>
      <c r="BX97" s="13"/>
      <c r="BY97" s="13"/>
    </row>
    <row r="98" spans="1:77" ht="15.75" customHeight="1">
      <c r="A98" s="158" t="s">
        <v>122</v>
      </c>
      <c r="B98" s="174" t="s">
        <v>157</v>
      </c>
      <c r="C98" s="170" t="s">
        <v>215</v>
      </c>
      <c r="D98" s="170"/>
      <c r="E98" s="160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27"/>
      <c r="T98" s="27"/>
      <c r="U98" s="27"/>
      <c r="V98" s="27"/>
      <c r="W98" s="27"/>
      <c r="X98" s="27"/>
      <c r="Y98" s="27"/>
      <c r="Z98" s="153"/>
      <c r="AA98" s="153"/>
      <c r="AB98" s="153"/>
      <c r="AC98" s="153"/>
      <c r="AD98" s="153"/>
      <c r="AE98" s="153"/>
      <c r="AF98" s="153"/>
      <c r="AG98" s="153"/>
      <c r="AH98" s="153"/>
      <c r="AI98" s="153"/>
      <c r="AJ98" s="153"/>
      <c r="AK98" s="153"/>
      <c r="AL98" s="153"/>
      <c r="AM98" s="153"/>
      <c r="AN98" s="27"/>
      <c r="AO98" s="27"/>
      <c r="AP98" s="27"/>
      <c r="AQ98" s="27"/>
      <c r="AR98" s="27"/>
      <c r="AS98" s="27"/>
      <c r="AT98" s="27"/>
      <c r="AU98" s="153"/>
      <c r="AV98" s="153"/>
      <c r="AW98" s="153"/>
      <c r="AX98" s="153"/>
      <c r="AY98" s="153"/>
      <c r="AZ98" s="153"/>
      <c r="BA98" s="153"/>
      <c r="BB98" s="153"/>
      <c r="BC98" s="153"/>
      <c r="BD98" s="153"/>
      <c r="BE98" s="153"/>
      <c r="BF98" s="153"/>
      <c r="BG98" s="153"/>
      <c r="BH98" s="153"/>
      <c r="BI98" s="27"/>
      <c r="BJ98" s="27"/>
      <c r="BK98" s="27"/>
      <c r="BL98" s="27"/>
      <c r="BM98" s="27"/>
      <c r="BN98" s="27"/>
      <c r="BO98" s="27"/>
      <c r="BP98" s="152">
        <f>COUNTIF($E98:$BG98,1)</f>
        <v>0</v>
      </c>
      <c r="BQ98" s="28" t="n">
        <v>6</v>
      </c>
      <c r="BR98" s="28">
        <f>IF(BP98=2,2,IF(BP98&gt;3,3,IF(BP98=1,1,0)))</f>
        <v>0</v>
      </c>
      <c r="BS98" s="28">
        <f>COUNTIF($E98:$BG98,"R")</f>
        <v>0</v>
      </c>
      <c r="BT98" s="28">
        <f>COUNTIF($E98:$BG98,"E")</f>
        <v>0</v>
      </c>
      <c r="BU98" s="28">
        <f>COUNTIF($E98:$BO98,"X")</f>
        <v>0</v>
      </c>
      <c r="BV98" s="28">
        <f>IF(OR(BT98&gt;0,BS98&gt;0,BU98&gt;7,OR(BU98&lt;7,BU98&gt;7)),0,1)</f>
        <v>0</v>
      </c>
      <c r="BW98" s="12">
        <f>IFERROR(VLOOKUP(C98,Inscritos!$B$2:$D$600,3,FALSE()),0)</f>
        <v>2</v>
      </c>
      <c r="BX98" s="13"/>
      <c r="BY98" s="13"/>
    </row>
    <row r="99" spans="1:77" ht="15.75" customHeight="1">
      <c r="A99" s="158" t="s">
        <v>122</v>
      </c>
      <c r="B99" s="174" t="s">
        <v>154</v>
      </c>
      <c r="C99" s="170" t="s">
        <v>216</v>
      </c>
      <c r="D99" s="170"/>
      <c r="E99" s="160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27"/>
      <c r="T99" s="27"/>
      <c r="U99" s="27"/>
      <c r="V99" s="27"/>
      <c r="W99" s="27"/>
      <c r="X99" s="27"/>
      <c r="Y99" s="27"/>
      <c r="Z99" s="153"/>
      <c r="AA99" s="153"/>
      <c r="AB99" s="153"/>
      <c r="AC99" s="153"/>
      <c r="AD99" s="153"/>
      <c r="AE99" s="153"/>
      <c r="AF99" s="153"/>
      <c r="AG99" s="153"/>
      <c r="AH99" s="153"/>
      <c r="AI99" s="153"/>
      <c r="AJ99" s="153"/>
      <c r="AK99" s="153"/>
      <c r="AL99" s="153"/>
      <c r="AM99" s="153"/>
      <c r="AN99" s="27"/>
      <c r="AO99" s="27"/>
      <c r="AP99" s="27"/>
      <c r="AQ99" s="27"/>
      <c r="AR99" s="27"/>
      <c r="AS99" s="27"/>
      <c r="AT99" s="27"/>
      <c r="AU99" s="153"/>
      <c r="AV99" s="153"/>
      <c r="AW99" s="153"/>
      <c r="AX99" s="153"/>
      <c r="AY99" s="153"/>
      <c r="AZ99" s="153"/>
      <c r="BA99" s="153"/>
      <c r="BB99" s="153"/>
      <c r="BC99" s="153"/>
      <c r="BD99" s="153"/>
      <c r="BE99" s="153"/>
      <c r="BF99" s="153"/>
      <c r="BG99" s="153"/>
      <c r="BH99" s="153"/>
      <c r="BI99" s="27"/>
      <c r="BJ99" s="27"/>
      <c r="BK99" s="27"/>
      <c r="BL99" s="27"/>
      <c r="BM99" s="27"/>
      <c r="BN99" s="27"/>
      <c r="BO99" s="27"/>
      <c r="BP99" s="152">
        <f>COUNTIF($E99:$BG99,1)</f>
        <v>0</v>
      </c>
      <c r="BQ99" s="28" t="n">
        <v>3</v>
      </c>
      <c r="BR99" s="28">
        <f>IF(BP99=2,2,IF(BP99&gt;3,3,IF(BP99=1,1,0)))</f>
        <v>0</v>
      </c>
      <c r="BS99" s="28">
        <f>COUNTIF($E99:$BG99,"R")</f>
        <v>0</v>
      </c>
      <c r="BT99" s="28">
        <f>COUNTIF($E99:$BG99,"E")</f>
        <v>0</v>
      </c>
      <c r="BU99" s="28">
        <f>COUNTIF($E99:$BO99,"X")</f>
        <v>0</v>
      </c>
      <c r="BV99" s="29" t="n">
        <v>0</v>
      </c>
      <c r="BW99" s="12">
        <f>IFERROR(VLOOKUP(C99,Inscritos!$B$2:$D$600,3,FALSE()),0)</f>
        <v>1</v>
      </c>
      <c r="BX99" s="13"/>
      <c r="BY99" s="13"/>
    </row>
    <row r="100" spans="1:77" ht="15.75" customHeight="1">
      <c r="A100" s="158" t="s">
        <v>112</v>
      </c>
      <c r="B100" s="174" t="s">
        <v>157</v>
      </c>
      <c r="C100" s="170" t="s">
        <v>217</v>
      </c>
      <c r="D100" s="169"/>
      <c r="E100" s="160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27"/>
      <c r="T100" s="27"/>
      <c r="U100" s="27"/>
      <c r="V100" s="27"/>
      <c r="W100" s="27"/>
      <c r="X100" s="27"/>
      <c r="Y100" s="27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27"/>
      <c r="AO100" s="27"/>
      <c r="AP100" s="27"/>
      <c r="AQ100" s="27"/>
      <c r="AR100" s="27"/>
      <c r="AS100" s="27"/>
      <c r="AT100" s="27"/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27"/>
      <c r="BJ100" s="27"/>
      <c r="BK100" s="27"/>
      <c r="BL100" s="27"/>
      <c r="BM100" s="27"/>
      <c r="BN100" s="27"/>
      <c r="BO100" s="27"/>
      <c r="BP100" s="152">
        <f>COUNTIF($E100:$BG100,1)</f>
        <v>0</v>
      </c>
      <c r="BQ100" s="28" t="n">
        <v>3</v>
      </c>
      <c r="BR100" s="28">
        <f>IF(BP100=2,2,IF(BP100&gt;3,3,IF(BP100=1,1,0)))</f>
        <v>0</v>
      </c>
      <c r="BS100" s="28">
        <f>COUNTIF($E100:$BG100,"R")</f>
        <v>0</v>
      </c>
      <c r="BT100" s="28">
        <f>COUNTIF($E100:$BG100,"E")</f>
        <v>0</v>
      </c>
      <c r="BU100" s="28">
        <f>COUNTIF($E100:$BO100,"X")</f>
        <v>0</v>
      </c>
      <c r="BV100" s="28">
        <f>IF(OR(BT100&gt;0,BS100&gt;0,BU100&gt;7,OR(BU100&lt;7,BU100&gt;7)),0,1)</f>
        <v>0</v>
      </c>
      <c r="BW100" s="12">
        <f>IFERROR(VLOOKUP(C100,Inscritos!$B$2:$D$600,3,FALSE()),0)</f>
        <v>2</v>
      </c>
      <c r="BX100" s="13"/>
      <c r="BY100" s="13"/>
    </row>
    <row r="101" spans="1:77" ht="15.75" customHeight="1">
      <c r="A101" s="158" t="s">
        <v>122</v>
      </c>
      <c r="B101" s="174" t="s">
        <v>154</v>
      </c>
      <c r="C101" s="170" t="s">
        <v>218</v>
      </c>
      <c r="D101" s="170"/>
      <c r="E101" s="160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27"/>
      <c r="T101" s="27"/>
      <c r="U101" s="27"/>
      <c r="V101" s="27"/>
      <c r="W101" s="27"/>
      <c r="X101" s="27"/>
      <c r="Y101" s="27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27"/>
      <c r="AO101" s="27"/>
      <c r="AP101" s="27"/>
      <c r="AQ101" s="27"/>
      <c r="AR101" s="27"/>
      <c r="AS101" s="27"/>
      <c r="AT101" s="27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27"/>
      <c r="BJ101" s="27"/>
      <c r="BK101" s="27"/>
      <c r="BL101" s="27"/>
      <c r="BM101" s="27"/>
      <c r="BN101" s="27"/>
      <c r="BO101" s="27"/>
      <c r="BP101" s="152">
        <f>COUNTIF($E101:$BG101,1)</f>
        <v>0</v>
      </c>
      <c r="BQ101" s="28" t="n">
        <v>3</v>
      </c>
      <c r="BR101" s="28">
        <f>IF(BP101=2,2,IF(BP101&gt;3,3,IF(BP101=1,1,0)))</f>
        <v>0</v>
      </c>
      <c r="BS101" s="28">
        <f>COUNTIF($E101:$BG101,"R")</f>
        <v>0</v>
      </c>
      <c r="BT101" s="28">
        <f>COUNTIF($E101:$BG101,"E")</f>
        <v>0</v>
      </c>
      <c r="BU101" s="28">
        <f>COUNTIF($E101:$BO101,"X")</f>
        <v>0</v>
      </c>
      <c r="BV101" s="29" t="n">
        <v>0</v>
      </c>
      <c r="BW101" s="12">
        <f>IFERROR(VLOOKUP(C101,Inscritos!$B$2:$D$600,3,FALSE()),0)</f>
        <v>1</v>
      </c>
      <c r="BX101" s="13"/>
      <c r="BY101" s="13"/>
    </row>
    <row r="102" spans="1:77" ht="15.75" customHeight="1">
      <c r="A102" s="158" t="s">
        <v>122</v>
      </c>
      <c r="B102" s="174" t="s">
        <v>83</v>
      </c>
      <c r="C102" s="170" t="s">
        <v>219</v>
      </c>
      <c r="D102" s="169"/>
      <c r="E102" s="160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27"/>
      <c r="T102" s="27"/>
      <c r="U102" s="27"/>
      <c r="V102" s="27"/>
      <c r="W102" s="27"/>
      <c r="X102" s="27"/>
      <c r="Y102" s="27"/>
      <c r="Z102" s="153"/>
      <c r="AA102" s="153"/>
      <c r="AB102" s="153"/>
      <c r="AC102" s="153"/>
      <c r="AD102" s="153"/>
      <c r="AE102" s="153"/>
      <c r="AF102" s="153"/>
      <c r="AG102" s="153"/>
      <c r="AH102" s="153"/>
      <c r="AI102" s="153"/>
      <c r="AJ102" s="153"/>
      <c r="AK102" s="153"/>
      <c r="AL102" s="153"/>
      <c r="AM102" s="153"/>
      <c r="AN102" s="27"/>
      <c r="AO102" s="27"/>
      <c r="AP102" s="27"/>
      <c r="AQ102" s="27"/>
      <c r="AR102" s="27"/>
      <c r="AS102" s="27"/>
      <c r="AT102" s="27"/>
      <c r="AU102" s="153"/>
      <c r="AV102" s="153"/>
      <c r="AW102" s="153"/>
      <c r="AX102" s="153"/>
      <c r="AY102" s="153"/>
      <c r="AZ102" s="153"/>
      <c r="BA102" s="153"/>
      <c r="BB102" s="153"/>
      <c r="BC102" s="153"/>
      <c r="BD102" s="153"/>
      <c r="BE102" s="153"/>
      <c r="BF102" s="153"/>
      <c r="BG102" s="153"/>
      <c r="BH102" s="153"/>
      <c r="BI102" s="27"/>
      <c r="BJ102" s="27"/>
      <c r="BK102" s="27"/>
      <c r="BL102" s="27"/>
      <c r="BM102" s="27"/>
      <c r="BN102" s="27"/>
      <c r="BO102" s="27"/>
      <c r="BP102" s="152">
        <f>COUNTIF($E102:$BG102,1)</f>
        <v>0</v>
      </c>
      <c r="BQ102" s="28" t="n">
        <v>6</v>
      </c>
      <c r="BR102" s="28">
        <f>IF(BP102=2,2,IF(BP102&gt;3,3,IF(BP102=1,1,0)))</f>
        <v>0</v>
      </c>
      <c r="BS102" s="28">
        <f>COUNTIF($E102:$BG102,"R")</f>
        <v>0</v>
      </c>
      <c r="BT102" s="28">
        <f>COUNTIF($E102:$BG102,"E")</f>
        <v>0</v>
      </c>
      <c r="BU102" s="28">
        <f>COUNTIF($E102:$BO102,"X")</f>
        <v>0</v>
      </c>
      <c r="BV102" s="28">
        <f>IF(OR(BT102&gt;0,BS102&gt;0,BU102&gt;7,OR(BU102&lt;7,BU102&gt;7)),0,1)</f>
        <v>0</v>
      </c>
      <c r="BW102" s="12">
        <f>IFERROR(VLOOKUP(C102,Inscritos!$B$2:$D$600,3,FALSE()),0)</f>
        <v>0</v>
      </c>
      <c r="BX102" s="13"/>
      <c r="BY102" s="13"/>
    </row>
    <row r="103" spans="1:77" ht="15.75" customHeight="1">
      <c r="A103" s="158" t="s">
        <v>112</v>
      </c>
      <c r="B103" s="174" t="s">
        <v>157</v>
      </c>
      <c r="C103" s="170" t="s">
        <v>220</v>
      </c>
      <c r="D103" s="169"/>
      <c r="E103" s="160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27"/>
      <c r="T103" s="27"/>
      <c r="U103" s="27"/>
      <c r="V103" s="27"/>
      <c r="W103" s="27"/>
      <c r="X103" s="27"/>
      <c r="Y103" s="27"/>
      <c r="Z103" s="153"/>
      <c r="AA103" s="153"/>
      <c r="AB103" s="153"/>
      <c r="AC103" s="153"/>
      <c r="AD103" s="153"/>
      <c r="AE103" s="153"/>
      <c r="AF103" s="153"/>
      <c r="AG103" s="153"/>
      <c r="AH103" s="153"/>
      <c r="AI103" s="153"/>
      <c r="AJ103" s="153"/>
      <c r="AK103" s="153"/>
      <c r="AL103" s="153"/>
      <c r="AM103" s="153"/>
      <c r="AN103" s="27"/>
      <c r="AO103" s="27"/>
      <c r="AP103" s="27"/>
      <c r="AQ103" s="27"/>
      <c r="AR103" s="27"/>
      <c r="AS103" s="27"/>
      <c r="AT103" s="27"/>
      <c r="AU103" s="153"/>
      <c r="AV103" s="153"/>
      <c r="AW103" s="153"/>
      <c r="AX103" s="153"/>
      <c r="AY103" s="153"/>
      <c r="AZ103" s="153"/>
      <c r="BA103" s="153"/>
      <c r="BB103" s="153"/>
      <c r="BC103" s="153"/>
      <c r="BD103" s="153"/>
      <c r="BE103" s="153"/>
      <c r="BF103" s="153"/>
      <c r="BG103" s="153"/>
      <c r="BH103" s="153"/>
      <c r="BI103" s="27"/>
      <c r="BJ103" s="27"/>
      <c r="BK103" s="27"/>
      <c r="BL103" s="27"/>
      <c r="BM103" s="27"/>
      <c r="BN103" s="27"/>
      <c r="BO103" s="27"/>
      <c r="BP103" s="152">
        <f>COUNTIF($E103:$BG103,1)</f>
        <v>0</v>
      </c>
      <c r="BQ103" s="28" t="n">
        <v>6</v>
      </c>
      <c r="BR103" s="28">
        <f>IF(BP103=2,2,IF(BP103&gt;3,3,IF(BP103=1,1,0)))</f>
        <v>0</v>
      </c>
      <c r="BS103" s="28">
        <f>COUNTIF($E103:$BG103,"R")</f>
        <v>0</v>
      </c>
      <c r="BT103" s="28">
        <f>COUNTIF($E103:$BG103,"E")</f>
        <v>0</v>
      </c>
      <c r="BU103" s="28">
        <f>COUNTIF($E103:$BO103,"X")</f>
        <v>0</v>
      </c>
      <c r="BV103" s="28">
        <f>IF(OR(BT103&gt;0,BS103&gt;0,BU103&gt;7,OR(BU103&lt;7,BU103&gt;7)),0,1)</f>
        <v>0</v>
      </c>
      <c r="BW103" s="12">
        <f>IFERROR(VLOOKUP(C103,Inscritos!$B$2:$D$600,3,FALSE()),0)</f>
        <v>1</v>
      </c>
      <c r="BX103" s="13"/>
      <c r="BY103" s="13"/>
    </row>
    <row r="104" spans="1:77" ht="15.75" customHeight="1">
      <c r="A104" s="158" t="s">
        <v>112</v>
      </c>
      <c r="B104" s="174" t="s">
        <v>157</v>
      </c>
      <c r="C104" s="170" t="s">
        <v>221</v>
      </c>
      <c r="D104" s="169"/>
      <c r="E104" s="160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27"/>
      <c r="T104" s="27"/>
      <c r="U104" s="27"/>
      <c r="V104" s="27"/>
      <c r="W104" s="27"/>
      <c r="X104" s="27"/>
      <c r="Y104" s="27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3"/>
      <c r="AN104" s="27"/>
      <c r="AO104" s="27"/>
      <c r="AP104" s="27"/>
      <c r="AQ104" s="27"/>
      <c r="AR104" s="27"/>
      <c r="AS104" s="27"/>
      <c r="AT104" s="27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27"/>
      <c r="BJ104" s="27"/>
      <c r="BK104" s="27"/>
      <c r="BL104" s="27"/>
      <c r="BM104" s="27"/>
      <c r="BN104" s="27"/>
      <c r="BO104" s="27"/>
      <c r="BP104" s="152">
        <f>COUNTIF($E104:$BG104,1)</f>
        <v>0</v>
      </c>
      <c r="BQ104" s="28" t="n">
        <v>3</v>
      </c>
      <c r="BR104" s="28">
        <f>IF(BP104=2,2,IF(BP104&gt;3,3,IF(BP104=1,1,0)))</f>
        <v>0</v>
      </c>
      <c r="BS104" s="28">
        <f>COUNTIF($E104:$BG104,"R")</f>
        <v>0</v>
      </c>
      <c r="BT104" s="28">
        <f>COUNTIF($E104:$BG104,"E")</f>
        <v>0</v>
      </c>
      <c r="BU104" s="28">
        <f>COUNTIF($E104:$BO104,"X")</f>
        <v>0</v>
      </c>
      <c r="BV104" s="28">
        <f>IF(OR(BT104&gt;0,BS104&gt;0,BU104&gt;7,OR(BU104&lt;7,BU104&gt;7)),0,1)</f>
        <v>0</v>
      </c>
      <c r="BW104" s="12">
        <f>IFERROR(VLOOKUP(C104,Inscritos!$B$2:$D$600,3,FALSE()),0)</f>
        <v>1</v>
      </c>
      <c r="BX104" s="13"/>
      <c r="BY104" s="13"/>
    </row>
    <row r="105" spans="1:77" ht="15.75" customHeight="1">
      <c r="A105" s="158" t="s">
        <v>112</v>
      </c>
      <c r="B105" s="174" t="s">
        <v>157</v>
      </c>
      <c r="C105" s="170" t="s">
        <v>222</v>
      </c>
      <c r="D105" s="169"/>
      <c r="E105" s="160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27"/>
      <c r="T105" s="27"/>
      <c r="U105" s="27"/>
      <c r="V105" s="27"/>
      <c r="W105" s="27"/>
      <c r="X105" s="27"/>
      <c r="Y105" s="27"/>
      <c r="Z105" s="153"/>
      <c r="AA105" s="153"/>
      <c r="AB105" s="153"/>
      <c r="AC105" s="153"/>
      <c r="AD105" s="153"/>
      <c r="AE105" s="153"/>
      <c r="AF105" s="153"/>
      <c r="AG105" s="153"/>
      <c r="AH105" s="153"/>
      <c r="AI105" s="153"/>
      <c r="AJ105" s="153"/>
      <c r="AK105" s="153"/>
      <c r="AL105" s="153"/>
      <c r="AM105" s="153"/>
      <c r="AN105" s="27"/>
      <c r="AO105" s="27"/>
      <c r="AP105" s="27"/>
      <c r="AQ105" s="27"/>
      <c r="AR105" s="27"/>
      <c r="AS105" s="27"/>
      <c r="AT105" s="27"/>
      <c r="AU105" s="153"/>
      <c r="AV105" s="153"/>
      <c r="AW105" s="153"/>
      <c r="AX105" s="153"/>
      <c r="AY105" s="153"/>
      <c r="AZ105" s="153"/>
      <c r="BA105" s="153"/>
      <c r="BB105" s="153"/>
      <c r="BC105" s="153"/>
      <c r="BD105" s="153"/>
      <c r="BE105" s="153"/>
      <c r="BF105" s="153"/>
      <c r="BG105" s="153"/>
      <c r="BH105" s="153"/>
      <c r="BI105" s="27"/>
      <c r="BJ105" s="27"/>
      <c r="BK105" s="27"/>
      <c r="BL105" s="27"/>
      <c r="BM105" s="27"/>
      <c r="BN105" s="27"/>
      <c r="BO105" s="27"/>
      <c r="BP105" s="152">
        <f>COUNTIF($E105:$BG105,1)</f>
        <v>0</v>
      </c>
      <c r="BQ105" s="28" t="n">
        <v>6</v>
      </c>
      <c r="BR105" s="28">
        <f>IF(BP105=2,2,IF(BP105&gt;3,3,IF(BP105=1,1,0)))</f>
        <v>0</v>
      </c>
      <c r="BS105" s="28">
        <f>COUNTIF($E105:$BG105,"R")</f>
        <v>0</v>
      </c>
      <c r="BT105" s="28">
        <f>COUNTIF($E105:$BG105,"E")</f>
        <v>0</v>
      </c>
      <c r="BU105" s="28">
        <f>COUNTIF($E105:$BO105,"X")</f>
        <v>0</v>
      </c>
      <c r="BV105" s="28">
        <f>IF(OR(BT105&gt;0,BS105&gt;0,BU105&gt;7,OR(BU105&lt;7,BU105&gt;7)),0,1)</f>
        <v>0</v>
      </c>
      <c r="BW105" s="12">
        <f>IFERROR(VLOOKUP(C105,Inscritos!$B$2:$D$600,3,FALSE()),0)</f>
        <v>1</v>
      </c>
      <c r="BX105" s="13"/>
      <c r="BY105" s="13"/>
    </row>
    <row r="106" spans="1:77" ht="15.75" customHeight="1">
      <c r="A106" s="158" t="s">
        <v>112</v>
      </c>
      <c r="B106" s="174" t="s">
        <v>154</v>
      </c>
      <c r="C106" s="170" t="s">
        <v>223</v>
      </c>
      <c r="D106" s="169"/>
      <c r="E106" s="160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27"/>
      <c r="T106" s="27"/>
      <c r="U106" s="27"/>
      <c r="V106" s="27"/>
      <c r="W106" s="27"/>
      <c r="X106" s="27"/>
      <c r="Y106" s="27"/>
      <c r="Z106" s="153"/>
      <c r="AA106" s="153"/>
      <c r="AB106" s="153"/>
      <c r="AC106" s="153"/>
      <c r="AD106" s="153"/>
      <c r="AE106" s="153"/>
      <c r="AF106" s="153"/>
      <c r="AG106" s="153"/>
      <c r="AH106" s="153"/>
      <c r="AI106" s="153"/>
      <c r="AJ106" s="153"/>
      <c r="AK106" s="153"/>
      <c r="AL106" s="153"/>
      <c r="AM106" s="153"/>
      <c r="AN106" s="27"/>
      <c r="AO106" s="27"/>
      <c r="AP106" s="27"/>
      <c r="AQ106" s="27"/>
      <c r="AR106" s="27"/>
      <c r="AS106" s="27"/>
      <c r="AT106" s="27"/>
      <c r="AU106" s="153"/>
      <c r="AV106" s="153"/>
      <c r="AW106" s="153"/>
      <c r="AX106" s="153"/>
      <c r="AY106" s="153"/>
      <c r="AZ106" s="153"/>
      <c r="BA106" s="153"/>
      <c r="BB106" s="153"/>
      <c r="BC106" s="153"/>
      <c r="BD106" s="153"/>
      <c r="BE106" s="153"/>
      <c r="BF106" s="153"/>
      <c r="BG106" s="153"/>
      <c r="BH106" s="153"/>
      <c r="BI106" s="27"/>
      <c r="BJ106" s="27"/>
      <c r="BK106" s="27"/>
      <c r="BL106" s="27"/>
      <c r="BM106" s="27"/>
      <c r="BN106" s="27"/>
      <c r="BO106" s="27"/>
      <c r="BP106" s="152">
        <f>COUNTIF($E106:$BG106,1)</f>
        <v>0</v>
      </c>
      <c r="BQ106" s="28" t="n">
        <v>3</v>
      </c>
      <c r="BR106" s="28">
        <f>IF(BP106=2,2,IF(BP106&gt;3,3,IF(BP106=1,1,0)))</f>
        <v>0</v>
      </c>
      <c r="BS106" s="28">
        <f>COUNTIF($E106:$BG106,"R")</f>
        <v>0</v>
      </c>
      <c r="BT106" s="28">
        <f>COUNTIF($E106:$BG106,"E")</f>
        <v>0</v>
      </c>
      <c r="BU106" s="28">
        <f>COUNTIF($E106:$BO106,"X")</f>
        <v>0</v>
      </c>
      <c r="BV106" s="29" t="n">
        <v>0</v>
      </c>
      <c r="BW106" s="12">
        <f>IFERROR(VLOOKUP(C106,Inscritos!$B$2:$D$600,3,FALSE()),0)</f>
        <v>1</v>
      </c>
      <c r="BX106" s="13"/>
      <c r="BY106" s="13"/>
    </row>
    <row r="107" spans="1:77" ht="15.75" customHeight="1">
      <c r="A107" s="158" t="s">
        <v>112</v>
      </c>
      <c r="B107" s="174" t="s">
        <v>154</v>
      </c>
      <c r="C107" s="170" t="s">
        <v>224</v>
      </c>
      <c r="D107" s="169"/>
      <c r="E107" s="160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27"/>
      <c r="T107" s="27"/>
      <c r="U107" s="27"/>
      <c r="V107" s="27"/>
      <c r="W107" s="27"/>
      <c r="X107" s="27"/>
      <c r="Y107" s="27"/>
      <c r="Z107" s="153"/>
      <c r="AA107" s="153"/>
      <c r="AB107" s="153"/>
      <c r="AC107" s="153"/>
      <c r="AD107" s="153"/>
      <c r="AE107" s="153"/>
      <c r="AF107" s="153"/>
      <c r="AG107" s="153"/>
      <c r="AH107" s="153"/>
      <c r="AI107" s="153"/>
      <c r="AJ107" s="153"/>
      <c r="AK107" s="153"/>
      <c r="AL107" s="153"/>
      <c r="AM107" s="153"/>
      <c r="AN107" s="27"/>
      <c r="AO107" s="27"/>
      <c r="AP107" s="27"/>
      <c r="AQ107" s="27"/>
      <c r="AR107" s="27"/>
      <c r="AS107" s="27"/>
      <c r="AT107" s="27"/>
      <c r="AU107" s="153"/>
      <c r="AV107" s="153"/>
      <c r="AW107" s="153"/>
      <c r="AX107" s="153"/>
      <c r="AY107" s="153"/>
      <c r="AZ107" s="153"/>
      <c r="BA107" s="153"/>
      <c r="BB107" s="153"/>
      <c r="BC107" s="153"/>
      <c r="BD107" s="153"/>
      <c r="BE107" s="153"/>
      <c r="BF107" s="153"/>
      <c r="BG107" s="153"/>
      <c r="BH107" s="153"/>
      <c r="BI107" s="27"/>
      <c r="BJ107" s="27"/>
      <c r="BK107" s="27"/>
      <c r="BL107" s="27"/>
      <c r="BM107" s="27"/>
      <c r="BN107" s="27"/>
      <c r="BO107" s="27"/>
      <c r="BP107" s="152">
        <f>COUNTIF($E107:$BG107,1)</f>
        <v>0</v>
      </c>
      <c r="BQ107" s="28" t="n">
        <v>6</v>
      </c>
      <c r="BR107" s="28">
        <f>IF(BP107=2,2,IF(BP107&gt;3,3,IF(BP107=1,1,0)))</f>
        <v>0</v>
      </c>
      <c r="BS107" s="28">
        <f>COUNTIF($E107:$BG107,"R")</f>
        <v>0</v>
      </c>
      <c r="BT107" s="28">
        <f>COUNTIF($E107:$BG107,"E")</f>
        <v>0</v>
      </c>
      <c r="BU107" s="28">
        <f>COUNTIF($E107:$BO107,"X")</f>
        <v>0</v>
      </c>
      <c r="BV107" s="29" t="n">
        <v>0</v>
      </c>
      <c r="BW107" s="12">
        <f>IFERROR(VLOOKUP(C107,Inscritos!$B$2:$D$600,3,FALSE()),0)</f>
        <v>1</v>
      </c>
      <c r="BX107" s="13"/>
      <c r="BY107" s="13"/>
    </row>
    <row r="108" spans="1:77" ht="15.75" customHeight="1">
      <c r="A108" s="158" t="s">
        <v>112</v>
      </c>
      <c r="B108" s="174" t="s">
        <v>157</v>
      </c>
      <c r="C108" s="170" t="s">
        <v>225</v>
      </c>
      <c r="D108" s="169"/>
      <c r="E108" s="160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27"/>
      <c r="T108" s="27"/>
      <c r="U108" s="27"/>
      <c r="V108" s="27"/>
      <c r="W108" s="27"/>
      <c r="X108" s="27"/>
      <c r="Y108" s="27"/>
      <c r="Z108" s="153"/>
      <c r="AA108" s="153"/>
      <c r="AB108" s="153"/>
      <c r="AC108" s="153"/>
      <c r="AD108" s="153"/>
      <c r="AE108" s="153"/>
      <c r="AF108" s="153"/>
      <c r="AG108" s="153"/>
      <c r="AH108" s="153"/>
      <c r="AI108" s="153"/>
      <c r="AJ108" s="153"/>
      <c r="AK108" s="153"/>
      <c r="AL108" s="153"/>
      <c r="AM108" s="153"/>
      <c r="AN108" s="27"/>
      <c r="AO108" s="27"/>
      <c r="AP108" s="27"/>
      <c r="AQ108" s="27"/>
      <c r="AR108" s="27"/>
      <c r="AS108" s="27"/>
      <c r="AT108" s="27"/>
      <c r="AU108" s="153"/>
      <c r="AV108" s="153"/>
      <c r="AW108" s="153"/>
      <c r="AX108" s="153"/>
      <c r="AY108" s="153"/>
      <c r="AZ108" s="153"/>
      <c r="BA108" s="153"/>
      <c r="BB108" s="153"/>
      <c r="BC108" s="153"/>
      <c r="BD108" s="153"/>
      <c r="BE108" s="153"/>
      <c r="BF108" s="153"/>
      <c r="BG108" s="153"/>
      <c r="BH108" s="153"/>
      <c r="BI108" s="27"/>
      <c r="BJ108" s="27"/>
      <c r="BK108" s="27"/>
      <c r="BL108" s="27"/>
      <c r="BM108" s="27"/>
      <c r="BN108" s="27"/>
      <c r="BO108" s="27"/>
      <c r="BP108" s="152">
        <f>COUNTIF($E108:$BG108,1)</f>
        <v>0</v>
      </c>
      <c r="BQ108" s="28" t="n">
        <v>3</v>
      </c>
      <c r="BR108" s="28">
        <f>IF(BP108=2,2,IF(BP108&gt;3,3,IF(BP108=1,1,0)))</f>
        <v>0</v>
      </c>
      <c r="BS108" s="28">
        <f>COUNTIF($E108:$BG108,"R")</f>
        <v>0</v>
      </c>
      <c r="BT108" s="28">
        <f>COUNTIF($E108:$BG108,"E")</f>
        <v>0</v>
      </c>
      <c r="BU108" s="28">
        <f>COUNTIF($E108:$BO108,"X")</f>
        <v>0</v>
      </c>
      <c r="BV108" s="28">
        <f>IF(OR(BT108&gt;0,BS108&gt;0,BU108&gt;7,OR(BU108&lt;7,BU108&gt;7)),0,1)</f>
        <v>0</v>
      </c>
      <c r="BW108" s="12">
        <f>IFERROR(VLOOKUP(C108,Inscritos!$B$2:$D$600,3,FALSE()),0)</f>
        <v>1</v>
      </c>
      <c r="BX108" s="13"/>
      <c r="BY108" s="13"/>
    </row>
    <row r="109" spans="1:77" ht="15.75" customHeight="1">
      <c r="A109" s="157" t="s">
        <v>93</v>
      </c>
      <c r="B109" s="174" t="s">
        <v>83</v>
      </c>
      <c r="C109" s="170" t="s">
        <v>226</v>
      </c>
      <c r="D109" s="169"/>
      <c r="E109" s="160"/>
      <c r="F109" s="32"/>
      <c r="G109" s="32"/>
      <c r="H109" s="32"/>
      <c r="I109" s="32"/>
      <c r="J109" s="32"/>
      <c r="K109" s="32"/>
      <c r="L109" s="153"/>
      <c r="M109" s="153"/>
      <c r="N109" s="153"/>
      <c r="O109" s="153"/>
      <c r="P109" s="153"/>
      <c r="Q109" s="153"/>
      <c r="R109" s="153"/>
      <c r="S109" s="27"/>
      <c r="T109" s="27"/>
      <c r="U109" s="27"/>
      <c r="V109" s="27"/>
      <c r="W109" s="27"/>
      <c r="X109" s="27"/>
      <c r="Y109" s="27"/>
      <c r="Z109" s="153"/>
      <c r="AA109" s="153"/>
      <c r="AB109" s="153"/>
      <c r="AC109" s="153"/>
      <c r="AD109" s="153"/>
      <c r="AE109" s="153"/>
      <c r="AF109" s="153"/>
      <c r="AG109" s="153"/>
      <c r="AH109" s="153"/>
      <c r="AI109" s="153"/>
      <c r="AJ109" s="153"/>
      <c r="AK109" s="153"/>
      <c r="AL109" s="153"/>
      <c r="AM109" s="153"/>
      <c r="AN109" s="27"/>
      <c r="AO109" s="27"/>
      <c r="AP109" s="27"/>
      <c r="AQ109" s="27"/>
      <c r="AR109" s="27"/>
      <c r="AS109" s="27"/>
      <c r="AT109" s="27"/>
      <c r="AU109" s="153"/>
      <c r="AV109" s="153"/>
      <c r="AW109" s="153"/>
      <c r="AX109" s="153"/>
      <c r="AY109" s="153"/>
      <c r="AZ109" s="153"/>
      <c r="BA109" s="153"/>
      <c r="BB109" s="153"/>
      <c r="BC109" s="153"/>
      <c r="BD109" s="153"/>
      <c r="BE109" s="153"/>
      <c r="BF109" s="153"/>
      <c r="BG109" s="153"/>
      <c r="BH109" s="153"/>
      <c r="BI109" s="27"/>
      <c r="BJ109" s="27"/>
      <c r="BK109" s="27"/>
      <c r="BL109" s="27"/>
      <c r="BM109" s="27"/>
      <c r="BN109" s="27"/>
      <c r="BO109" s="27"/>
      <c r="BP109" s="152">
        <f>COUNTIF($E109:$BG109,1)</f>
        <v>0</v>
      </c>
      <c r="BQ109" s="28" t="n">
        <v>3</v>
      </c>
      <c r="BR109" s="28">
        <f>IF(BP109=2,2,IF(BP109&gt;3,3,IF(BP109=1,1,0)))</f>
        <v>0</v>
      </c>
      <c r="BS109" s="28">
        <f>COUNTIF($E109:$BG109,"R")</f>
        <v>0</v>
      </c>
      <c r="BT109" s="28">
        <f>COUNTIF($E109:$BG109,"E")</f>
        <v>0</v>
      </c>
      <c r="BU109" s="28">
        <f>COUNTIF($E109:$BO109,"X")</f>
        <v>0</v>
      </c>
      <c r="BV109" s="28">
        <f>IF(OR(BT109&gt;0,BS109&gt;0,BU109&gt;7,OR(BU109&lt;7,BU109&gt;7)),0,1)</f>
        <v>0</v>
      </c>
      <c r="BW109" s="12">
        <f>IFERROR(VLOOKUP(C109,Inscritos!$B$2:$D$600,3,FALSE()),0)</f>
        <v>0</v>
      </c>
      <c r="BX109" s="13"/>
      <c r="BY109" s="13"/>
    </row>
    <row r="110" spans="1:77" ht="15.75" customHeight="1">
      <c r="A110" s="158" t="s">
        <v>122</v>
      </c>
      <c r="B110" s="174" t="s">
        <v>157</v>
      </c>
      <c r="C110" s="170" t="s">
        <v>227</v>
      </c>
      <c r="D110" s="170"/>
      <c r="E110" s="160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27"/>
      <c r="T110" s="27"/>
      <c r="U110" s="27"/>
      <c r="V110" s="27"/>
      <c r="W110" s="27"/>
      <c r="X110" s="27"/>
      <c r="Y110" s="27"/>
      <c r="Z110" s="153"/>
      <c r="AA110" s="153"/>
      <c r="AB110" s="153"/>
      <c r="AC110" s="153"/>
      <c r="AD110" s="153"/>
      <c r="AE110" s="153"/>
      <c r="AF110" s="153"/>
      <c r="AG110" s="153"/>
      <c r="AH110" s="153"/>
      <c r="AI110" s="153"/>
      <c r="AJ110" s="153"/>
      <c r="AK110" s="153"/>
      <c r="AL110" s="153"/>
      <c r="AM110" s="153"/>
      <c r="AN110" s="27"/>
      <c r="AO110" s="27"/>
      <c r="AP110" s="27"/>
      <c r="AQ110" s="27"/>
      <c r="AR110" s="27"/>
      <c r="AS110" s="27"/>
      <c r="AT110" s="27"/>
      <c r="AU110" s="153"/>
      <c r="AV110" s="153"/>
      <c r="AW110" s="153"/>
      <c r="AX110" s="153"/>
      <c r="AY110" s="153"/>
      <c r="AZ110" s="153"/>
      <c r="BA110" s="153"/>
      <c r="BB110" s="153"/>
      <c r="BC110" s="153"/>
      <c r="BD110" s="153"/>
      <c r="BE110" s="153"/>
      <c r="BF110" s="153"/>
      <c r="BG110" s="153"/>
      <c r="BH110" s="153"/>
      <c r="BI110" s="27"/>
      <c r="BJ110" s="27"/>
      <c r="BK110" s="27"/>
      <c r="BL110" s="27"/>
      <c r="BM110" s="27"/>
      <c r="BN110" s="27"/>
      <c r="BO110" s="27"/>
      <c r="BP110" s="152">
        <f>COUNTIF($E110:$BG110,1)</f>
        <v>0</v>
      </c>
      <c r="BQ110" s="42" t="n">
        <v>6</v>
      </c>
      <c r="BR110" s="28">
        <f>IF(BP110=2,2,IF(BP110&gt;3,3,IF(BP110=1,1,0)))</f>
        <v>0</v>
      </c>
      <c r="BS110" s="28">
        <f>COUNTIF($E110:$BG110,"R")</f>
        <v>0</v>
      </c>
      <c r="BT110" s="28">
        <f>COUNTIF($E110:$BG110,"E")</f>
        <v>0</v>
      </c>
      <c r="BU110" s="28">
        <f>COUNTIF($E110:$BO110,"X")</f>
        <v>0</v>
      </c>
      <c r="BV110" s="28">
        <f>IF(OR(BT110&gt;0,BS110&gt;0,BU110&gt;7,OR(BU110&lt;7,BU110&gt;7)),0,1)</f>
        <v>0</v>
      </c>
      <c r="BW110" s="12">
        <f>IFERROR(VLOOKUP(C110,Inscritos!$B$2:$D$600,3,FALSE()),0)</f>
        <v>1</v>
      </c>
      <c r="BX110" s="13"/>
      <c r="BY110" s="13"/>
    </row>
    <row r="111" spans="1:77" ht="15.75" customHeight="1">
      <c r="A111" s="158" t="s">
        <v>112</v>
      </c>
      <c r="B111" s="174" t="s">
        <v>157</v>
      </c>
      <c r="C111" s="170" t="s">
        <v>228</v>
      </c>
      <c r="D111" s="169"/>
      <c r="E111" s="160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27"/>
      <c r="T111" s="27"/>
      <c r="U111" s="27"/>
      <c r="V111" s="27"/>
      <c r="W111" s="27"/>
      <c r="X111" s="27"/>
      <c r="Y111" s="27"/>
      <c r="Z111" s="153"/>
      <c r="AA111" s="153"/>
      <c r="AB111" s="153"/>
      <c r="AC111" s="153"/>
      <c r="AD111" s="153"/>
      <c r="AE111" s="153"/>
      <c r="AF111" s="153"/>
      <c r="AG111" s="153"/>
      <c r="AH111" s="153"/>
      <c r="AI111" s="153"/>
      <c r="AJ111" s="153"/>
      <c r="AK111" s="153"/>
      <c r="AL111" s="153"/>
      <c r="AM111" s="153"/>
      <c r="AN111" s="27"/>
      <c r="AO111" s="27"/>
      <c r="AP111" s="27"/>
      <c r="AQ111" s="27"/>
      <c r="AR111" s="27"/>
      <c r="AS111" s="27"/>
      <c r="AT111" s="27"/>
      <c r="AU111" s="153"/>
      <c r="AV111" s="153"/>
      <c r="AW111" s="153"/>
      <c r="AX111" s="153"/>
      <c r="AY111" s="153"/>
      <c r="AZ111" s="153"/>
      <c r="BA111" s="153"/>
      <c r="BB111" s="153"/>
      <c r="BC111" s="153"/>
      <c r="BD111" s="153"/>
      <c r="BE111" s="153"/>
      <c r="BF111" s="153"/>
      <c r="BG111" s="153"/>
      <c r="BH111" s="153"/>
      <c r="BI111" s="27"/>
      <c r="BJ111" s="27"/>
      <c r="BK111" s="27"/>
      <c r="BL111" s="27"/>
      <c r="BM111" s="27"/>
      <c r="BN111" s="27"/>
      <c r="BO111" s="27"/>
      <c r="BP111" s="152">
        <f>COUNTIF($E111:$BG111,1)</f>
        <v>0</v>
      </c>
      <c r="BQ111" s="42" t="n">
        <v>3</v>
      </c>
      <c r="BR111" s="28">
        <f>IF(BP111=2,2,IF(BP111&gt;3,3,IF(BP111=1,1,0)))</f>
        <v>0</v>
      </c>
      <c r="BS111" s="28">
        <f>COUNTIF($E111:$BG111,"R")</f>
        <v>0</v>
      </c>
      <c r="BT111" s="28">
        <f>COUNTIF($E111:$BG111,"E")</f>
        <v>0</v>
      </c>
      <c r="BU111" s="28">
        <f>COUNTIF($E111:$BO111,"X")</f>
        <v>0</v>
      </c>
      <c r="BV111" s="28">
        <f>IF(OR(BT111&gt;0,BS111&gt;0,BU111&gt;7,OR(BU111&lt;7,BU111&gt;7)),0,1)</f>
        <v>0</v>
      </c>
      <c r="BW111" s="12">
        <f>IFERROR(VLOOKUP(C111,Inscritos!$B$2:$D$600,3,FALSE()),0)</f>
        <v>1</v>
      </c>
      <c r="BX111" s="13"/>
      <c r="BY111" s="13"/>
    </row>
    <row r="112" spans="1:77" ht="15.75" customHeight="1">
      <c r="A112" s="158" t="s">
        <v>119</v>
      </c>
      <c r="B112" s="174" t="s">
        <v>157</v>
      </c>
      <c r="C112" s="170" t="s">
        <v>229</v>
      </c>
      <c r="D112" s="169"/>
      <c r="E112" s="160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27"/>
      <c r="T112" s="27"/>
      <c r="U112" s="27"/>
      <c r="V112" s="27"/>
      <c r="W112" s="27"/>
      <c r="X112" s="27"/>
      <c r="Y112" s="27"/>
      <c r="Z112" s="153"/>
      <c r="AA112" s="153"/>
      <c r="AB112" s="153"/>
      <c r="AC112" s="153"/>
      <c r="AD112" s="153"/>
      <c r="AE112" s="153"/>
      <c r="AF112" s="153"/>
      <c r="AG112" s="153"/>
      <c r="AH112" s="153"/>
      <c r="AI112" s="153"/>
      <c r="AJ112" s="153"/>
      <c r="AK112" s="153"/>
      <c r="AL112" s="153"/>
      <c r="AM112" s="153"/>
      <c r="AN112" s="27"/>
      <c r="AO112" s="27"/>
      <c r="AP112" s="27"/>
      <c r="AQ112" s="27"/>
      <c r="AR112" s="27"/>
      <c r="AS112" s="27"/>
      <c r="AT112" s="27"/>
      <c r="AU112" s="153"/>
      <c r="AV112" s="153"/>
      <c r="AW112" s="153"/>
      <c r="AX112" s="153"/>
      <c r="AY112" s="153"/>
      <c r="AZ112" s="153"/>
      <c r="BA112" s="153"/>
      <c r="BB112" s="153"/>
      <c r="BC112" s="153"/>
      <c r="BD112" s="153"/>
      <c r="BE112" s="153"/>
      <c r="BF112" s="153"/>
      <c r="BG112" s="153"/>
      <c r="BH112" s="153"/>
      <c r="BI112" s="27"/>
      <c r="BJ112" s="27"/>
      <c r="BK112" s="27"/>
      <c r="BL112" s="27"/>
      <c r="BM112" s="27"/>
      <c r="BN112" s="27"/>
      <c r="BO112" s="27"/>
      <c r="BP112" s="152">
        <f>COUNTIF($E112:$BG112,1)</f>
        <v>0</v>
      </c>
      <c r="BQ112" s="42" t="n">
        <v>6</v>
      </c>
      <c r="BR112" s="28">
        <f>IF(BP112=2,2,IF(BP112&gt;3,3,IF(BP112=1,1,0)))</f>
        <v>0</v>
      </c>
      <c r="BS112" s="28">
        <f>COUNTIF($E112:$BG112,"R")</f>
        <v>0</v>
      </c>
      <c r="BT112" s="28">
        <f>COUNTIF($E112:$BG112,"E")</f>
        <v>0</v>
      </c>
      <c r="BU112" s="28">
        <f>COUNTIF($E112:$BO112,"X")</f>
        <v>0</v>
      </c>
      <c r="BV112" s="28">
        <f>IF(OR(BT112&gt;0,BS112&gt;0,BU112&gt;7,OR(BU112&lt;7,BU112&gt;7)),0,1)</f>
        <v>0</v>
      </c>
      <c r="BW112" s="12">
        <f>IFERROR(VLOOKUP(C112,Inscritos!$B$2:$D$600,3,FALSE()),0)</f>
        <v>1</v>
      </c>
      <c r="BX112" s="13"/>
      <c r="BY112" s="13"/>
    </row>
    <row r="113" spans="1:77" ht="15.75" customHeight="1">
      <c r="A113" s="158" t="s">
        <v>112</v>
      </c>
      <c r="B113" s="174" t="s">
        <v>154</v>
      </c>
      <c r="C113" s="170" t="s">
        <v>230</v>
      </c>
      <c r="D113" s="169"/>
      <c r="E113" s="160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27"/>
      <c r="T113" s="27"/>
      <c r="U113" s="27"/>
      <c r="V113" s="27"/>
      <c r="W113" s="27"/>
      <c r="X113" s="27"/>
      <c r="Y113" s="27"/>
      <c r="Z113" s="153"/>
      <c r="AA113" s="153"/>
      <c r="AB113" s="153"/>
      <c r="AC113" s="153"/>
      <c r="AD113" s="153"/>
      <c r="AE113" s="153"/>
      <c r="AF113" s="153"/>
      <c r="AG113" s="153"/>
      <c r="AH113" s="153"/>
      <c r="AI113" s="153"/>
      <c r="AJ113" s="153"/>
      <c r="AK113" s="153"/>
      <c r="AL113" s="153"/>
      <c r="AM113" s="153"/>
      <c r="AN113" s="27"/>
      <c r="AO113" s="27"/>
      <c r="AP113" s="27"/>
      <c r="AQ113" s="27"/>
      <c r="AR113" s="27"/>
      <c r="AS113" s="27"/>
      <c r="AT113" s="27"/>
      <c r="AU113" s="153"/>
      <c r="AV113" s="153"/>
      <c r="AW113" s="153"/>
      <c r="AX113" s="153"/>
      <c r="AY113" s="153"/>
      <c r="AZ113" s="153"/>
      <c r="BA113" s="153"/>
      <c r="BB113" s="153"/>
      <c r="BC113" s="153"/>
      <c r="BD113" s="153"/>
      <c r="BE113" s="153"/>
      <c r="BF113" s="153"/>
      <c r="BG113" s="153"/>
      <c r="BH113" s="153"/>
      <c r="BI113" s="27"/>
      <c r="BJ113" s="27"/>
      <c r="BK113" s="27"/>
      <c r="BL113" s="27"/>
      <c r="BM113" s="27"/>
      <c r="BN113" s="27"/>
      <c r="BO113" s="27"/>
      <c r="BP113" s="152">
        <f>COUNTIF($E113:$BG113,1)</f>
        <v>0</v>
      </c>
      <c r="BQ113" s="42" t="n">
        <v>3</v>
      </c>
      <c r="BR113" s="28">
        <f>IF(BP113=2,2,IF(BP113&gt;3,3,IF(BP113=1,1,0)))</f>
        <v>0</v>
      </c>
      <c r="BS113" s="28">
        <f>COUNTIF($E113:$BG113,"R")</f>
        <v>0</v>
      </c>
      <c r="BT113" s="28">
        <f>COUNTIF($E113:$BG113,"E")</f>
        <v>0</v>
      </c>
      <c r="BU113" s="28">
        <f>COUNTIF($E113:$BO113,"X")</f>
        <v>0</v>
      </c>
      <c r="BV113" s="29" t="n">
        <v>0</v>
      </c>
      <c r="BW113" s="12">
        <f>IFERROR(VLOOKUP(C113,Inscritos!$B$2:$D$600,3,FALSE()),0)</f>
        <v>1</v>
      </c>
      <c r="BX113" s="13"/>
      <c r="BY113" s="13"/>
    </row>
    <row r="114" spans="1:77" ht="15.75" customHeight="1">
      <c r="A114" s="158" t="s">
        <v>119</v>
      </c>
      <c r="B114" s="174" t="s">
        <v>154</v>
      </c>
      <c r="C114" s="170" t="s">
        <v>231</v>
      </c>
      <c r="D114" s="169"/>
      <c r="E114" s="160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27"/>
      <c r="T114" s="27"/>
      <c r="U114" s="27"/>
      <c r="V114" s="27"/>
      <c r="W114" s="27"/>
      <c r="X114" s="27"/>
      <c r="Y114" s="27"/>
      <c r="Z114" s="153"/>
      <c r="AA114" s="153"/>
      <c r="AB114" s="153"/>
      <c r="AC114" s="153"/>
      <c r="AD114" s="153"/>
      <c r="AE114" s="153"/>
      <c r="AF114" s="153"/>
      <c r="AG114" s="153"/>
      <c r="AH114" s="153"/>
      <c r="AI114" s="153"/>
      <c r="AJ114" s="153"/>
      <c r="AK114" s="153"/>
      <c r="AL114" s="153"/>
      <c r="AM114" s="153"/>
      <c r="AN114" s="27"/>
      <c r="AO114" s="27"/>
      <c r="AP114" s="27"/>
      <c r="AQ114" s="27"/>
      <c r="AR114" s="27"/>
      <c r="AS114" s="27"/>
      <c r="AT114" s="27"/>
      <c r="AU114" s="153"/>
      <c r="AV114" s="153"/>
      <c r="AW114" s="153"/>
      <c r="AX114" s="153"/>
      <c r="AY114" s="153"/>
      <c r="AZ114" s="153"/>
      <c r="BA114" s="153"/>
      <c r="BB114" s="153"/>
      <c r="BC114" s="153"/>
      <c r="BD114" s="153"/>
      <c r="BE114" s="153"/>
      <c r="BF114" s="153"/>
      <c r="BG114" s="153"/>
      <c r="BH114" s="153"/>
      <c r="BI114" s="27"/>
      <c r="BJ114" s="27"/>
      <c r="BK114" s="27"/>
      <c r="BL114" s="27"/>
      <c r="BM114" s="27"/>
      <c r="BN114" s="27"/>
      <c r="BO114" s="27"/>
      <c r="BP114" s="152">
        <f>COUNTIF($E114:$BG114,1)</f>
        <v>0</v>
      </c>
      <c r="BQ114" s="42" t="n">
        <v>3</v>
      </c>
      <c r="BR114" s="28">
        <f>IF(BP114=2,2,IF(BP114&gt;3,3,IF(BP114=1,1,0)))</f>
        <v>0</v>
      </c>
      <c r="BS114" s="28">
        <f>COUNTIF($E114:$BG114,"R")</f>
        <v>0</v>
      </c>
      <c r="BT114" s="28">
        <f>COUNTIF($E114:$BG114,"E")</f>
        <v>0</v>
      </c>
      <c r="BU114" s="28">
        <f>COUNTIF($E114:$BO114,"X")</f>
        <v>0</v>
      </c>
      <c r="BV114" s="29" t="n">
        <v>0</v>
      </c>
      <c r="BW114" s="12">
        <f>IFERROR(VLOOKUP(C114,Inscritos!$B$2:$D$600,3,FALSE()),0)</f>
        <v>2</v>
      </c>
      <c r="BX114" s="13"/>
      <c r="BY114" s="13"/>
    </row>
    <row r="115" spans="1:77" ht="15.75" customHeight="1">
      <c r="A115" s="158" t="s">
        <v>122</v>
      </c>
      <c r="B115" s="174" t="s">
        <v>113</v>
      </c>
      <c r="C115" s="170" t="s">
        <v>232</v>
      </c>
      <c r="D115" s="170"/>
      <c r="E115" s="160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27"/>
      <c r="T115" s="27"/>
      <c r="U115" s="27"/>
      <c r="V115" s="27"/>
      <c r="W115" s="27"/>
      <c r="X115" s="27"/>
      <c r="Y115" s="27"/>
      <c r="Z115" s="153"/>
      <c r="AA115" s="153"/>
      <c r="AB115" s="153"/>
      <c r="AC115" s="153"/>
      <c r="AD115" s="153"/>
      <c r="AE115" s="153"/>
      <c r="AF115" s="153"/>
      <c r="AG115" s="153"/>
      <c r="AH115" s="153"/>
      <c r="AI115" s="153"/>
      <c r="AJ115" s="153"/>
      <c r="AK115" s="153"/>
      <c r="AL115" s="153"/>
      <c r="AM115" s="153"/>
      <c r="AN115" s="27"/>
      <c r="AO115" s="27"/>
      <c r="AP115" s="27"/>
      <c r="AQ115" s="27"/>
      <c r="AR115" s="27"/>
      <c r="AS115" s="27"/>
      <c r="AT115" s="27"/>
      <c r="AU115" s="153"/>
      <c r="AV115" s="153"/>
      <c r="AW115" s="153"/>
      <c r="AX115" s="153"/>
      <c r="AY115" s="153"/>
      <c r="AZ115" s="153"/>
      <c r="BA115" s="153"/>
      <c r="BB115" s="153"/>
      <c r="BC115" s="153"/>
      <c r="BD115" s="153"/>
      <c r="BE115" s="153"/>
      <c r="BF115" s="153"/>
      <c r="BG115" s="153"/>
      <c r="BH115" s="153"/>
      <c r="BI115" s="27"/>
      <c r="BJ115" s="27"/>
      <c r="BK115" s="27"/>
      <c r="BL115" s="27"/>
      <c r="BM115" s="27"/>
      <c r="BN115" s="27"/>
      <c r="BO115" s="27"/>
      <c r="BP115" s="152">
        <f>COUNTIF($E115:$BG115,1)</f>
        <v>0</v>
      </c>
      <c r="BQ115" s="42" t="n">
        <v>3</v>
      </c>
      <c r="BR115" s="28">
        <f>IF(BP115=2,2,IF(BP115&gt;3,3,IF(BP115=1,1,0)))</f>
        <v>0</v>
      </c>
      <c r="BS115" s="28">
        <f>COUNTIF($E115:$BG115,"R")</f>
        <v>0</v>
      </c>
      <c r="BT115" s="28">
        <f>COUNTIF($E115:$BG115,"E")</f>
        <v>0</v>
      </c>
      <c r="BU115" s="28">
        <f>COUNTIF($E115:$BO115,"X")</f>
        <v>0</v>
      </c>
      <c r="BV115" s="29" t="n">
        <v>1</v>
      </c>
      <c r="BW115" s="12">
        <f>IFERROR(VLOOKUP(C115,Inscritos!$B$2:$D$600,3,FALSE()),0)</f>
        <v>1</v>
      </c>
      <c r="BX115" s="13"/>
      <c r="BY115" s="13"/>
    </row>
    <row r="116" spans="1:77" ht="15.75" customHeight="1">
      <c r="A116" s="158" t="s">
        <v>112</v>
      </c>
      <c r="B116" s="174" t="s">
        <v>157</v>
      </c>
      <c r="C116" s="170" t="s">
        <v>233</v>
      </c>
      <c r="D116" s="169"/>
      <c r="E116" s="160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27"/>
      <c r="T116" s="27"/>
      <c r="U116" s="27"/>
      <c r="V116" s="27"/>
      <c r="W116" s="27"/>
      <c r="X116" s="27"/>
      <c r="Y116" s="27"/>
      <c r="Z116" s="153"/>
      <c r="AA116" s="153"/>
      <c r="AB116" s="153"/>
      <c r="AC116" s="153"/>
      <c r="AD116" s="153"/>
      <c r="AE116" s="153"/>
      <c r="AF116" s="153"/>
      <c r="AG116" s="153"/>
      <c r="AH116" s="153"/>
      <c r="AI116" s="153"/>
      <c r="AJ116" s="153"/>
      <c r="AK116" s="153"/>
      <c r="AL116" s="153"/>
      <c r="AM116" s="153"/>
      <c r="AN116" s="27"/>
      <c r="AO116" s="27"/>
      <c r="AP116" s="27"/>
      <c r="AQ116" s="27"/>
      <c r="AR116" s="27"/>
      <c r="AS116" s="27"/>
      <c r="AT116" s="27"/>
      <c r="AU116" s="153"/>
      <c r="AV116" s="153"/>
      <c r="AW116" s="153"/>
      <c r="AX116" s="153"/>
      <c r="AY116" s="153"/>
      <c r="AZ116" s="153"/>
      <c r="BA116" s="153"/>
      <c r="BB116" s="153"/>
      <c r="BC116" s="153"/>
      <c r="BD116" s="153"/>
      <c r="BE116" s="153"/>
      <c r="BF116" s="153"/>
      <c r="BG116" s="153"/>
      <c r="BH116" s="153"/>
      <c r="BI116" s="27"/>
      <c r="BJ116" s="27"/>
      <c r="BK116" s="27"/>
      <c r="BL116" s="27"/>
      <c r="BM116" s="27"/>
      <c r="BN116" s="27"/>
      <c r="BO116" s="27"/>
      <c r="BP116" s="152">
        <f>COUNTIF($E116:$BG116,1)</f>
        <v>0</v>
      </c>
      <c r="BQ116" s="42" t="n">
        <v>6</v>
      </c>
      <c r="BR116" s="28">
        <f>IF(BP116=2,2,IF(BP116&gt;3,3,IF(BP116=1,1,0)))</f>
        <v>0</v>
      </c>
      <c r="BS116" s="28">
        <f>COUNTIF($E116:$BG116,"R")</f>
        <v>0</v>
      </c>
      <c r="BT116" s="28">
        <f>COUNTIF($E116:$BG116,"E")</f>
        <v>0</v>
      </c>
      <c r="BU116" s="28">
        <f>COUNTIF($E116:$BO116,"X")</f>
        <v>0</v>
      </c>
      <c r="BV116" s="28">
        <f>IF(OR(BT116&gt;0,BS116&gt;0,BU116&gt;7,OR(BU116&lt;7,BU116&gt;7)),0,1)</f>
        <v>0</v>
      </c>
      <c r="BW116" s="12">
        <f>IFERROR(VLOOKUP(C116,Inscritos!$B$2:$D$600,3,FALSE()),0)</f>
        <v>1</v>
      </c>
      <c r="BX116" s="13"/>
      <c r="BY116" s="13"/>
    </row>
    <row r="117" spans="1:77" ht="15.75" customHeight="1">
      <c r="A117" s="158" t="s">
        <v>112</v>
      </c>
      <c r="B117" s="174" t="s">
        <v>113</v>
      </c>
      <c r="C117" s="170" t="s">
        <v>234</v>
      </c>
      <c r="D117" s="169"/>
      <c r="E117" s="160"/>
      <c r="F117" s="32"/>
      <c r="G117" s="32"/>
      <c r="H117" s="32"/>
      <c r="I117" s="32"/>
      <c r="J117" s="31"/>
      <c r="K117" s="31"/>
      <c r="L117" s="32"/>
      <c r="M117" s="32"/>
      <c r="N117" s="31"/>
      <c r="O117" s="32"/>
      <c r="P117" s="32"/>
      <c r="Q117" s="32"/>
      <c r="R117" s="32"/>
      <c r="S117" s="27"/>
      <c r="T117" s="27"/>
      <c r="U117" s="27"/>
      <c r="V117" s="27"/>
      <c r="W117" s="27"/>
      <c r="X117" s="27"/>
      <c r="Y117" s="27"/>
      <c r="Z117" s="153"/>
      <c r="AA117" s="153"/>
      <c r="AB117" s="153"/>
      <c r="AC117" s="153"/>
      <c r="AD117" s="153"/>
      <c r="AE117" s="153"/>
      <c r="AF117" s="153"/>
      <c r="AG117" s="153"/>
      <c r="AH117" s="153"/>
      <c r="AI117" s="153"/>
      <c r="AJ117" s="153"/>
      <c r="AK117" s="153"/>
      <c r="AL117" s="153"/>
      <c r="AM117" s="153"/>
      <c r="AN117" s="27"/>
      <c r="AO117" s="27"/>
      <c r="AP117" s="27"/>
      <c r="AQ117" s="27"/>
      <c r="AR117" s="27"/>
      <c r="AS117" s="27"/>
      <c r="AT117" s="27"/>
      <c r="AU117" s="153"/>
      <c r="AV117" s="153"/>
      <c r="AW117" s="153"/>
      <c r="AX117" s="153"/>
      <c r="AY117" s="153"/>
      <c r="AZ117" s="153"/>
      <c r="BA117" s="153"/>
      <c r="BB117" s="153"/>
      <c r="BC117" s="153"/>
      <c r="BD117" s="153"/>
      <c r="BE117" s="153"/>
      <c r="BF117" s="153"/>
      <c r="BG117" s="153"/>
      <c r="BH117" s="153"/>
      <c r="BI117" s="27"/>
      <c r="BJ117" s="27"/>
      <c r="BK117" s="27"/>
      <c r="BL117" s="27"/>
      <c r="BM117" s="27"/>
      <c r="BN117" s="27"/>
      <c r="BO117" s="27"/>
      <c r="BP117" s="152">
        <f>COUNTIF($E117:$BG117,1)</f>
        <v>0</v>
      </c>
      <c r="BQ117" s="42" t="n">
        <v>6</v>
      </c>
      <c r="BR117" s="28">
        <f>IF(BP117=2,2,IF(BP117&gt;3,3,IF(BP117=1,1,0)))</f>
        <v>0</v>
      </c>
      <c r="BS117" s="28">
        <f>COUNTIF($E117:$BG117,"R")</f>
        <v>0</v>
      </c>
      <c r="BT117" s="28">
        <f>COUNTIF($E117:$BG117,"E")</f>
        <v>0</v>
      </c>
      <c r="BU117" s="28">
        <f>COUNTIF($E117:$BO117,"X")</f>
        <v>0</v>
      </c>
      <c r="BV117" s="29" t="n">
        <v>0</v>
      </c>
      <c r="BW117" s="12">
        <f>IFERROR(VLOOKUP(C117,Inscritos!$B$2:$D$600,3,FALSE()),0)</f>
        <v>1</v>
      </c>
      <c r="BX117" s="13"/>
      <c r="BY117" s="13"/>
    </row>
    <row r="118" spans="1:77" ht="15.75" customHeight="1">
      <c r="A118" s="158" t="s">
        <v>112</v>
      </c>
      <c r="B118" s="174" t="s">
        <v>157</v>
      </c>
      <c r="C118" s="170" t="s">
        <v>235</v>
      </c>
      <c r="D118" s="169"/>
      <c r="E118" s="160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27"/>
      <c r="T118" s="27"/>
      <c r="U118" s="27"/>
      <c r="V118" s="27"/>
      <c r="W118" s="27"/>
      <c r="X118" s="27"/>
      <c r="Y118" s="27"/>
      <c r="Z118" s="153"/>
      <c r="AA118" s="153"/>
      <c r="AB118" s="153"/>
      <c r="AC118" s="153"/>
      <c r="AD118" s="153"/>
      <c r="AE118" s="153"/>
      <c r="AF118" s="153"/>
      <c r="AG118" s="153"/>
      <c r="AH118" s="153"/>
      <c r="AI118" s="153"/>
      <c r="AJ118" s="153"/>
      <c r="AK118" s="153"/>
      <c r="AL118" s="153"/>
      <c r="AM118" s="153"/>
      <c r="AN118" s="27"/>
      <c r="AO118" s="27"/>
      <c r="AP118" s="27"/>
      <c r="AQ118" s="27"/>
      <c r="AR118" s="27"/>
      <c r="AS118" s="27"/>
      <c r="AT118" s="27"/>
      <c r="AU118" s="153"/>
      <c r="AV118" s="153"/>
      <c r="AW118" s="153"/>
      <c r="AX118" s="153"/>
      <c r="AY118" s="153"/>
      <c r="AZ118" s="153"/>
      <c r="BA118" s="153"/>
      <c r="BB118" s="153"/>
      <c r="BC118" s="153"/>
      <c r="BD118" s="153"/>
      <c r="BE118" s="153"/>
      <c r="BF118" s="153"/>
      <c r="BG118" s="153"/>
      <c r="BH118" s="153"/>
      <c r="BI118" s="27"/>
      <c r="BJ118" s="27"/>
      <c r="BK118" s="27"/>
      <c r="BL118" s="27"/>
      <c r="BM118" s="27"/>
      <c r="BN118" s="27"/>
      <c r="BO118" s="27"/>
      <c r="BP118" s="152">
        <f>COUNTIF($E118:$BG118,1)</f>
        <v>0</v>
      </c>
      <c r="BQ118" s="42" t="n">
        <v>6</v>
      </c>
      <c r="BR118" s="28">
        <f>IF(BP118=2,2,IF(BP118&gt;3,3,IF(BP118=1,1,0)))</f>
        <v>0</v>
      </c>
      <c r="BS118" s="28">
        <f>COUNTIF($E118:$BG118,"R")</f>
        <v>0</v>
      </c>
      <c r="BT118" s="28">
        <f>COUNTIF($E118:$BG118,"E")</f>
        <v>0</v>
      </c>
      <c r="BU118" s="28">
        <f>COUNTIF($E118:$BO118,"X")</f>
        <v>0</v>
      </c>
      <c r="BV118" s="28">
        <f>IF(OR(BT118&gt;0,BS118&gt;0,BU118&gt;7,OR(BU118&lt;7,BU118&gt;7)),0,1)</f>
        <v>0</v>
      </c>
      <c r="BW118" s="12">
        <f>IFERROR(VLOOKUP(C118,Inscritos!$B$2:$D$600,3,FALSE()),0)</f>
        <v>1</v>
      </c>
      <c r="BX118" s="13"/>
      <c r="BY118" s="13"/>
    </row>
    <row r="119" spans="1:77" ht="15.75" customHeight="1">
      <c r="A119" s="158" t="s">
        <v>122</v>
      </c>
      <c r="B119" s="174" t="s">
        <v>157</v>
      </c>
      <c r="C119" s="170" t="s">
        <v>236</v>
      </c>
      <c r="D119" s="170"/>
      <c r="E119" s="160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27"/>
      <c r="T119" s="27"/>
      <c r="U119" s="27"/>
      <c r="V119" s="27"/>
      <c r="W119" s="27"/>
      <c r="X119" s="27"/>
      <c r="Y119" s="27"/>
      <c r="Z119" s="153"/>
      <c r="AA119" s="153"/>
      <c r="AB119" s="153"/>
      <c r="AC119" s="153"/>
      <c r="AD119" s="153"/>
      <c r="AE119" s="153"/>
      <c r="AF119" s="153"/>
      <c r="AG119" s="153"/>
      <c r="AH119" s="153"/>
      <c r="AI119" s="153"/>
      <c r="AJ119" s="153"/>
      <c r="AK119" s="153"/>
      <c r="AL119" s="153"/>
      <c r="AM119" s="153"/>
      <c r="AN119" s="27"/>
      <c r="AO119" s="27"/>
      <c r="AP119" s="27"/>
      <c r="AQ119" s="27"/>
      <c r="AR119" s="27"/>
      <c r="AS119" s="27"/>
      <c r="AT119" s="27"/>
      <c r="AU119" s="153"/>
      <c r="AV119" s="153"/>
      <c r="AW119" s="153"/>
      <c r="AX119" s="153"/>
      <c r="AY119" s="153"/>
      <c r="AZ119" s="153"/>
      <c r="BA119" s="153"/>
      <c r="BB119" s="153"/>
      <c r="BC119" s="153"/>
      <c r="BD119" s="153"/>
      <c r="BE119" s="153"/>
      <c r="BF119" s="153"/>
      <c r="BG119" s="153"/>
      <c r="BH119" s="153"/>
      <c r="BI119" s="27"/>
      <c r="BJ119" s="27"/>
      <c r="BK119" s="27"/>
      <c r="BL119" s="27"/>
      <c r="BM119" s="27"/>
      <c r="BN119" s="27"/>
      <c r="BO119" s="27"/>
      <c r="BP119" s="152">
        <f>COUNTIF($E119:$BG119,1)</f>
        <v>0</v>
      </c>
      <c r="BQ119" s="42" t="n">
        <v>6</v>
      </c>
      <c r="BR119" s="28">
        <f>IF(BP119=2,2,IF(BP119&gt;3,3,IF(BP119=1,1,0)))</f>
        <v>0</v>
      </c>
      <c r="BS119" s="28">
        <f>COUNTIF($E119:$BG119,"R")</f>
        <v>0</v>
      </c>
      <c r="BT119" s="28">
        <f>COUNTIF($E119:$BG119,"E")</f>
        <v>0</v>
      </c>
      <c r="BU119" s="28">
        <f>COUNTIF($E119:$BO119,"X")</f>
        <v>0</v>
      </c>
      <c r="BV119" s="28">
        <f>IF(OR(BT119&gt;0,BS119&gt;0,BU119&gt;7,OR(BU119&lt;7,BU119&gt;7)),0,1)</f>
        <v>0</v>
      </c>
      <c r="BW119" s="12">
        <f>IFERROR(VLOOKUP(C119,Inscritos!$B$2:$D$600,3,FALSE()),0)</f>
        <v>2</v>
      </c>
      <c r="BX119" s="13"/>
      <c r="BY119" s="13"/>
    </row>
    <row r="120" spans="1:77" ht="15.75" customHeight="1">
      <c r="A120" s="157" t="s">
        <v>102</v>
      </c>
      <c r="B120" s="174" t="s">
        <v>83</v>
      </c>
      <c r="C120" s="170" t="s">
        <v>237</v>
      </c>
      <c r="D120" s="169"/>
      <c r="E120" s="160"/>
      <c r="F120" s="32"/>
      <c r="G120" s="32"/>
      <c r="H120" s="32"/>
      <c r="I120" s="32"/>
      <c r="J120" s="32"/>
      <c r="K120" s="32"/>
      <c r="L120" s="153"/>
      <c r="M120" s="153"/>
      <c r="N120" s="153"/>
      <c r="O120" s="153"/>
      <c r="P120" s="153"/>
      <c r="Q120" s="153"/>
      <c r="R120" s="153"/>
      <c r="S120" s="27"/>
      <c r="T120" s="27"/>
      <c r="U120" s="27"/>
      <c r="V120" s="27"/>
      <c r="W120" s="27"/>
      <c r="X120" s="27"/>
      <c r="Y120" s="27"/>
      <c r="Z120" s="153"/>
      <c r="AA120" s="153"/>
      <c r="AB120" s="153"/>
      <c r="AC120" s="153"/>
      <c r="AD120" s="153"/>
      <c r="AE120" s="153"/>
      <c r="AF120" s="153"/>
      <c r="AG120" s="153"/>
      <c r="AH120" s="153"/>
      <c r="AI120" s="153"/>
      <c r="AJ120" s="153"/>
      <c r="AK120" s="153"/>
      <c r="AL120" s="153"/>
      <c r="AM120" s="153"/>
      <c r="AN120" s="27"/>
      <c r="AO120" s="27"/>
      <c r="AP120" s="27"/>
      <c r="AQ120" s="27"/>
      <c r="AR120" s="27"/>
      <c r="AS120" s="27"/>
      <c r="AT120" s="27"/>
      <c r="AU120" s="153"/>
      <c r="AV120" s="153"/>
      <c r="AW120" s="153"/>
      <c r="AX120" s="153"/>
      <c r="AY120" s="153"/>
      <c r="AZ120" s="153"/>
      <c r="BA120" s="153"/>
      <c r="BB120" s="153"/>
      <c r="BC120" s="153"/>
      <c r="BD120" s="153"/>
      <c r="BE120" s="153"/>
      <c r="BF120" s="153"/>
      <c r="BG120" s="153"/>
      <c r="BH120" s="153"/>
      <c r="BI120" s="27"/>
      <c r="BJ120" s="27"/>
      <c r="BK120" s="27"/>
      <c r="BL120" s="27"/>
      <c r="BM120" s="27"/>
      <c r="BN120" s="27"/>
      <c r="BO120" s="27"/>
      <c r="BP120" s="152">
        <f>COUNTIF($E120:$BG120,1)</f>
        <v>0</v>
      </c>
      <c r="BQ120" s="42" t="n">
        <v>3</v>
      </c>
      <c r="BR120" s="28">
        <f>IF(BP120=2,2,IF(BP120&gt;3,3,IF(BP120=1,1,0)))</f>
        <v>0</v>
      </c>
      <c r="BS120" s="28">
        <f>COUNTIF($E120:$BG120,"R")</f>
        <v>0</v>
      </c>
      <c r="BT120" s="28">
        <f>COUNTIF($E120:$BG120,"E")</f>
        <v>0</v>
      </c>
      <c r="BU120" s="28">
        <f>COUNTIF($E120:$BO120,"X")</f>
        <v>0</v>
      </c>
      <c r="BV120" s="28">
        <f>IF(OR(BT120&gt;0,BS120&gt;0,BU120&gt;7,OR(BU120&lt;7,BU120&gt;7)),0,1)</f>
        <v>0</v>
      </c>
      <c r="BW120" s="12">
        <f>IFERROR(VLOOKUP(C120,Inscritos!$B$2:$D$600,3,FALSE()),0)</f>
        <v>0</v>
      </c>
      <c r="BX120" s="13"/>
      <c r="BY120" s="13"/>
    </row>
    <row r="121" spans="1:77" ht="15.75" customHeight="1">
      <c r="A121" s="158" t="s">
        <v>119</v>
      </c>
      <c r="B121" s="174" t="s">
        <v>157</v>
      </c>
      <c r="C121" s="170" t="s">
        <v>238</v>
      </c>
      <c r="D121" s="169"/>
      <c r="E121" s="160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27"/>
      <c r="T121" s="27"/>
      <c r="U121" s="27"/>
      <c r="V121" s="27"/>
      <c r="W121" s="27"/>
      <c r="X121" s="27"/>
      <c r="Y121" s="27"/>
      <c r="Z121" s="153"/>
      <c r="AA121" s="153"/>
      <c r="AB121" s="153"/>
      <c r="AC121" s="153"/>
      <c r="AD121" s="153"/>
      <c r="AE121" s="153"/>
      <c r="AF121" s="153"/>
      <c r="AG121" s="153"/>
      <c r="AH121" s="153"/>
      <c r="AI121" s="153"/>
      <c r="AJ121" s="153"/>
      <c r="AK121" s="153"/>
      <c r="AL121" s="153"/>
      <c r="AM121" s="153"/>
      <c r="AN121" s="27"/>
      <c r="AO121" s="27"/>
      <c r="AP121" s="27"/>
      <c r="AQ121" s="27"/>
      <c r="AR121" s="27"/>
      <c r="AS121" s="27"/>
      <c r="AT121" s="27"/>
      <c r="AU121" s="153"/>
      <c r="AV121" s="153"/>
      <c r="AW121" s="153"/>
      <c r="AX121" s="153"/>
      <c r="AY121" s="153"/>
      <c r="AZ121" s="153"/>
      <c r="BA121" s="153"/>
      <c r="BB121" s="153"/>
      <c r="BC121" s="153"/>
      <c r="BD121" s="153"/>
      <c r="BE121" s="153"/>
      <c r="BF121" s="153"/>
      <c r="BG121" s="153"/>
      <c r="BH121" s="153"/>
      <c r="BI121" s="27"/>
      <c r="BJ121" s="27"/>
      <c r="BK121" s="27"/>
      <c r="BL121" s="27"/>
      <c r="BM121" s="27"/>
      <c r="BN121" s="27"/>
      <c r="BO121" s="27"/>
      <c r="BP121" s="152">
        <f>COUNTIF($E121:$BG121,1)</f>
        <v>0</v>
      </c>
      <c r="BQ121" s="42" t="n">
        <v>3</v>
      </c>
      <c r="BR121" s="28">
        <f>IF(BP121=2,2,IF(BP121&gt;3,3,IF(BP121=1,1,0)))</f>
        <v>0</v>
      </c>
      <c r="BS121" s="28">
        <f>COUNTIF($E121:$BG121,"R")</f>
        <v>0</v>
      </c>
      <c r="BT121" s="28">
        <f>COUNTIF($E121:$BG121,"E")</f>
        <v>0</v>
      </c>
      <c r="BU121" s="28">
        <f>COUNTIF($E121:$BO121,"X")</f>
        <v>0</v>
      </c>
      <c r="BV121" s="28">
        <f>IF(OR(BT121&gt;0,BS121&gt;0,BU121&gt;7,OR(BU121&lt;7,BU121&gt;7)),0,1)</f>
        <v>0</v>
      </c>
      <c r="BW121" s="12">
        <f>IFERROR(VLOOKUP(C121,Inscritos!$B$2:$D$600,3,FALSE()),0)</f>
        <v>1</v>
      </c>
      <c r="BX121" s="13"/>
      <c r="BY121" s="13"/>
    </row>
    <row r="122" spans="1:77" ht="15.75" customHeight="1">
      <c r="A122" s="158" t="s">
        <v>122</v>
      </c>
      <c r="B122" s="174" t="s">
        <v>83</v>
      </c>
      <c r="C122" s="170" t="s">
        <v>239</v>
      </c>
      <c r="D122" s="169"/>
      <c r="E122" s="162"/>
      <c r="F122" s="32"/>
      <c r="G122" s="153"/>
      <c r="H122" s="153"/>
      <c r="I122" s="32"/>
      <c r="J122" s="153"/>
      <c r="K122" s="31"/>
      <c r="L122" s="32"/>
      <c r="M122" s="32"/>
      <c r="N122" s="31"/>
      <c r="O122" s="31"/>
      <c r="P122" s="32"/>
      <c r="Q122" s="32"/>
      <c r="R122" s="32"/>
      <c r="S122" s="27"/>
      <c r="T122" s="27"/>
      <c r="U122" s="27"/>
      <c r="V122" s="27"/>
      <c r="W122" s="27"/>
      <c r="X122" s="27"/>
      <c r="Y122" s="27"/>
      <c r="Z122" s="153"/>
      <c r="AA122" s="153"/>
      <c r="AB122" s="153"/>
      <c r="AC122" s="153"/>
      <c r="AD122" s="153"/>
      <c r="AE122" s="153"/>
      <c r="AF122" s="153"/>
      <c r="AG122" s="153"/>
      <c r="AH122" s="153"/>
      <c r="AI122" s="153"/>
      <c r="AJ122" s="153"/>
      <c r="AK122" s="153"/>
      <c r="AL122" s="153"/>
      <c r="AM122" s="153"/>
      <c r="AN122" s="27"/>
      <c r="AO122" s="27"/>
      <c r="AP122" s="27"/>
      <c r="AQ122" s="27"/>
      <c r="AR122" s="27"/>
      <c r="AS122" s="27"/>
      <c r="AT122" s="27"/>
      <c r="AU122" s="153"/>
      <c r="AV122" s="153"/>
      <c r="AW122" s="153"/>
      <c r="AX122" s="153"/>
      <c r="AY122" s="153"/>
      <c r="AZ122" s="153"/>
      <c r="BA122" s="153"/>
      <c r="BB122" s="153"/>
      <c r="BC122" s="153"/>
      <c r="BD122" s="153"/>
      <c r="BE122" s="153"/>
      <c r="BF122" s="153"/>
      <c r="BG122" s="153"/>
      <c r="BH122" s="153"/>
      <c r="BI122" s="27"/>
      <c r="BJ122" s="27"/>
      <c r="BK122" s="27"/>
      <c r="BL122" s="27"/>
      <c r="BM122" s="27"/>
      <c r="BN122" s="27"/>
      <c r="BO122" s="27"/>
      <c r="BP122" s="152">
        <f>COUNTIF($E122:$BG122,1)</f>
        <v>0</v>
      </c>
      <c r="BQ122" s="42" t="n">
        <v>3</v>
      </c>
      <c r="BR122" s="28">
        <f>IF(BP122=2,2,IF(BP122&gt;3,3,IF(BP122=1,1,0)))</f>
        <v>0</v>
      </c>
      <c r="BS122" s="28">
        <f>COUNTIF($E122:$BG122,"R")</f>
        <v>0</v>
      </c>
      <c r="BT122" s="28">
        <f>COUNTIF($E122:$BG122,"E")</f>
        <v>0</v>
      </c>
      <c r="BU122" s="28">
        <f>COUNTIF($E122:$BO122,"X")</f>
        <v>0</v>
      </c>
      <c r="BV122" s="28">
        <f>IF(OR(BT122&gt;0,BS122&gt;0,BU122&gt;7,OR(BU122&lt;7,BU122&gt;7)),0,1)</f>
        <v>0</v>
      </c>
      <c r="BW122" s="12">
        <f>IFERROR(VLOOKUP(C122,Inscritos!$B$2:$D$600,3,FALSE()),0)</f>
        <v>1</v>
      </c>
      <c r="BX122" s="13"/>
      <c r="BY122" s="13"/>
    </row>
    <row r="123" spans="1:77" ht="15.75" customHeight="1">
      <c r="A123" s="158" t="s">
        <v>122</v>
      </c>
      <c r="B123" s="174" t="s">
        <v>113</v>
      </c>
      <c r="C123" s="170" t="s">
        <v>240</v>
      </c>
      <c r="D123" s="169"/>
      <c r="E123" s="160"/>
      <c r="F123" s="32"/>
      <c r="G123" s="32"/>
      <c r="H123" s="153"/>
      <c r="I123" s="32"/>
      <c r="J123" s="32"/>
      <c r="K123" s="32"/>
      <c r="L123" s="32"/>
      <c r="M123" s="153"/>
      <c r="N123" s="32"/>
      <c r="O123" s="32"/>
      <c r="P123" s="32"/>
      <c r="Q123" s="153"/>
      <c r="R123" s="32"/>
      <c r="S123" s="27"/>
      <c r="T123" s="27"/>
      <c r="U123" s="27"/>
      <c r="V123" s="27"/>
      <c r="W123" s="27"/>
      <c r="X123" s="27"/>
      <c r="Y123" s="27"/>
      <c r="Z123" s="153"/>
      <c r="AA123" s="153"/>
      <c r="AB123" s="153"/>
      <c r="AC123" s="153"/>
      <c r="AD123" s="153"/>
      <c r="AE123" s="153"/>
      <c r="AF123" s="153"/>
      <c r="AG123" s="153"/>
      <c r="AH123" s="153"/>
      <c r="AI123" s="153"/>
      <c r="AJ123" s="153"/>
      <c r="AK123" s="153"/>
      <c r="AL123" s="153"/>
      <c r="AM123" s="153"/>
      <c r="AN123" s="27"/>
      <c r="AO123" s="27"/>
      <c r="AP123" s="27"/>
      <c r="AQ123" s="27"/>
      <c r="AR123" s="27"/>
      <c r="AS123" s="27"/>
      <c r="AT123" s="27"/>
      <c r="AU123" s="153"/>
      <c r="AV123" s="153"/>
      <c r="AW123" s="153"/>
      <c r="AX123" s="153"/>
      <c r="AY123" s="153"/>
      <c r="AZ123" s="153"/>
      <c r="BA123" s="153"/>
      <c r="BB123" s="153"/>
      <c r="BC123" s="153"/>
      <c r="BD123" s="153"/>
      <c r="BE123" s="153"/>
      <c r="BF123" s="153"/>
      <c r="BG123" s="153"/>
      <c r="BH123" s="153"/>
      <c r="BI123" s="27"/>
      <c r="BJ123" s="27"/>
      <c r="BK123" s="27"/>
      <c r="BL123" s="27"/>
      <c r="BM123" s="27"/>
      <c r="BN123" s="27"/>
      <c r="BO123" s="27"/>
      <c r="BP123" s="152">
        <f>COUNTIF($E123:$BG123,1)</f>
        <v>0</v>
      </c>
      <c r="BQ123" s="42" t="n">
        <v>3</v>
      </c>
      <c r="BR123" s="28">
        <f>IF(BP123=2,2,IF(BP123&gt;3,3,IF(BP123=1,1,0)))</f>
        <v>0</v>
      </c>
      <c r="BS123" s="28">
        <f>COUNTIF($E123:$BG123,"R")</f>
        <v>0</v>
      </c>
      <c r="BT123" s="28">
        <f>COUNTIF($E123:$BG123,"E")</f>
        <v>0</v>
      </c>
      <c r="BU123" s="28">
        <f>COUNTIF($E123:$BO123,"X")</f>
        <v>0</v>
      </c>
      <c r="BV123" s="29" t="n">
        <v>0</v>
      </c>
      <c r="BW123" s="12">
        <f>IFERROR(VLOOKUP(C123,Inscritos!$B$2:$D$600,3,FALSE()),0)</f>
        <v>2</v>
      </c>
      <c r="BX123" s="13"/>
      <c r="BY123" s="13"/>
    </row>
    <row r="124" spans="1:75" ht="15.75" customHeight="1">
      <c r="A124" s="176" t="s">
        <v>125</v>
      </c>
      <c r="B124" s="192" t="s">
        <v>135</v>
      </c>
      <c r="C124" s="170" t="s">
        <v>241</v>
      </c>
      <c r="D124" s="171"/>
      <c r="E124" s="160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27"/>
      <c r="AO124" s="27"/>
      <c r="AP124" s="27"/>
      <c r="AQ124" s="27"/>
      <c r="AR124" s="27"/>
      <c r="AS124" s="27"/>
      <c r="AT124" s="27"/>
      <c r="AU124" s="153"/>
      <c r="AV124" s="153"/>
      <c r="AW124" s="153"/>
      <c r="AX124" s="153"/>
      <c r="AY124" s="153"/>
      <c r="AZ124" s="153"/>
      <c r="BA124" s="153"/>
      <c r="BB124" s="153"/>
      <c r="BC124" s="153"/>
      <c r="BD124" s="153"/>
      <c r="BE124" s="153"/>
      <c r="BF124" s="153"/>
      <c r="BG124" s="153"/>
      <c r="BH124" s="153"/>
      <c r="BI124" s="27"/>
      <c r="BJ124" s="27"/>
      <c r="BK124" s="27"/>
      <c r="BL124" s="27"/>
      <c r="BM124" s="27"/>
      <c r="BN124" s="27"/>
      <c r="BO124" s="27"/>
      <c r="BP124" s="152">
        <f>COUNTIF($E124:$BG124,1)</f>
        <v>0</v>
      </c>
      <c r="BQ124" s="43"/>
      <c r="BR124" s="28">
        <f>IF(BP124=2,2,IF(BP124&gt;3,3,IF(BP124=1,1,0)))</f>
        <v>0</v>
      </c>
      <c r="BS124" s="28">
        <f>COUNTIF($E124:$BG124,"R")</f>
        <v>0</v>
      </c>
      <c r="BT124" s="28">
        <f>COUNTIF($E124:$BG124,"E")</f>
        <v>0</v>
      </c>
      <c r="BU124" s="28">
        <f>COUNTIF($E124:$BO124,"X")</f>
        <v>0</v>
      </c>
      <c r="BV124" s="28">
        <f>IF(OR(BT124&gt;0,BS124&gt;0,BU124&gt;7,OR(BU124&lt;7,BU124&gt;7)),0,1)</f>
        <v>0</v>
      </c>
      <c r="BW124" s="12">
        <f>IFERROR(VLOOKUP(C124,Inscritos!$B$2:$D$600,3,FALSE()),0)</f>
        <v>2</v>
      </c>
    </row>
    <row r="125" spans="1:75" ht="15.75" customHeight="1">
      <c r="A125" s="176" t="s">
        <v>125</v>
      </c>
      <c r="B125" s="192" t="s">
        <v>135</v>
      </c>
      <c r="C125" s="170" t="s">
        <v>242</v>
      </c>
      <c r="D125" s="171"/>
      <c r="E125" s="160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27"/>
      <c r="AO125" s="27"/>
      <c r="AP125" s="27"/>
      <c r="AQ125" s="27"/>
      <c r="AR125" s="27"/>
      <c r="AS125" s="27"/>
      <c r="AT125" s="27"/>
      <c r="AU125" s="153"/>
      <c r="AV125" s="153"/>
      <c r="AW125" s="153"/>
      <c r="AX125" s="153"/>
      <c r="AY125" s="153"/>
      <c r="AZ125" s="153"/>
      <c r="BA125" s="153"/>
      <c r="BB125" s="153"/>
      <c r="BC125" s="153"/>
      <c r="BD125" s="153"/>
      <c r="BE125" s="153"/>
      <c r="BF125" s="153"/>
      <c r="BG125" s="153"/>
      <c r="BH125" s="153"/>
      <c r="BI125" s="27"/>
      <c r="BJ125" s="27"/>
      <c r="BK125" s="27"/>
      <c r="BL125" s="27"/>
      <c r="BM125" s="27"/>
      <c r="BN125" s="27"/>
      <c r="BO125" s="27"/>
      <c r="BP125" s="152">
        <f>COUNTIF($E125:$BG125,1)</f>
        <v>0</v>
      </c>
      <c r="BQ125" s="43"/>
      <c r="BR125" s="28">
        <f>IF(BP125=2,2,IF(BP125&gt;3,3,IF(BP125=1,1,0)))</f>
        <v>0</v>
      </c>
      <c r="BS125" s="28">
        <f>COUNTIF($E125:$BG125,"R")</f>
        <v>0</v>
      </c>
      <c r="BT125" s="28">
        <f>COUNTIF($E125:$BG125,"E")</f>
        <v>0</v>
      </c>
      <c r="BU125" s="28">
        <f>COUNTIF($E125:$BO125,"X")</f>
        <v>0</v>
      </c>
      <c r="BV125" s="28">
        <f>IF(OR(BT125&gt;0,BS125&gt;0,BU125&gt;7,OR(BU125&lt;7,BU125&gt;7)),0,1)</f>
        <v>0</v>
      </c>
      <c r="BW125" s="12">
        <f>IFERROR(VLOOKUP(C125,Inscritos!$B$2:$D$600,3,FALSE()),0)</f>
        <v>1</v>
      </c>
    </row>
    <row r="126" spans="1:75" ht="15.75" customHeight="1">
      <c r="A126" s="176" t="s">
        <v>125</v>
      </c>
      <c r="B126" s="192" t="s">
        <v>126</v>
      </c>
      <c r="C126" s="170" t="s">
        <v>243</v>
      </c>
      <c r="D126" s="171"/>
      <c r="E126" s="160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27"/>
      <c r="AO126" s="27"/>
      <c r="AP126" s="27"/>
      <c r="AQ126" s="27"/>
      <c r="AR126" s="27"/>
      <c r="AS126" s="27"/>
      <c r="AT126" s="27"/>
      <c r="AU126" s="153"/>
      <c r="AV126" s="153"/>
      <c r="AW126" s="153"/>
      <c r="AX126" s="153"/>
      <c r="AY126" s="153"/>
      <c r="AZ126" s="153"/>
      <c r="BA126" s="153"/>
      <c r="BB126" s="153"/>
      <c r="BC126" s="153"/>
      <c r="BD126" s="153"/>
      <c r="BE126" s="153"/>
      <c r="BF126" s="153"/>
      <c r="BG126" s="153"/>
      <c r="BH126" s="153"/>
      <c r="BI126" s="27"/>
      <c r="BJ126" s="27"/>
      <c r="BK126" s="27"/>
      <c r="BL126" s="27"/>
      <c r="BM126" s="27"/>
      <c r="BN126" s="27"/>
      <c r="BO126" s="27"/>
      <c r="BP126" s="152">
        <f>COUNTIF($E126:$BG126,1)</f>
        <v>0</v>
      </c>
      <c r="BQ126" s="43"/>
      <c r="BR126" s="28">
        <f>IF(BP126=2,2,IF(BP126&gt;3,3,IF(BP126=1,1,0)))</f>
        <v>0</v>
      </c>
      <c r="BS126" s="28">
        <f>COUNTIF($E126:$BG126,"R")</f>
        <v>0</v>
      </c>
      <c r="BT126" s="28">
        <f>COUNTIF($E126:$BG126,"E")</f>
        <v>0</v>
      </c>
      <c r="BU126" s="28">
        <f>COUNTIF($E126:$BO126,"X")</f>
        <v>0</v>
      </c>
      <c r="BV126" s="28">
        <f>IF(OR(BT126&gt;0,BS126&gt;0,BU126&gt;7,OR(BU126&lt;7,BU126&gt;7)),0,1)</f>
        <v>0</v>
      </c>
      <c r="BW126" s="12">
        <f>IFERROR(VLOOKUP(C126,Inscritos!$B$2:$D$600,3,FALSE()),0)</f>
        <v>2</v>
      </c>
    </row>
    <row r="127" spans="1:77" ht="15.75" customHeight="1">
      <c r="A127" s="176" t="s">
        <v>125</v>
      </c>
      <c r="B127" s="192" t="s">
        <v>126</v>
      </c>
      <c r="C127" s="170" t="s">
        <v>244</v>
      </c>
      <c r="D127" s="171"/>
      <c r="E127" s="160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27"/>
      <c r="AO127" s="27"/>
      <c r="AP127" s="27"/>
      <c r="AQ127" s="27"/>
      <c r="AR127" s="27"/>
      <c r="AS127" s="27"/>
      <c r="AT127" s="27"/>
      <c r="AU127" s="153"/>
      <c r="AV127" s="153"/>
      <c r="AW127" s="153"/>
      <c r="AX127" s="153"/>
      <c r="AY127" s="153"/>
      <c r="AZ127" s="153"/>
      <c r="BA127" s="153"/>
      <c r="BB127" s="153"/>
      <c r="BC127" s="153"/>
      <c r="BD127" s="153"/>
      <c r="BE127" s="153"/>
      <c r="BF127" s="153"/>
      <c r="BG127" s="153"/>
      <c r="BH127" s="153"/>
      <c r="BI127" s="27"/>
      <c r="BJ127" s="27"/>
      <c r="BK127" s="27"/>
      <c r="BL127" s="27"/>
      <c r="BM127" s="27"/>
      <c r="BN127" s="27"/>
      <c r="BO127" s="27"/>
      <c r="BP127" s="152">
        <f>COUNTIF($E127:$BG127,1)</f>
        <v>0</v>
      </c>
      <c r="BQ127" s="42" t="n">
        <v>6</v>
      </c>
      <c r="BR127" s="28">
        <f>IF(BP127=2,2,IF(BP127&gt;3,3,IF(BP127=1,1,0)))</f>
        <v>0</v>
      </c>
      <c r="BS127" s="28">
        <f>COUNTIF($E127:$BG127,"R")</f>
        <v>0</v>
      </c>
      <c r="BT127" s="28">
        <f>COUNTIF($E127:$BG127,"E")</f>
        <v>0</v>
      </c>
      <c r="BU127" s="28">
        <f>COUNTIF($E127:$BO127,"X")</f>
        <v>0</v>
      </c>
      <c r="BV127" s="28">
        <f>IF(OR(BT127&gt;0,BS127&gt;0,BU127&gt;7,OR(BU127&lt;7,BU127&gt;7)),0,1)</f>
        <v>0</v>
      </c>
      <c r="BW127" s="12">
        <f>IFERROR(VLOOKUP(C127,Inscritos!$B$2:$D$600,3,FALSE()),0)</f>
        <v>2</v>
      </c>
      <c r="BX127" s="13"/>
      <c r="BY127" s="13"/>
    </row>
    <row r="128" spans="1:75" ht="15.75" customHeight="1">
      <c r="A128" s="176" t="s">
        <v>125</v>
      </c>
      <c r="B128" s="192" t="s">
        <v>126</v>
      </c>
      <c r="C128" s="170" t="s">
        <v>245</v>
      </c>
      <c r="D128" s="171"/>
      <c r="E128" s="160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27"/>
      <c r="AO128" s="27"/>
      <c r="AP128" s="27"/>
      <c r="AQ128" s="27"/>
      <c r="AR128" s="27"/>
      <c r="AS128" s="27"/>
      <c r="AT128" s="27"/>
      <c r="AU128" s="153"/>
      <c r="AV128" s="153"/>
      <c r="AW128" s="153"/>
      <c r="AX128" s="153"/>
      <c r="AY128" s="153"/>
      <c r="AZ128" s="153"/>
      <c r="BA128" s="153"/>
      <c r="BB128" s="153"/>
      <c r="BC128" s="153"/>
      <c r="BD128" s="153"/>
      <c r="BE128" s="153"/>
      <c r="BF128" s="153"/>
      <c r="BG128" s="153"/>
      <c r="BH128" s="153"/>
      <c r="BI128" s="27"/>
      <c r="BJ128" s="27"/>
      <c r="BK128" s="27"/>
      <c r="BL128" s="27"/>
      <c r="BM128" s="27"/>
      <c r="BN128" s="27"/>
      <c r="BO128" s="27"/>
      <c r="BP128" s="152">
        <f>COUNTIF($E128:$BG128,1)</f>
        <v>0</v>
      </c>
      <c r="BQ128" s="43"/>
      <c r="BR128" s="28">
        <f>IF(BP128=2,2,IF(BP128&gt;3,3,IF(BP128=1,1,0)))</f>
        <v>0</v>
      </c>
      <c r="BS128" s="28">
        <f>COUNTIF($E128:$BG128,"R")</f>
        <v>0</v>
      </c>
      <c r="BT128" s="28">
        <f>COUNTIF($E128:$BG128,"E")</f>
        <v>0</v>
      </c>
      <c r="BU128" s="28">
        <f>COUNTIF($E128:$BO128,"X")</f>
        <v>0</v>
      </c>
      <c r="BV128" s="28">
        <f>IF(OR(BT128&gt;0,BS128&gt;0,BU128&gt;7,OR(BU128&lt;7,BU128&gt;7)),0,1)</f>
        <v>0</v>
      </c>
      <c r="BW128" s="12">
        <f>IFERROR(VLOOKUP(C128,Inscritos!$B$2:$D$600,3,FALSE()),0)</f>
        <v>1</v>
      </c>
    </row>
    <row r="129" spans="1:75" ht="15.75" customHeight="1">
      <c r="A129" s="176" t="s">
        <v>125</v>
      </c>
      <c r="B129" s="192" t="s">
        <v>135</v>
      </c>
      <c r="C129" s="170" t="s">
        <v>246</v>
      </c>
      <c r="D129" s="171"/>
      <c r="E129" s="160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27"/>
      <c r="AO129" s="27"/>
      <c r="AP129" s="27"/>
      <c r="AQ129" s="27"/>
      <c r="AR129" s="27"/>
      <c r="AS129" s="27"/>
      <c r="AT129" s="27"/>
      <c r="AU129" s="153"/>
      <c r="AV129" s="153"/>
      <c r="AW129" s="153"/>
      <c r="AX129" s="153"/>
      <c r="AY129" s="153"/>
      <c r="AZ129" s="153"/>
      <c r="BA129" s="153"/>
      <c r="BB129" s="153"/>
      <c r="BC129" s="153"/>
      <c r="BD129" s="153"/>
      <c r="BE129" s="153"/>
      <c r="BF129" s="153"/>
      <c r="BG129" s="153"/>
      <c r="BH129" s="153"/>
      <c r="BI129" s="27"/>
      <c r="BJ129" s="27"/>
      <c r="BK129" s="27"/>
      <c r="BL129" s="27"/>
      <c r="BM129" s="27"/>
      <c r="BN129" s="27"/>
      <c r="BO129" s="27"/>
      <c r="BP129" s="152">
        <f>COUNTIF($E129:$BG129,1)</f>
        <v>0</v>
      </c>
      <c r="BQ129" s="43"/>
      <c r="BR129" s="28">
        <f>IF(BP129=2,2,IF(BP129&gt;3,3,IF(BP129=1,1,0)))</f>
        <v>0</v>
      </c>
      <c r="BS129" s="28">
        <f>COUNTIF($E129:$BG129,"R")</f>
        <v>0</v>
      </c>
      <c r="BT129" s="28">
        <f>COUNTIF($E129:$BG129,"E")</f>
        <v>0</v>
      </c>
      <c r="BU129" s="28">
        <f>COUNTIF($E129:$BO129,"X")</f>
        <v>0</v>
      </c>
      <c r="BV129" s="28">
        <f>IF(OR(BT129&gt;0,BS129&gt;0,BU129&gt;7,OR(BU129&lt;7,BU129&gt;7)),0,1)</f>
        <v>0</v>
      </c>
      <c r="BW129" s="12">
        <f>IFERROR(VLOOKUP(C129,Inscritos!$B$2:$D$600,3,FALSE()),0)</f>
        <v>1</v>
      </c>
    </row>
    <row r="130" spans="1:77" ht="15.75" customHeight="1">
      <c r="A130" s="176" t="s">
        <v>134</v>
      </c>
      <c r="B130" s="192" t="s">
        <v>135</v>
      </c>
      <c r="C130" s="170" t="s">
        <v>247</v>
      </c>
      <c r="D130" s="169"/>
      <c r="E130" s="160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1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1"/>
      <c r="AL130" s="32"/>
      <c r="AM130" s="32"/>
      <c r="AN130" s="27"/>
      <c r="AO130" s="27"/>
      <c r="AP130" s="27"/>
      <c r="AQ130" s="27"/>
      <c r="AR130" s="27"/>
      <c r="AS130" s="27"/>
      <c r="AT130" s="27"/>
      <c r="AU130" s="153"/>
      <c r="AV130" s="153"/>
      <c r="AW130" s="153"/>
      <c r="AX130" s="153"/>
      <c r="AY130" s="153"/>
      <c r="AZ130" s="153"/>
      <c r="BA130" s="153"/>
      <c r="BB130" s="153"/>
      <c r="BC130" s="153"/>
      <c r="BD130" s="153"/>
      <c r="BE130" s="153"/>
      <c r="BF130" s="153"/>
      <c r="BG130" s="153"/>
      <c r="BH130" s="153"/>
      <c r="BI130" s="27"/>
      <c r="BJ130" s="27"/>
      <c r="BK130" s="27"/>
      <c r="BL130" s="27"/>
      <c r="BM130" s="27"/>
      <c r="BN130" s="27"/>
      <c r="BO130" s="27"/>
      <c r="BP130" s="152">
        <f>COUNTIF($E130:$BG130,1)</f>
        <v>0</v>
      </c>
      <c r="BQ130" s="42" t="n">
        <v>3</v>
      </c>
      <c r="BR130" s="28">
        <f>IF(BP130=2,2,IF(BP130&gt;3,3,IF(BP130=1,1,0)))</f>
        <v>0</v>
      </c>
      <c r="BS130" s="28">
        <f>COUNTIF($E130:$BG130,"R")</f>
        <v>0</v>
      </c>
      <c r="BT130" s="28">
        <f>COUNTIF($E130:$BG130,"E")</f>
        <v>0</v>
      </c>
      <c r="BU130" s="28">
        <f>COUNTIF($E130:$BO130,"X")</f>
        <v>0</v>
      </c>
      <c r="BV130" s="28">
        <f>IF(OR(BT130&gt;0,BS130&gt;0,BU130&gt;7,OR(BU130&lt;7,BU130&gt;7)),0,1)</f>
        <v>0</v>
      </c>
      <c r="BW130" s="12">
        <f>IFERROR(VLOOKUP(C130,Inscritos!$B$2:$D$600,3,FALSE()),0)</f>
        <v>2</v>
      </c>
      <c r="BX130" s="13"/>
      <c r="BY130" s="13"/>
    </row>
    <row r="131" spans="1:77" ht="15.75" customHeight="1">
      <c r="A131" s="176" t="s">
        <v>134</v>
      </c>
      <c r="B131" s="192" t="s">
        <v>135</v>
      </c>
      <c r="C131" s="170" t="s">
        <v>248</v>
      </c>
      <c r="D131" s="169"/>
      <c r="E131" s="160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1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27"/>
      <c r="AO131" s="27"/>
      <c r="AP131" s="27"/>
      <c r="AQ131" s="27"/>
      <c r="AR131" s="27"/>
      <c r="AS131" s="27"/>
      <c r="AT131" s="27"/>
      <c r="AU131" s="153"/>
      <c r="AV131" s="153"/>
      <c r="AW131" s="153"/>
      <c r="AX131" s="153"/>
      <c r="AY131" s="153"/>
      <c r="AZ131" s="153"/>
      <c r="BA131" s="153"/>
      <c r="BB131" s="153"/>
      <c r="BC131" s="153"/>
      <c r="BD131" s="153"/>
      <c r="BE131" s="153"/>
      <c r="BF131" s="153"/>
      <c r="BG131" s="153"/>
      <c r="BH131" s="153"/>
      <c r="BI131" s="27"/>
      <c r="BJ131" s="27"/>
      <c r="BK131" s="27"/>
      <c r="BL131" s="27"/>
      <c r="BM131" s="27"/>
      <c r="BN131" s="27"/>
      <c r="BO131" s="27"/>
      <c r="BP131" s="152">
        <f>COUNTIF($E131:$BG131,1)</f>
        <v>0</v>
      </c>
      <c r="BQ131" s="42" t="n">
        <v>3</v>
      </c>
      <c r="BR131" s="28">
        <f>IF(BP131=2,2,IF(BP131&gt;3,3,IF(BP131=1,1,0)))</f>
        <v>0</v>
      </c>
      <c r="BS131" s="28">
        <f>COUNTIF($E131:$BG131,"R")</f>
        <v>0</v>
      </c>
      <c r="BT131" s="28">
        <f>COUNTIF($E131:$BG131,"E")</f>
        <v>0</v>
      </c>
      <c r="BU131" s="28">
        <f>COUNTIF($E131:$BO131,"X")</f>
        <v>0</v>
      </c>
      <c r="BV131" s="28">
        <f>IF(OR(BT131&gt;0,BS131&gt;0,BU131&gt;7,OR(BU131&lt;7,BU131&gt;7)),0,1)</f>
        <v>0</v>
      </c>
      <c r="BW131" s="12">
        <f>IFERROR(VLOOKUP(C131,Inscritos!$B$2:$D$600,3,FALSE()),0)</f>
        <v>1</v>
      </c>
      <c r="BX131" s="13"/>
      <c r="BY131" s="13"/>
    </row>
    <row r="132" spans="1:77" ht="15.75" customHeight="1">
      <c r="A132" s="176" t="s">
        <v>134</v>
      </c>
      <c r="B132" s="192" t="s">
        <v>135</v>
      </c>
      <c r="C132" s="170" t="s">
        <v>249</v>
      </c>
      <c r="D132" s="169"/>
      <c r="E132" s="160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1"/>
      <c r="AN132" s="27"/>
      <c r="AO132" s="27"/>
      <c r="AP132" s="27"/>
      <c r="AQ132" s="27"/>
      <c r="AR132" s="27"/>
      <c r="AS132" s="27"/>
      <c r="AT132" s="27"/>
      <c r="AU132" s="153"/>
      <c r="AV132" s="153"/>
      <c r="AW132" s="153"/>
      <c r="AX132" s="153"/>
      <c r="AY132" s="153"/>
      <c r="AZ132" s="153"/>
      <c r="BA132" s="153"/>
      <c r="BB132" s="153"/>
      <c r="BC132" s="153"/>
      <c r="BD132" s="153"/>
      <c r="BE132" s="153"/>
      <c r="BF132" s="153"/>
      <c r="BG132" s="153"/>
      <c r="BH132" s="153"/>
      <c r="BI132" s="27"/>
      <c r="BJ132" s="27"/>
      <c r="BK132" s="27"/>
      <c r="BL132" s="27"/>
      <c r="BM132" s="27"/>
      <c r="BN132" s="27"/>
      <c r="BO132" s="27"/>
      <c r="BP132" s="152">
        <f>COUNTIF($E132:$BG132,1)</f>
        <v>0</v>
      </c>
      <c r="BQ132" s="42" t="n">
        <v>3</v>
      </c>
      <c r="BR132" s="28">
        <f>IF(BP132=2,2,IF(BP132&gt;3,3,IF(BP132=1,1,0)))</f>
        <v>0</v>
      </c>
      <c r="BS132" s="28">
        <f>COUNTIF($E132:$BG132,"R")</f>
        <v>0</v>
      </c>
      <c r="BT132" s="28">
        <f>COUNTIF($E132:$BG132,"E")</f>
        <v>0</v>
      </c>
      <c r="BU132" s="28">
        <f>COUNTIF($E132:$BO132,"X")</f>
        <v>0</v>
      </c>
      <c r="BV132" s="28">
        <f>IF(OR(BT132&gt;0,BS132&gt;0,BU132&gt;7,OR(BU132&lt;7,BU132&gt;7)),0,1)</f>
        <v>0</v>
      </c>
      <c r="BW132" s="12">
        <f>IFERROR(VLOOKUP(C132,Inscritos!$B$2:$D$600,3,FALSE()),0)</f>
        <v>1</v>
      </c>
      <c r="BX132" s="13"/>
      <c r="BY132" s="13"/>
    </row>
    <row r="133" spans="1:77" ht="15.75" customHeight="1">
      <c r="A133" s="176" t="s">
        <v>134</v>
      </c>
      <c r="B133" s="192" t="s">
        <v>135</v>
      </c>
      <c r="C133" s="170" t="s">
        <v>250</v>
      </c>
      <c r="D133" s="169"/>
      <c r="E133" s="160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1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27"/>
      <c r="AO133" s="27"/>
      <c r="AP133" s="27"/>
      <c r="AQ133" s="27"/>
      <c r="AR133" s="27"/>
      <c r="AS133" s="27"/>
      <c r="AT133" s="27"/>
      <c r="AU133" s="153"/>
      <c r="AV133" s="153"/>
      <c r="AW133" s="153"/>
      <c r="AX133" s="153"/>
      <c r="AY133" s="153"/>
      <c r="AZ133" s="153"/>
      <c r="BA133" s="153"/>
      <c r="BB133" s="153"/>
      <c r="BC133" s="153"/>
      <c r="BD133" s="153"/>
      <c r="BE133" s="153"/>
      <c r="BF133" s="153"/>
      <c r="BG133" s="153"/>
      <c r="BH133" s="153"/>
      <c r="BI133" s="27"/>
      <c r="BJ133" s="27"/>
      <c r="BK133" s="27"/>
      <c r="BL133" s="27"/>
      <c r="BM133" s="27"/>
      <c r="BN133" s="27"/>
      <c r="BO133" s="27"/>
      <c r="BP133" s="152">
        <f>COUNTIF($E133:$BG133,1)</f>
        <v>0</v>
      </c>
      <c r="BQ133" s="42" t="n">
        <v>6</v>
      </c>
      <c r="BR133" s="28">
        <f>IF(BP133=2,2,IF(BP133&gt;3,3,IF(BP133=1,1,0)))</f>
        <v>0</v>
      </c>
      <c r="BS133" s="28">
        <f>COUNTIF($E133:$BG133,"R")</f>
        <v>0</v>
      </c>
      <c r="BT133" s="28">
        <f>COUNTIF($E133:$BG133,"E")</f>
        <v>0</v>
      </c>
      <c r="BU133" s="28">
        <f>COUNTIF($E133:$BO133,"X")</f>
        <v>0</v>
      </c>
      <c r="BV133" s="28">
        <f>IF(OR(BT133&gt;0,BS133&gt;0,BU133&gt;7,OR(BU133&lt;7,BU133&gt;7)),0,1)</f>
        <v>0</v>
      </c>
      <c r="BW133" s="12">
        <f>IFERROR(VLOOKUP(C133,Inscritos!$B$2:$D$600,3,FALSE()),0)</f>
        <v>1</v>
      </c>
      <c r="BX133" s="13"/>
      <c r="BY133" s="13"/>
    </row>
    <row r="134" spans="1:75" ht="15.75" customHeight="1">
      <c r="A134" s="176" t="s">
        <v>125</v>
      </c>
      <c r="B134" s="192" t="s">
        <v>125</v>
      </c>
      <c r="C134" s="170" t="s">
        <v>251</v>
      </c>
      <c r="D134" s="171"/>
      <c r="E134" s="160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27"/>
      <c r="AO134" s="27"/>
      <c r="AP134" s="27"/>
      <c r="AQ134" s="27"/>
      <c r="AR134" s="27"/>
      <c r="AS134" s="27"/>
      <c r="AT134" s="27"/>
      <c r="AU134" s="153"/>
      <c r="AV134" s="153"/>
      <c r="AW134" s="153"/>
      <c r="AX134" s="153"/>
      <c r="AY134" s="153"/>
      <c r="AZ134" s="153"/>
      <c r="BA134" s="153"/>
      <c r="BB134" s="153"/>
      <c r="BC134" s="153"/>
      <c r="BD134" s="153"/>
      <c r="BE134" s="153"/>
      <c r="BF134" s="153"/>
      <c r="BG134" s="153"/>
      <c r="BH134" s="153"/>
      <c r="BI134" s="27"/>
      <c r="BJ134" s="27"/>
      <c r="BK134" s="27"/>
      <c r="BL134" s="27"/>
      <c r="BM134" s="27"/>
      <c r="BN134" s="27"/>
      <c r="BO134" s="27"/>
      <c r="BP134" s="152">
        <f>COUNTIF($E134:$BG134,1)</f>
        <v>0</v>
      </c>
      <c r="BQ134" s="43"/>
      <c r="BR134" s="28">
        <f>IF(BP134=2,2,IF(BP134&gt;3,3,IF(BP134=1,1,0)))</f>
        <v>0</v>
      </c>
      <c r="BS134" s="28">
        <f>COUNTIF($E134:$BG134,"R")</f>
        <v>0</v>
      </c>
      <c r="BT134" s="28">
        <f>COUNTIF($E134:$BG134,"E")</f>
        <v>0</v>
      </c>
      <c r="BU134" s="28">
        <f>COUNTIF($E134:$BO134,"X")</f>
        <v>0</v>
      </c>
      <c r="BV134" s="28">
        <f>IF(OR(BT134&gt;0,BS134&gt;0,BU134&gt;7,OR(BU134&lt;7,BU134&gt;7)),0,1)</f>
        <v>0</v>
      </c>
      <c r="BW134" s="12">
        <f>IFERROR(VLOOKUP(C134,Inscritos!$B$2:$D$600,3,FALSE()),0)</f>
        <v>1</v>
      </c>
    </row>
    <row r="135" spans="1:77" ht="15.75" customHeight="1">
      <c r="A135" s="176" t="s">
        <v>134</v>
      </c>
      <c r="B135" s="192" t="s">
        <v>135</v>
      </c>
      <c r="C135" s="170" t="s">
        <v>252</v>
      </c>
      <c r="D135" s="169"/>
      <c r="E135" s="160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27"/>
      <c r="AO135" s="27"/>
      <c r="AP135" s="27"/>
      <c r="AQ135" s="27"/>
      <c r="AR135" s="27"/>
      <c r="AS135" s="27"/>
      <c r="AT135" s="27"/>
      <c r="AU135" s="153"/>
      <c r="AV135" s="153"/>
      <c r="AW135" s="153"/>
      <c r="AX135" s="153"/>
      <c r="AY135" s="153"/>
      <c r="AZ135" s="153"/>
      <c r="BA135" s="153"/>
      <c r="BB135" s="153"/>
      <c r="BC135" s="153"/>
      <c r="BD135" s="153"/>
      <c r="BE135" s="153"/>
      <c r="BF135" s="153"/>
      <c r="BG135" s="153"/>
      <c r="BH135" s="153"/>
      <c r="BI135" s="27"/>
      <c r="BJ135" s="27"/>
      <c r="BK135" s="27"/>
      <c r="BL135" s="27"/>
      <c r="BM135" s="27"/>
      <c r="BN135" s="27"/>
      <c r="BO135" s="27"/>
      <c r="BP135" s="152">
        <f>COUNTIF($E135:$BG135,1)</f>
        <v>0</v>
      </c>
      <c r="BQ135" s="12" t="s">
        <v>138</v>
      </c>
      <c r="BR135" s="28">
        <f>IF(BP135=2,2,IF(BP135&gt;3,3,IF(BP135=1,1,0)))</f>
        <v>0</v>
      </c>
      <c r="BS135" s="28">
        <f>COUNTIF($E135:$BG135,"R")</f>
        <v>0</v>
      </c>
      <c r="BT135" s="28">
        <f>COUNTIF($E135:$BG135,"E")</f>
        <v>0</v>
      </c>
      <c r="BU135" s="28">
        <f>COUNTIF($E135:$BO135,"X")</f>
        <v>0</v>
      </c>
      <c r="BV135" s="28">
        <f>IF(OR(BT135&gt;0,BS135&gt;0,BU135&gt;7,OR(BU135&lt;7,BU135&gt;7)),0,1)</f>
        <v>0</v>
      </c>
      <c r="BW135" s="12">
        <f>IFERROR(VLOOKUP(C135,Inscritos!$B$2:$D$600,3,FALSE()),0)</f>
        <v>1</v>
      </c>
      <c r="BX135" s="13"/>
      <c r="BY135" s="13"/>
    </row>
    <row r="136" spans="1:75" ht="15.75" customHeight="1">
      <c r="A136" s="176" t="s">
        <v>134</v>
      </c>
      <c r="B136" s="192" t="s">
        <v>135</v>
      </c>
      <c r="C136" s="170" t="s">
        <v>253</v>
      </c>
      <c r="D136" s="169"/>
      <c r="E136" s="160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1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1"/>
      <c r="AL136" s="32"/>
      <c r="AM136" s="32"/>
      <c r="AN136" s="27"/>
      <c r="AO136" s="27"/>
      <c r="AP136" s="27"/>
      <c r="AQ136" s="27"/>
      <c r="AR136" s="27"/>
      <c r="AS136" s="27"/>
      <c r="AT136" s="27"/>
      <c r="AU136" s="153"/>
      <c r="AV136" s="153"/>
      <c r="AW136" s="153"/>
      <c r="AX136" s="153"/>
      <c r="AY136" s="153"/>
      <c r="AZ136" s="153"/>
      <c r="BA136" s="153"/>
      <c r="BB136" s="153"/>
      <c r="BC136" s="153"/>
      <c r="BD136" s="153"/>
      <c r="BE136" s="153"/>
      <c r="BF136" s="153"/>
      <c r="BG136" s="153"/>
      <c r="BH136" s="153"/>
      <c r="BI136" s="27"/>
      <c r="BJ136" s="27"/>
      <c r="BK136" s="27"/>
      <c r="BL136" s="27"/>
      <c r="BM136" s="27"/>
      <c r="BN136" s="27"/>
      <c r="BO136" s="27"/>
      <c r="BP136" s="152">
        <f>COUNTIF($E136:$BG136,1)</f>
        <v>0</v>
      </c>
      <c r="BQ136" s="43"/>
      <c r="BR136" s="28">
        <f>IF(BP136=2,2,IF(BP136&gt;3,3,IF(BP136=1,1,0)))</f>
        <v>0</v>
      </c>
      <c r="BS136" s="28">
        <f>COUNTIF($E136:$BG136,"R")</f>
        <v>0</v>
      </c>
      <c r="BT136" s="28">
        <f>COUNTIF($E136:$BG136,"E")</f>
        <v>0</v>
      </c>
      <c r="BU136" s="28">
        <f>COUNTIF($E136:$BO136,"X")</f>
        <v>0</v>
      </c>
      <c r="BV136" s="28">
        <f>IF(OR(BT136&gt;0,BS136&gt;0,BU136&gt;7,OR(BU136&lt;7,BU136&gt;7)),0,1)</f>
        <v>0</v>
      </c>
      <c r="BW136" s="12">
        <f>IFERROR(VLOOKUP(C136,Inscritos!$B$2:$D$600,3,FALSE()),0)</f>
        <v>1</v>
      </c>
    </row>
    <row r="137" spans="1:75" ht="15.75" customHeight="1">
      <c r="A137" s="176" t="s">
        <v>134</v>
      </c>
      <c r="B137" s="192" t="s">
        <v>135</v>
      </c>
      <c r="C137" s="170" t="s">
        <v>254</v>
      </c>
      <c r="D137" s="169"/>
      <c r="E137" s="160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1"/>
      <c r="T137" s="32"/>
      <c r="U137" s="32"/>
      <c r="V137" s="32"/>
      <c r="W137" s="32"/>
      <c r="X137" s="32"/>
      <c r="Y137" s="32"/>
      <c r="Z137" s="31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27"/>
      <c r="AO137" s="27"/>
      <c r="AP137" s="27"/>
      <c r="AQ137" s="27"/>
      <c r="AR137" s="27"/>
      <c r="AS137" s="27"/>
      <c r="AT137" s="27"/>
      <c r="AU137" s="153"/>
      <c r="AV137" s="153"/>
      <c r="AW137" s="153"/>
      <c r="AX137" s="153"/>
      <c r="AY137" s="153"/>
      <c r="AZ137" s="153"/>
      <c r="BA137" s="153"/>
      <c r="BB137" s="153"/>
      <c r="BC137" s="153"/>
      <c r="BD137" s="153"/>
      <c r="BE137" s="153"/>
      <c r="BF137" s="153"/>
      <c r="BG137" s="153"/>
      <c r="BH137" s="153"/>
      <c r="BI137" s="27"/>
      <c r="BJ137" s="27"/>
      <c r="BK137" s="27"/>
      <c r="BL137" s="27"/>
      <c r="BM137" s="27"/>
      <c r="BN137" s="27"/>
      <c r="BO137" s="27"/>
      <c r="BP137" s="152">
        <f>COUNTIF($E137:$BG137,1)</f>
        <v>0</v>
      </c>
      <c r="BQ137" s="43"/>
      <c r="BR137" s="28">
        <f>IF(BP137=2,2,IF(BP137&gt;3,3,IF(BP137=1,1,0)))</f>
        <v>0</v>
      </c>
      <c r="BS137" s="28">
        <f>COUNTIF($E137:$BG137,"R")</f>
        <v>0</v>
      </c>
      <c r="BT137" s="28">
        <f>COUNTIF($E137:$BG137,"E")</f>
        <v>0</v>
      </c>
      <c r="BU137" s="28">
        <f>COUNTIF($E137:$BO137,"X")</f>
        <v>0</v>
      </c>
      <c r="BV137" s="28">
        <f>IF(OR(BT137&gt;0,BS137&gt;0,BU137&gt;7,OR(BU137&lt;7,BU137&gt;7)),0,1)</f>
        <v>0</v>
      </c>
      <c r="BW137" s="12">
        <f>IFERROR(VLOOKUP(C137,Inscritos!$B$2:$D$600,3,FALSE()),0)</f>
        <v>1</v>
      </c>
    </row>
    <row r="138" spans="1:75" ht="15.75" customHeight="1">
      <c r="A138" s="176" t="s">
        <v>134</v>
      </c>
      <c r="B138" s="192" t="s">
        <v>126</v>
      </c>
      <c r="C138" s="170" t="s">
        <v>255</v>
      </c>
      <c r="D138" s="169"/>
      <c r="E138" s="160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1"/>
      <c r="U138" s="32"/>
      <c r="V138" s="32"/>
      <c r="W138" s="32"/>
      <c r="X138" s="32"/>
      <c r="Y138" s="32"/>
      <c r="Z138" s="32"/>
      <c r="AA138" s="153"/>
      <c r="AB138" s="32"/>
      <c r="AC138" s="32"/>
      <c r="AD138" s="32"/>
      <c r="AE138" s="32"/>
      <c r="AF138" s="32"/>
      <c r="AG138" s="32"/>
      <c r="AH138" s="32"/>
      <c r="AI138" s="32"/>
      <c r="AJ138" s="32"/>
      <c r="AK138" s="31"/>
      <c r="AL138" s="32"/>
      <c r="AM138" s="32"/>
      <c r="AN138" s="27"/>
      <c r="AO138" s="27"/>
      <c r="AP138" s="27"/>
      <c r="AQ138" s="27"/>
      <c r="AR138" s="27"/>
      <c r="AS138" s="27"/>
      <c r="AT138" s="27"/>
      <c r="AU138" s="153"/>
      <c r="AV138" s="153"/>
      <c r="AW138" s="153"/>
      <c r="AX138" s="153"/>
      <c r="AY138" s="153"/>
      <c r="AZ138" s="153"/>
      <c r="BA138" s="153"/>
      <c r="BB138" s="153"/>
      <c r="BC138" s="153"/>
      <c r="BD138" s="153"/>
      <c r="BE138" s="153"/>
      <c r="BF138" s="153"/>
      <c r="BG138" s="153"/>
      <c r="BH138" s="153"/>
      <c r="BI138" s="27"/>
      <c r="BJ138" s="27"/>
      <c r="BK138" s="27"/>
      <c r="BL138" s="27"/>
      <c r="BM138" s="27"/>
      <c r="BN138" s="27"/>
      <c r="BO138" s="27"/>
      <c r="BP138" s="152">
        <f>COUNTIF($E138:$BG138,1)</f>
        <v>0</v>
      </c>
      <c r="BQ138" s="43"/>
      <c r="BR138" s="28">
        <f>IF(BP138=2,2,IF(BP138&gt;3,3,IF(BP138=1,1,0)))</f>
        <v>0</v>
      </c>
      <c r="BS138" s="28">
        <f>COUNTIF($E138:$BG138,"R")</f>
        <v>0</v>
      </c>
      <c r="BT138" s="28">
        <f>COUNTIF($E138:$BG138,"E")</f>
        <v>0</v>
      </c>
      <c r="BU138" s="28">
        <f>COUNTIF($E138:$BO138,"X")</f>
        <v>0</v>
      </c>
      <c r="BV138" s="28">
        <f>IF(OR(BT138&gt;0,BS138&gt;0,BU138&gt;7,OR(BU138&lt;7,BU138&gt;7)),0,1)</f>
        <v>0</v>
      </c>
      <c r="BW138" s="12">
        <f>IFERROR(VLOOKUP(C138,Inscritos!$B$2:$D$600,3,FALSE()),0)</f>
        <v>1</v>
      </c>
    </row>
    <row r="139" spans="1:75" ht="15.75" customHeight="1">
      <c r="A139" s="176" t="s">
        <v>134</v>
      </c>
      <c r="B139" s="192" t="s">
        <v>135</v>
      </c>
      <c r="C139" s="170" t="s">
        <v>256</v>
      </c>
      <c r="D139" s="169"/>
      <c r="E139" s="160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1"/>
      <c r="U139" s="32"/>
      <c r="V139" s="32"/>
      <c r="W139" s="32"/>
      <c r="X139" s="32"/>
      <c r="Y139" s="32"/>
      <c r="Z139" s="31"/>
      <c r="AA139" s="153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27"/>
      <c r="AO139" s="27"/>
      <c r="AP139" s="27"/>
      <c r="AQ139" s="27"/>
      <c r="AR139" s="27"/>
      <c r="AS139" s="27"/>
      <c r="AT139" s="27"/>
      <c r="AU139" s="153"/>
      <c r="AV139" s="153"/>
      <c r="AW139" s="153"/>
      <c r="AX139" s="153"/>
      <c r="AY139" s="153"/>
      <c r="AZ139" s="153"/>
      <c r="BA139" s="153"/>
      <c r="BB139" s="153"/>
      <c r="BC139" s="153"/>
      <c r="BD139" s="153"/>
      <c r="BE139" s="153"/>
      <c r="BF139" s="153"/>
      <c r="BG139" s="153"/>
      <c r="BH139" s="153"/>
      <c r="BI139" s="27"/>
      <c r="BJ139" s="27"/>
      <c r="BK139" s="27"/>
      <c r="BL139" s="27"/>
      <c r="BM139" s="27"/>
      <c r="BN139" s="27"/>
      <c r="BO139" s="27"/>
      <c r="BP139" s="152">
        <f>COUNTIF($E139:$BG139,1)</f>
        <v>0</v>
      </c>
      <c r="BQ139" s="43"/>
      <c r="BR139" s="28">
        <f>IF(BP139=2,2,IF(BP139&gt;3,3,IF(BP139=1,1,0)))</f>
        <v>0</v>
      </c>
      <c r="BS139" s="28">
        <f>COUNTIF($E139:$BG139,"R")</f>
        <v>0</v>
      </c>
      <c r="BT139" s="28">
        <f>COUNTIF($E139:$BG139,"E")</f>
        <v>0</v>
      </c>
      <c r="BU139" s="28">
        <f>COUNTIF($E139:$BO139,"X")</f>
        <v>0</v>
      </c>
      <c r="BV139" s="28">
        <f>IF(OR(BT139&gt;0,BS139&gt;0,BU139&gt;7,OR(BU139&lt;7,BU139&gt;7)),0,1)</f>
        <v>0</v>
      </c>
      <c r="BW139" s="12">
        <f>IFERROR(VLOOKUP(C139,Inscritos!$B$2:$D$600,3,FALSE()),0)</f>
        <v>2</v>
      </c>
    </row>
    <row r="140" spans="1:75" ht="15.75" customHeight="1">
      <c r="A140" s="176" t="s">
        <v>134</v>
      </c>
      <c r="B140" s="192" t="s">
        <v>135</v>
      </c>
      <c r="C140" s="170" t="s">
        <v>257</v>
      </c>
      <c r="D140" s="169"/>
      <c r="E140" s="160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1"/>
      <c r="AL140" s="32"/>
      <c r="AM140" s="32"/>
      <c r="AN140" s="27"/>
      <c r="AO140" s="27"/>
      <c r="AP140" s="27"/>
      <c r="AQ140" s="27"/>
      <c r="AR140" s="27"/>
      <c r="AS140" s="27"/>
      <c r="AT140" s="27"/>
      <c r="AU140" s="153"/>
      <c r="AV140" s="153"/>
      <c r="AW140" s="153"/>
      <c r="AX140" s="153"/>
      <c r="AY140" s="153"/>
      <c r="AZ140" s="153"/>
      <c r="BA140" s="153"/>
      <c r="BB140" s="153"/>
      <c r="BC140" s="153"/>
      <c r="BD140" s="153"/>
      <c r="BE140" s="153"/>
      <c r="BF140" s="153"/>
      <c r="BG140" s="153"/>
      <c r="BH140" s="153"/>
      <c r="BI140" s="27"/>
      <c r="BJ140" s="27"/>
      <c r="BK140" s="27"/>
      <c r="BL140" s="27"/>
      <c r="BM140" s="27"/>
      <c r="BN140" s="27"/>
      <c r="BO140" s="27"/>
      <c r="BP140" s="152">
        <f>COUNTIF($E140:$BG140,1)</f>
        <v>0</v>
      </c>
      <c r="BQ140" s="43"/>
      <c r="BR140" s="28">
        <f>IF(BP140=2,2,IF(BP140&gt;3,3,IF(BP140=1,1,0)))</f>
        <v>0</v>
      </c>
      <c r="BS140" s="28">
        <f>COUNTIF($E140:$BG140,"R")</f>
        <v>0</v>
      </c>
      <c r="BT140" s="28">
        <f>COUNTIF($E140:$BG140,"E")</f>
        <v>0</v>
      </c>
      <c r="BU140" s="28">
        <f>COUNTIF($E140:$BO140,"X")</f>
        <v>0</v>
      </c>
      <c r="BV140" s="28">
        <f>IF(OR(BT140&gt;0,BS140&gt;0,BU140&gt;7,OR(BU140&lt;7,BU140&gt;7)),0,1)</f>
        <v>0</v>
      </c>
      <c r="BW140" s="12">
        <f>IFERROR(VLOOKUP(C140,Inscritos!$B$2:$D$600,3,FALSE()),0)</f>
        <v>1</v>
      </c>
    </row>
    <row r="141" spans="1:75" ht="15.75" customHeight="1">
      <c r="A141" s="176" t="s">
        <v>134</v>
      </c>
      <c r="B141" s="192" t="s">
        <v>135</v>
      </c>
      <c r="C141" s="170" t="s">
        <v>258</v>
      </c>
      <c r="D141" s="169"/>
      <c r="E141" s="160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1"/>
      <c r="W141" s="32"/>
      <c r="X141" s="32"/>
      <c r="Y141" s="32"/>
      <c r="Z141" s="153"/>
      <c r="AA141" s="153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153"/>
      <c r="AN141" s="27"/>
      <c r="AO141" s="27"/>
      <c r="AP141" s="27"/>
      <c r="AQ141" s="27"/>
      <c r="AR141" s="27"/>
      <c r="AS141" s="27"/>
      <c r="AT141" s="27"/>
      <c r="AU141" s="153"/>
      <c r="AV141" s="153"/>
      <c r="AW141" s="153"/>
      <c r="AX141" s="153"/>
      <c r="AY141" s="153"/>
      <c r="AZ141" s="153"/>
      <c r="BA141" s="153"/>
      <c r="BB141" s="153"/>
      <c r="BC141" s="153"/>
      <c r="BD141" s="153"/>
      <c r="BE141" s="153"/>
      <c r="BF141" s="153"/>
      <c r="BG141" s="153"/>
      <c r="BH141" s="153"/>
      <c r="BI141" s="27"/>
      <c r="BJ141" s="27"/>
      <c r="BK141" s="27"/>
      <c r="BL141" s="27"/>
      <c r="BM141" s="27"/>
      <c r="BN141" s="27"/>
      <c r="BO141" s="27"/>
      <c r="BP141" s="152">
        <f>COUNTIF($E141:$BG141,1)</f>
        <v>0</v>
      </c>
      <c r="BQ141" s="43"/>
      <c r="BR141" s="28">
        <f>IF(BP141=2,2,IF(BP141&gt;3,3,IF(BP141=1,1,0)))</f>
        <v>0</v>
      </c>
      <c r="BS141" s="28">
        <f>COUNTIF($E141:$BG141,"R")</f>
        <v>0</v>
      </c>
      <c r="BT141" s="28">
        <f>COUNTIF($E141:$BG141,"E")</f>
        <v>0</v>
      </c>
      <c r="BU141" s="28">
        <f>COUNTIF($E141:$BO141,"X")</f>
        <v>0</v>
      </c>
      <c r="BV141" s="28">
        <f>IF(OR(BT141&gt;0,BS141&gt;0,BU141&gt;7,OR(BU141&lt;7,BU141&gt;7)),0,1)</f>
        <v>0</v>
      </c>
      <c r="BW141" s="12">
        <f>IFERROR(VLOOKUP(C141,Inscritos!$B$2:$D$600,3,FALSE()),0)</f>
        <v>1</v>
      </c>
    </row>
    <row r="142" spans="1:75" ht="15.75" customHeight="1">
      <c r="A142" s="176" t="s">
        <v>134</v>
      </c>
      <c r="B142" s="192" t="s">
        <v>126</v>
      </c>
      <c r="C142" s="170" t="s">
        <v>259</v>
      </c>
      <c r="D142" s="169"/>
      <c r="E142" s="160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1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27"/>
      <c r="AO142" s="27"/>
      <c r="AP142" s="27"/>
      <c r="AQ142" s="27"/>
      <c r="AR142" s="27"/>
      <c r="AS142" s="27"/>
      <c r="AT142" s="27"/>
      <c r="AU142" s="153"/>
      <c r="AV142" s="153"/>
      <c r="AW142" s="153"/>
      <c r="AX142" s="153"/>
      <c r="AY142" s="153"/>
      <c r="AZ142" s="153"/>
      <c r="BA142" s="153"/>
      <c r="BB142" s="153"/>
      <c r="BC142" s="153"/>
      <c r="BD142" s="153"/>
      <c r="BE142" s="153"/>
      <c r="BF142" s="153"/>
      <c r="BG142" s="153"/>
      <c r="BH142" s="153"/>
      <c r="BI142" s="27"/>
      <c r="BJ142" s="27"/>
      <c r="BK142" s="27"/>
      <c r="BL142" s="27"/>
      <c r="BM142" s="27"/>
      <c r="BN142" s="27"/>
      <c r="BO142" s="27"/>
      <c r="BP142" s="152">
        <f>COUNTIF($E142:$BG142,1)</f>
        <v>0</v>
      </c>
      <c r="BQ142" s="43"/>
      <c r="BR142" s="28">
        <f>IF(BP142=2,2,IF(BP142&gt;3,3,IF(BP142=1,1,0)))</f>
        <v>0</v>
      </c>
      <c r="BS142" s="28">
        <f>COUNTIF($E142:$BG142,"R")</f>
        <v>0</v>
      </c>
      <c r="BT142" s="28">
        <f>COUNTIF($E142:$BG142,"E")</f>
        <v>0</v>
      </c>
      <c r="BU142" s="28">
        <f>COUNTIF($E142:$BO142,"X")</f>
        <v>0</v>
      </c>
      <c r="BV142" s="28">
        <f>IF(OR(BT142&gt;0,BS142&gt;0,BU142&gt;7,OR(BU142&lt;7,BU142&gt;7)),0,1)</f>
        <v>0</v>
      </c>
      <c r="BW142" s="12">
        <f>IFERROR(VLOOKUP(C142,Inscritos!$B$2:$D$600,3,FALSE()),0)</f>
        <v>1</v>
      </c>
    </row>
    <row r="143" spans="1:75" ht="15.75" customHeight="1">
      <c r="A143" s="176" t="s">
        <v>134</v>
      </c>
      <c r="B143" s="192" t="s">
        <v>126</v>
      </c>
      <c r="C143" s="170" t="s">
        <v>260</v>
      </c>
      <c r="D143" s="169"/>
      <c r="E143" s="160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1"/>
      <c r="T143" s="32"/>
      <c r="U143" s="32"/>
      <c r="V143" s="32"/>
      <c r="W143" s="32"/>
      <c r="X143" s="32"/>
      <c r="Y143" s="32"/>
      <c r="Z143" s="32"/>
      <c r="AA143" s="153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27"/>
      <c r="AO143" s="27"/>
      <c r="AP143" s="27"/>
      <c r="AQ143" s="27"/>
      <c r="AR143" s="27"/>
      <c r="AS143" s="27"/>
      <c r="AT143" s="27"/>
      <c r="AU143" s="153"/>
      <c r="AV143" s="153"/>
      <c r="AW143" s="153"/>
      <c r="AX143" s="153"/>
      <c r="AY143" s="153"/>
      <c r="AZ143" s="153"/>
      <c r="BA143" s="153"/>
      <c r="BB143" s="153"/>
      <c r="BC143" s="153"/>
      <c r="BD143" s="153"/>
      <c r="BE143" s="153"/>
      <c r="BF143" s="153"/>
      <c r="BG143" s="153"/>
      <c r="BH143" s="153"/>
      <c r="BI143" s="27"/>
      <c r="BJ143" s="27"/>
      <c r="BK143" s="27"/>
      <c r="BL143" s="27"/>
      <c r="BM143" s="27"/>
      <c r="BN143" s="27"/>
      <c r="BO143" s="27"/>
      <c r="BP143" s="152">
        <f>COUNTIF($E143:$BG143,1)</f>
        <v>0</v>
      </c>
      <c r="BQ143" s="43"/>
      <c r="BR143" s="28">
        <f>IF(BP143=2,2,IF(BP143&gt;3,3,IF(BP143=1,1,0)))</f>
        <v>0</v>
      </c>
      <c r="BS143" s="28">
        <f>COUNTIF($E143:$BG143,"R")</f>
        <v>0</v>
      </c>
      <c r="BT143" s="28">
        <f>COUNTIF($E143:$BG143,"E")</f>
        <v>0</v>
      </c>
      <c r="BU143" s="28">
        <f>COUNTIF($E143:$BO143,"X")</f>
        <v>0</v>
      </c>
      <c r="BV143" s="28">
        <f>IF(OR(BT143&gt;0,BS143&gt;0,BU143&gt;7,OR(BU143&lt;7,BU143&gt;7)),0,1)</f>
        <v>0</v>
      </c>
      <c r="BW143" s="12">
        <f>IFERROR(VLOOKUP(C143,Inscritos!$B$2:$D$600,3,FALSE()),0)</f>
        <v>1</v>
      </c>
    </row>
    <row r="144" spans="1:75" ht="15.75" customHeight="1">
      <c r="A144" s="176" t="s">
        <v>134</v>
      </c>
      <c r="B144" s="192" t="s">
        <v>126</v>
      </c>
      <c r="C144" s="170" t="s">
        <v>261</v>
      </c>
      <c r="D144" s="169"/>
      <c r="E144" s="160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27"/>
      <c r="AO144" s="27"/>
      <c r="AP144" s="27"/>
      <c r="AQ144" s="27"/>
      <c r="AR144" s="27"/>
      <c r="AS144" s="27"/>
      <c r="AT144" s="27"/>
      <c r="AU144" s="153"/>
      <c r="AV144" s="153"/>
      <c r="AW144" s="153"/>
      <c r="AX144" s="153"/>
      <c r="AY144" s="153"/>
      <c r="AZ144" s="153"/>
      <c r="BA144" s="153"/>
      <c r="BB144" s="153"/>
      <c r="BC144" s="153"/>
      <c r="BD144" s="153"/>
      <c r="BE144" s="153"/>
      <c r="BF144" s="153"/>
      <c r="BG144" s="153"/>
      <c r="BH144" s="153"/>
      <c r="BI144" s="27"/>
      <c r="BJ144" s="27"/>
      <c r="BK144" s="27"/>
      <c r="BL144" s="27"/>
      <c r="BM144" s="27"/>
      <c r="BN144" s="27"/>
      <c r="BO144" s="27"/>
      <c r="BP144" s="152">
        <f>COUNTIF($E144:$BG144,1)</f>
        <v>0</v>
      </c>
      <c r="BQ144" s="43"/>
      <c r="BR144" s="28">
        <f>IF(BP144=2,2,IF(BP144&gt;3,3,IF(BP144=1,1,0)))</f>
        <v>0</v>
      </c>
      <c r="BS144" s="28">
        <f>COUNTIF($E144:$BG144,"R")</f>
        <v>0</v>
      </c>
      <c r="BT144" s="28">
        <f>COUNTIF($E144:$BG144,"E")</f>
        <v>0</v>
      </c>
      <c r="BU144" s="28">
        <f>COUNTIF($E144:$BO144,"X")</f>
        <v>0</v>
      </c>
      <c r="BV144" s="28">
        <f>IF(OR(BT144&gt;0,BS144&gt;0,BU144&gt;7,OR(BU144&lt;7,BU144&gt;7)),0,1)</f>
        <v>0</v>
      </c>
      <c r="BW144" s="12">
        <f>IFERROR(VLOOKUP(C144,Inscritos!$B$2:$D$600,3,FALSE()),0)</f>
        <v>2</v>
      </c>
    </row>
    <row r="145" spans="1:75" ht="15.75" customHeight="1">
      <c r="A145" s="176" t="s">
        <v>134</v>
      </c>
      <c r="B145" s="192" t="s">
        <v>135</v>
      </c>
      <c r="C145" s="170" t="s">
        <v>262</v>
      </c>
      <c r="D145" s="169"/>
      <c r="E145" s="160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1"/>
      <c r="AN145" s="27"/>
      <c r="AO145" s="27"/>
      <c r="AP145" s="27"/>
      <c r="AQ145" s="27"/>
      <c r="AR145" s="27"/>
      <c r="AS145" s="27"/>
      <c r="AT145" s="27"/>
      <c r="AU145" s="153"/>
      <c r="AV145" s="153"/>
      <c r="AW145" s="153"/>
      <c r="AX145" s="153"/>
      <c r="AY145" s="153"/>
      <c r="AZ145" s="153"/>
      <c r="BA145" s="153"/>
      <c r="BB145" s="153"/>
      <c r="BC145" s="153"/>
      <c r="BD145" s="153"/>
      <c r="BE145" s="153"/>
      <c r="BF145" s="153"/>
      <c r="BG145" s="153"/>
      <c r="BH145" s="153"/>
      <c r="BI145" s="27"/>
      <c r="BJ145" s="27"/>
      <c r="BK145" s="27"/>
      <c r="BL145" s="27"/>
      <c r="BM145" s="27"/>
      <c r="BN145" s="27"/>
      <c r="BO145" s="27"/>
      <c r="BP145" s="152">
        <f>COUNTIF($E145:$BG145,1)</f>
        <v>0</v>
      </c>
      <c r="BQ145" s="43"/>
      <c r="BR145" s="28">
        <f>IF(BP145=2,2,IF(BP145&gt;3,3,IF(BP145=1,1,0)))</f>
        <v>0</v>
      </c>
      <c r="BS145" s="28">
        <f>COUNTIF($E145:$BG145,"R")</f>
        <v>0</v>
      </c>
      <c r="BT145" s="28">
        <f>COUNTIF($E145:$BG145,"E")</f>
        <v>0</v>
      </c>
      <c r="BU145" s="28">
        <f>COUNTIF($E145:$BO145,"X")</f>
        <v>0</v>
      </c>
      <c r="BV145" s="28">
        <f>IF(OR(BT145&gt;0,BS145&gt;0,BU145&gt;7,OR(BU145&lt;7,BU145&gt;7)),0,1)</f>
        <v>0</v>
      </c>
      <c r="BW145" s="12">
        <f>IFERROR(VLOOKUP(C145,Inscritos!$B$2:$D$600,3,FALSE()),0)</f>
        <v>1</v>
      </c>
    </row>
    <row r="146" spans="1:75" ht="15.75" customHeight="1">
      <c r="A146" s="176" t="s">
        <v>263</v>
      </c>
      <c r="B146" s="192" t="s">
        <v>264</v>
      </c>
      <c r="C146" s="170" t="s">
        <v>265</v>
      </c>
      <c r="D146" s="172"/>
      <c r="E146" s="160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153"/>
      <c r="AJ146" s="32"/>
      <c r="AK146" s="153"/>
      <c r="AL146" s="32"/>
      <c r="AM146" s="32"/>
      <c r="AN146" s="27"/>
      <c r="AO146" s="27"/>
      <c r="AP146" s="27"/>
      <c r="AQ146" s="27"/>
      <c r="AR146" s="27"/>
      <c r="AS146" s="27"/>
      <c r="AT146" s="27"/>
      <c r="AU146" s="153"/>
      <c r="AV146" s="153"/>
      <c r="AW146" s="153"/>
      <c r="AX146" s="153"/>
      <c r="AY146" s="153"/>
      <c r="AZ146" s="32"/>
      <c r="BA146" s="153"/>
      <c r="BB146" s="153"/>
      <c r="BC146" s="153"/>
      <c r="BD146" s="153"/>
      <c r="BE146" s="153"/>
      <c r="BF146" s="153"/>
      <c r="BG146" s="153"/>
      <c r="BH146" s="153"/>
      <c r="BI146" s="27"/>
      <c r="BJ146" s="27"/>
      <c r="BK146" s="27"/>
      <c r="BL146" s="27"/>
      <c r="BM146" s="27"/>
      <c r="BN146" s="27"/>
      <c r="BO146" s="27"/>
      <c r="BP146" s="152">
        <f>COUNTIF($E146:$BG146,1)</f>
        <v>0</v>
      </c>
      <c r="BQ146" s="43"/>
      <c r="BR146" s="28">
        <f>IF(BP146=2,2,IF(BP146&gt;3,3,IF(BP146=1,1,0)))</f>
        <v>0</v>
      </c>
      <c r="BS146" s="28">
        <f>COUNTIF($E146:$BG146,"R")</f>
        <v>0</v>
      </c>
      <c r="BT146" s="28">
        <f>COUNTIF($E146:$BG146,"E")</f>
        <v>0</v>
      </c>
      <c r="BU146" s="28">
        <f>COUNTIF($E146:$BO146,"X")</f>
        <v>0</v>
      </c>
      <c r="BV146" s="28">
        <f>IF(OR(BT146&gt;0,BS146&gt;0,BU146&gt;7,OR(BU146&lt;7,BU146&gt;7)),0,1)</f>
        <v>0</v>
      </c>
      <c r="BW146" s="12">
        <f>IFERROR(VLOOKUP(C146,Inscritos!$B$2:$D$600,3,FALSE()),0)</f>
        <v>2</v>
      </c>
    </row>
    <row r="147" spans="1:75" ht="15.75" customHeight="1">
      <c r="A147" s="176" t="s">
        <v>134</v>
      </c>
      <c r="B147" s="192" t="s">
        <v>126</v>
      </c>
      <c r="C147" s="170" t="s">
        <v>266</v>
      </c>
      <c r="D147" s="169"/>
      <c r="E147" s="160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27"/>
      <c r="AO147" s="27"/>
      <c r="AP147" s="27"/>
      <c r="AQ147" s="27"/>
      <c r="AR147" s="27"/>
      <c r="AS147" s="27"/>
      <c r="AT147" s="27"/>
      <c r="AU147" s="153"/>
      <c r="AV147" s="153"/>
      <c r="AW147" s="153"/>
      <c r="AX147" s="153"/>
      <c r="AY147" s="153"/>
      <c r="AZ147" s="153"/>
      <c r="BA147" s="153"/>
      <c r="BB147" s="153"/>
      <c r="BC147" s="153"/>
      <c r="BD147" s="153"/>
      <c r="BE147" s="153"/>
      <c r="BF147" s="153"/>
      <c r="BG147" s="153"/>
      <c r="BH147" s="153"/>
      <c r="BI147" s="27"/>
      <c r="BJ147" s="27"/>
      <c r="BK147" s="27"/>
      <c r="BL147" s="27"/>
      <c r="BM147" s="27"/>
      <c r="BN147" s="27"/>
      <c r="BO147" s="27"/>
      <c r="BP147" s="152">
        <f>COUNTIF($E147:$BG147,1)</f>
        <v>0</v>
      </c>
      <c r="BQ147" s="43"/>
      <c r="BR147" s="28">
        <f>IF(BP147=2,2,IF(BP147&gt;3,3,IF(BP147=1,1,0)))</f>
        <v>0</v>
      </c>
      <c r="BS147" s="28">
        <f>COUNTIF($E147:$BG147,"R")</f>
        <v>0</v>
      </c>
      <c r="BT147" s="28">
        <f>COUNTIF($E147:$BG147,"E")</f>
        <v>0</v>
      </c>
      <c r="BU147" s="28">
        <f>COUNTIF($E147:$BO147,"X")</f>
        <v>0</v>
      </c>
      <c r="BV147" s="28">
        <f>IF(OR(BT147&gt;0,BS147&gt;0,BU147&gt;7,OR(BU147&lt;7,BU147&gt;7)),0,1)</f>
        <v>0</v>
      </c>
      <c r="BW147" s="12">
        <f>IFERROR(VLOOKUP(C147,Inscritos!$B$2:$D$600,3,FALSE()),0)</f>
        <v>1</v>
      </c>
    </row>
    <row r="148" spans="1:75" ht="15.75" customHeight="1">
      <c r="A148" s="176" t="s">
        <v>134</v>
      </c>
      <c r="B148" s="192" t="s">
        <v>135</v>
      </c>
      <c r="C148" s="170" t="s">
        <v>267</v>
      </c>
      <c r="D148" s="169"/>
      <c r="E148" s="160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27"/>
      <c r="AO148" s="27"/>
      <c r="AP148" s="27"/>
      <c r="AQ148" s="27"/>
      <c r="AR148" s="27"/>
      <c r="AS148" s="27"/>
      <c r="AT148" s="27"/>
      <c r="AU148" s="153"/>
      <c r="AV148" s="153"/>
      <c r="AW148" s="153"/>
      <c r="AX148" s="153"/>
      <c r="AY148" s="153"/>
      <c r="AZ148" s="153"/>
      <c r="BA148" s="153"/>
      <c r="BB148" s="153"/>
      <c r="BC148" s="153"/>
      <c r="BD148" s="153"/>
      <c r="BE148" s="153"/>
      <c r="BF148" s="153"/>
      <c r="BG148" s="153"/>
      <c r="BH148" s="153"/>
      <c r="BI148" s="27"/>
      <c r="BJ148" s="27"/>
      <c r="BK148" s="27"/>
      <c r="BL148" s="27"/>
      <c r="BM148" s="27"/>
      <c r="BN148" s="27"/>
      <c r="BO148" s="27"/>
      <c r="BP148" s="152">
        <f>COUNTIF($E148:$BG148,1)</f>
        <v>0</v>
      </c>
      <c r="BQ148" s="43"/>
      <c r="BR148" s="28">
        <f>IF(BP148=2,2,IF(BP148&gt;3,3,IF(BP148=1,1,0)))</f>
        <v>0</v>
      </c>
      <c r="BS148" s="28">
        <f>COUNTIF($E148:$BG148,"R")</f>
        <v>0</v>
      </c>
      <c r="BT148" s="28">
        <f>COUNTIF($E148:$BG148,"E")</f>
        <v>0</v>
      </c>
      <c r="BU148" s="28">
        <f>COUNTIF($E148:$BO148,"X")</f>
        <v>0</v>
      </c>
      <c r="BV148" s="28">
        <f>IF(OR(BT148&gt;0,BS148&gt;0,BU148&gt;7,OR(BU148&lt;7,BU148&gt;7)),0,1)</f>
        <v>0</v>
      </c>
      <c r="BW148" s="12">
        <f>IFERROR(VLOOKUP(C148,Inscritos!$B$2:$D$600,3,FALSE()),0)</f>
        <v>1</v>
      </c>
    </row>
    <row r="149" spans="1:75" ht="15.75" customHeight="1">
      <c r="A149" s="176" t="s">
        <v>134</v>
      </c>
      <c r="B149" s="192" t="s">
        <v>126</v>
      </c>
      <c r="C149" s="170" t="s">
        <v>268</v>
      </c>
      <c r="D149" s="169"/>
      <c r="E149" s="160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27"/>
      <c r="AO149" s="27"/>
      <c r="AP149" s="27"/>
      <c r="AQ149" s="27"/>
      <c r="AR149" s="27"/>
      <c r="AS149" s="27"/>
      <c r="AT149" s="27"/>
      <c r="AU149" s="153"/>
      <c r="AV149" s="153"/>
      <c r="AW149" s="153"/>
      <c r="AX149" s="153"/>
      <c r="AY149" s="153"/>
      <c r="AZ149" s="153"/>
      <c r="BA149" s="153"/>
      <c r="BB149" s="153"/>
      <c r="BC149" s="153"/>
      <c r="BD149" s="153"/>
      <c r="BE149" s="153"/>
      <c r="BF149" s="153"/>
      <c r="BG149" s="153"/>
      <c r="BH149" s="153"/>
      <c r="BI149" s="27"/>
      <c r="BJ149" s="27"/>
      <c r="BK149" s="27"/>
      <c r="BL149" s="27"/>
      <c r="BM149" s="27"/>
      <c r="BN149" s="27"/>
      <c r="BO149" s="27"/>
      <c r="BP149" s="152">
        <f>COUNTIF($E149:$BG149,1)</f>
        <v>0</v>
      </c>
      <c r="BQ149" s="43"/>
      <c r="BR149" s="28">
        <f>IF(BP149=2,2,IF(BP149&gt;3,3,IF(BP149=1,1,0)))</f>
        <v>0</v>
      </c>
      <c r="BS149" s="28">
        <f>COUNTIF($E149:$BG149,"R")</f>
        <v>0</v>
      </c>
      <c r="BT149" s="28">
        <f>COUNTIF($E149:$BG149,"E")</f>
        <v>0</v>
      </c>
      <c r="BU149" s="28">
        <f>COUNTIF($E149:$BO149,"X")</f>
        <v>0</v>
      </c>
      <c r="BV149" s="28">
        <f>IF(OR(BT149&gt;0,BS149&gt;0,BU149&gt;7,OR(BU149&lt;7,BU149&gt;7)),0,1)</f>
        <v>0</v>
      </c>
      <c r="BW149" s="12">
        <f>IFERROR(VLOOKUP(C149,Inscritos!$B$2:$D$600,3,FALSE()),0)</f>
        <v>1</v>
      </c>
    </row>
    <row r="150" spans="1:75" ht="15.75" customHeight="1">
      <c r="A150" s="176" t="s">
        <v>134</v>
      </c>
      <c r="B150" s="192" t="s">
        <v>135</v>
      </c>
      <c r="C150" s="170" t="s">
        <v>269</v>
      </c>
      <c r="D150" s="169"/>
      <c r="E150" s="160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27"/>
      <c r="AO150" s="27"/>
      <c r="AP150" s="27"/>
      <c r="AQ150" s="27"/>
      <c r="AR150" s="27"/>
      <c r="AS150" s="27"/>
      <c r="AT150" s="27"/>
      <c r="AU150" s="153"/>
      <c r="AV150" s="153"/>
      <c r="AW150" s="153"/>
      <c r="AX150" s="153"/>
      <c r="AY150" s="153"/>
      <c r="AZ150" s="153"/>
      <c r="BA150" s="153"/>
      <c r="BB150" s="153"/>
      <c r="BC150" s="153"/>
      <c r="BD150" s="153"/>
      <c r="BE150" s="153"/>
      <c r="BF150" s="153"/>
      <c r="BG150" s="153"/>
      <c r="BH150" s="153"/>
      <c r="BI150" s="27"/>
      <c r="BJ150" s="27"/>
      <c r="BK150" s="27"/>
      <c r="BL150" s="27"/>
      <c r="BM150" s="27"/>
      <c r="BN150" s="27"/>
      <c r="BO150" s="27"/>
      <c r="BP150" s="152">
        <f>COUNTIF($E150:$BG150,1)</f>
        <v>0</v>
      </c>
      <c r="BQ150" s="43"/>
      <c r="BR150" s="28">
        <f>IF(BP150=2,2,IF(BP150&gt;3,3,IF(BP150=1,1,0)))</f>
        <v>0</v>
      </c>
      <c r="BS150" s="28">
        <f>COUNTIF($E150:$BG150,"R")</f>
        <v>0</v>
      </c>
      <c r="BT150" s="28">
        <f>COUNTIF($E150:$BG150,"E")</f>
        <v>0</v>
      </c>
      <c r="BU150" s="28">
        <f>COUNTIF($E150:$BO150,"X")</f>
        <v>0</v>
      </c>
      <c r="BV150" s="28">
        <f>IF(OR(BT150&gt;0,BS150&gt;0,BU150&gt;7,OR(BU150&lt;7,BU150&gt;7)),0,1)</f>
        <v>0</v>
      </c>
      <c r="BW150" s="12">
        <f>IFERROR(VLOOKUP(C150,Inscritos!$B$2:$D$600,3,FALSE()),0)</f>
        <v>1</v>
      </c>
    </row>
    <row r="151" spans="1:75" ht="15.75" customHeight="1">
      <c r="A151" s="176" t="s">
        <v>134</v>
      </c>
      <c r="B151" s="192" t="s">
        <v>126</v>
      </c>
      <c r="C151" s="170" t="s">
        <v>270</v>
      </c>
      <c r="D151" s="169"/>
      <c r="E151" s="160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27"/>
      <c r="AO151" s="27"/>
      <c r="AP151" s="27"/>
      <c r="AQ151" s="27"/>
      <c r="AR151" s="27"/>
      <c r="AS151" s="27"/>
      <c r="AT151" s="27"/>
      <c r="AU151" s="153"/>
      <c r="AV151" s="153"/>
      <c r="AW151" s="153"/>
      <c r="AX151" s="153"/>
      <c r="AY151" s="153"/>
      <c r="AZ151" s="153"/>
      <c r="BA151" s="153"/>
      <c r="BB151" s="153"/>
      <c r="BC151" s="153"/>
      <c r="BD151" s="153"/>
      <c r="BE151" s="153"/>
      <c r="BF151" s="153"/>
      <c r="BG151" s="153"/>
      <c r="BH151" s="153"/>
      <c r="BI151" s="27"/>
      <c r="BJ151" s="27"/>
      <c r="BK151" s="27"/>
      <c r="BL151" s="27"/>
      <c r="BM151" s="27"/>
      <c r="BN151" s="27"/>
      <c r="BO151" s="27"/>
      <c r="BP151" s="152">
        <f>COUNTIF($E151:$BG151,1)</f>
        <v>0</v>
      </c>
      <c r="BQ151" s="43"/>
      <c r="BR151" s="28">
        <f>IF(BP151=2,2,IF(BP151&gt;3,3,IF(BP151=1,1,0)))</f>
        <v>0</v>
      </c>
      <c r="BS151" s="28">
        <f>COUNTIF($E151:$BG151,"R")</f>
        <v>0</v>
      </c>
      <c r="BT151" s="28">
        <f>COUNTIF($E151:$BG151,"E")</f>
        <v>0</v>
      </c>
      <c r="BU151" s="28">
        <f>COUNTIF($E151:$BO151,"X")</f>
        <v>0</v>
      </c>
      <c r="BV151" s="28">
        <f>IF(OR(BT151&gt;0,BS151&gt;0,BU151&gt;7,OR(BU151&lt;7,BU151&gt;7)),0,1)</f>
        <v>0</v>
      </c>
      <c r="BW151" s="12">
        <f>IFERROR(VLOOKUP(C151,Inscritos!$B$2:$D$600,3,FALSE()),0)</f>
        <v>1</v>
      </c>
    </row>
    <row r="152" spans="1:75" ht="15.75" customHeight="1">
      <c r="A152" s="176" t="s">
        <v>134</v>
      </c>
      <c r="B152" s="192" t="s">
        <v>126</v>
      </c>
      <c r="C152" s="170" t="s">
        <v>271</v>
      </c>
      <c r="D152" s="169"/>
      <c r="E152" s="160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1"/>
      <c r="U152" s="32"/>
      <c r="V152" s="32"/>
      <c r="W152" s="32"/>
      <c r="X152" s="32"/>
      <c r="Y152" s="32"/>
      <c r="Z152" s="32"/>
      <c r="AA152" s="153"/>
      <c r="AB152" s="32"/>
      <c r="AC152" s="32"/>
      <c r="AD152" s="32"/>
      <c r="AE152" s="32"/>
      <c r="AF152" s="32"/>
      <c r="AG152" s="32"/>
      <c r="AH152" s="32"/>
      <c r="AI152" s="32"/>
      <c r="AJ152" s="32"/>
      <c r="AK152" s="31"/>
      <c r="AL152" s="32"/>
      <c r="AM152" s="31"/>
      <c r="AN152" s="27"/>
      <c r="AO152" s="27"/>
      <c r="AP152" s="27"/>
      <c r="AQ152" s="27"/>
      <c r="AR152" s="27"/>
      <c r="AS152" s="27"/>
      <c r="AT152" s="27"/>
      <c r="AU152" s="153"/>
      <c r="AV152" s="153"/>
      <c r="AW152" s="153"/>
      <c r="AX152" s="153"/>
      <c r="AY152" s="153"/>
      <c r="AZ152" s="153"/>
      <c r="BA152" s="153"/>
      <c r="BB152" s="153"/>
      <c r="BC152" s="153"/>
      <c r="BD152" s="153"/>
      <c r="BE152" s="153"/>
      <c r="BF152" s="153"/>
      <c r="BG152" s="153"/>
      <c r="BH152" s="153"/>
      <c r="BI152" s="27"/>
      <c r="BJ152" s="27"/>
      <c r="BK152" s="27"/>
      <c r="BL152" s="27"/>
      <c r="BM152" s="27"/>
      <c r="BN152" s="27"/>
      <c r="BO152" s="27"/>
      <c r="BP152" s="152">
        <f>COUNTIF($E152:$BG152,1)</f>
        <v>0</v>
      </c>
      <c r="BQ152" s="43"/>
      <c r="BR152" s="28">
        <f>IF(BP152=2,2,IF(BP152&gt;3,3,IF(BP152=1,1,0)))</f>
        <v>0</v>
      </c>
      <c r="BS152" s="28">
        <f>COUNTIF($E152:$BG152,"R")</f>
        <v>0</v>
      </c>
      <c r="BT152" s="28">
        <f>COUNTIF($E152:$BG152,"E")</f>
        <v>0</v>
      </c>
      <c r="BU152" s="28">
        <f>COUNTIF($E152:$BO152,"X")</f>
        <v>0</v>
      </c>
      <c r="BV152" s="28">
        <f>IF(OR(BT152&gt;0,BS152&gt;0,BU152&gt;7,OR(BU152&lt;7,BU152&gt;7)),0,1)</f>
        <v>0</v>
      </c>
      <c r="BW152" s="12">
        <f>IFERROR(VLOOKUP(C152,Inscritos!$B$2:$D$600,3,FALSE()),0)</f>
        <v>1</v>
      </c>
    </row>
    <row r="153" spans="1:75" ht="15.75" customHeight="1">
      <c r="A153" s="176" t="s">
        <v>134</v>
      </c>
      <c r="B153" s="192" t="s">
        <v>126</v>
      </c>
      <c r="C153" s="170" t="s">
        <v>272</v>
      </c>
      <c r="D153" s="169"/>
      <c r="E153" s="160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27"/>
      <c r="AO153" s="27"/>
      <c r="AP153" s="27"/>
      <c r="AQ153" s="27"/>
      <c r="AR153" s="27"/>
      <c r="AS153" s="27"/>
      <c r="AT153" s="27"/>
      <c r="AU153" s="153"/>
      <c r="AV153" s="153"/>
      <c r="AW153" s="153"/>
      <c r="AX153" s="153"/>
      <c r="AY153" s="153"/>
      <c r="AZ153" s="153"/>
      <c r="BA153" s="153"/>
      <c r="BB153" s="153"/>
      <c r="BC153" s="153"/>
      <c r="BD153" s="153"/>
      <c r="BE153" s="153"/>
      <c r="BF153" s="153"/>
      <c r="BG153" s="153"/>
      <c r="BH153" s="153"/>
      <c r="BI153" s="27"/>
      <c r="BJ153" s="27"/>
      <c r="BK153" s="27"/>
      <c r="BL153" s="27"/>
      <c r="BM153" s="27"/>
      <c r="BN153" s="27"/>
      <c r="BO153" s="27"/>
      <c r="BP153" s="152">
        <f>COUNTIF($E153:$BG153,1)</f>
        <v>0</v>
      </c>
      <c r="BQ153" s="43"/>
      <c r="BR153" s="28">
        <f>IF(BP153=2,2,IF(BP153&gt;3,3,IF(BP153=1,1,0)))</f>
        <v>0</v>
      </c>
      <c r="BS153" s="28">
        <f>COUNTIF($E153:$BG153,"R")</f>
        <v>0</v>
      </c>
      <c r="BT153" s="28">
        <f>COUNTIF($E153:$BG153,"E")</f>
        <v>0</v>
      </c>
      <c r="BU153" s="28">
        <f>COUNTIF($E153:$BO153,"X")</f>
        <v>0</v>
      </c>
      <c r="BV153" s="28">
        <f>IF(OR(BT153&gt;0,BS153&gt;0,BU153&gt;7,OR(BU153&lt;7,BU153&gt;7)),0,1)</f>
        <v>0</v>
      </c>
      <c r="BW153" s="12">
        <f>IFERROR(VLOOKUP(C153,Inscritos!$B$2:$D$600,3,FALSE()),0)</f>
        <v>1</v>
      </c>
    </row>
    <row r="154" spans="1:75" ht="15.75" customHeight="1">
      <c r="A154" s="176" t="s">
        <v>263</v>
      </c>
      <c r="B154" s="192" t="s">
        <v>264</v>
      </c>
      <c r="C154" s="170" t="s">
        <v>273</v>
      </c>
      <c r="D154" s="172"/>
      <c r="E154" s="160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153"/>
      <c r="AJ154" s="32"/>
      <c r="AK154" s="153"/>
      <c r="AL154" s="32"/>
      <c r="AM154" s="32"/>
      <c r="AN154" s="27"/>
      <c r="AO154" s="27"/>
      <c r="AP154" s="27"/>
      <c r="AQ154" s="27"/>
      <c r="AR154" s="27"/>
      <c r="AS154" s="27"/>
      <c r="AT154" s="27"/>
      <c r="AU154" s="153"/>
      <c r="AV154" s="153"/>
      <c r="AW154" s="153"/>
      <c r="AX154" s="153"/>
      <c r="AY154" s="153"/>
      <c r="AZ154" s="32"/>
      <c r="BA154" s="153"/>
      <c r="BB154" s="153"/>
      <c r="BC154" s="153"/>
      <c r="BD154" s="153"/>
      <c r="BE154" s="153"/>
      <c r="BF154" s="153"/>
      <c r="BG154" s="153"/>
      <c r="BH154" s="153"/>
      <c r="BI154" s="27"/>
      <c r="BJ154" s="27"/>
      <c r="BK154" s="27"/>
      <c r="BL154" s="27"/>
      <c r="BM154" s="27"/>
      <c r="BN154" s="27"/>
      <c r="BO154" s="27"/>
      <c r="BP154" s="152">
        <f>COUNTIF($E154:$BG154,1)</f>
        <v>0</v>
      </c>
      <c r="BQ154" s="43"/>
      <c r="BR154" s="28">
        <f>IF(BP154=2,2,IF(BP154&gt;3,3,IF(BP154=1,1,0)))</f>
        <v>0</v>
      </c>
      <c r="BS154" s="28">
        <f>COUNTIF($E154:$BG154,"R")</f>
        <v>0</v>
      </c>
      <c r="BT154" s="28">
        <f>COUNTIF($E154:$BG154,"E")</f>
        <v>0</v>
      </c>
      <c r="BU154" s="28">
        <f>COUNTIF($E154:$BO154,"X")</f>
        <v>0</v>
      </c>
      <c r="BV154" s="36">
        <f>IF(OR(BT154&gt;0,BS154&gt;0,BU154&gt;7,OR(BU154&lt;7,BU154&gt;7)),0,1)</f>
        <v>0</v>
      </c>
      <c r="BW154" s="12">
        <f>IFERROR(VLOOKUP(C154,Inscritos!$B$2:$D$600,3,FALSE()),0)</f>
        <v>1</v>
      </c>
    </row>
    <row r="155" spans="1:75" ht="15.75" customHeight="1">
      <c r="A155" s="176" t="s">
        <v>134</v>
      </c>
      <c r="B155" s="192" t="s">
        <v>135</v>
      </c>
      <c r="C155" s="170" t="s">
        <v>274</v>
      </c>
      <c r="D155" s="169"/>
      <c r="E155" s="160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1"/>
      <c r="AA155" s="153"/>
      <c r="AB155" s="32"/>
      <c r="AC155" s="32"/>
      <c r="AD155" s="32"/>
      <c r="AE155" s="32"/>
      <c r="AF155" s="32"/>
      <c r="AG155" s="32"/>
      <c r="AH155" s="32"/>
      <c r="AI155" s="32"/>
      <c r="AJ155" s="32"/>
      <c r="AK155" s="31"/>
      <c r="AL155" s="32"/>
      <c r="AM155" s="31"/>
      <c r="AN155" s="27"/>
      <c r="AO155" s="27"/>
      <c r="AP155" s="27"/>
      <c r="AQ155" s="27"/>
      <c r="AR155" s="27"/>
      <c r="AS155" s="27"/>
      <c r="AT155" s="27"/>
      <c r="AU155" s="153"/>
      <c r="AV155" s="153"/>
      <c r="AW155" s="153"/>
      <c r="AX155" s="153"/>
      <c r="AY155" s="153"/>
      <c r="AZ155" s="153"/>
      <c r="BA155" s="153"/>
      <c r="BB155" s="153"/>
      <c r="BC155" s="153"/>
      <c r="BD155" s="153"/>
      <c r="BE155" s="153"/>
      <c r="BF155" s="153"/>
      <c r="BG155" s="153"/>
      <c r="BH155" s="153"/>
      <c r="BI155" s="27"/>
      <c r="BJ155" s="27"/>
      <c r="BK155" s="27"/>
      <c r="BL155" s="27"/>
      <c r="BM155" s="27"/>
      <c r="BN155" s="27"/>
      <c r="BO155" s="27"/>
      <c r="BP155" s="152">
        <f>COUNTIF($E155:$BG155,1)</f>
        <v>0</v>
      </c>
      <c r="BQ155" s="43"/>
      <c r="BR155" s="28">
        <f>IF(BP155=2,2,IF(BP155&gt;3,3,IF(BP155=1,1,0)))</f>
        <v>0</v>
      </c>
      <c r="BS155" s="28">
        <f>COUNTIF($E155:$BG155,"R")</f>
        <v>0</v>
      </c>
      <c r="BT155" s="28">
        <f>COUNTIF($E155:$BG155,"E")</f>
        <v>0</v>
      </c>
      <c r="BU155" s="28">
        <f>COUNTIF($E155:$BO155,"X")</f>
        <v>0</v>
      </c>
      <c r="BV155" s="28">
        <f>IF(OR(BT155&gt;0,BS155&gt;0,BU155&gt;7,OR(BU155&lt;7,BU155&gt;7)),0,1)</f>
        <v>0</v>
      </c>
      <c r="BW155" s="12">
        <f>IFERROR(VLOOKUP(C155,Inscritos!$B$2:$D$600,3,FALSE()),0)</f>
        <v>2</v>
      </c>
    </row>
    <row r="156" spans="1:75" ht="15.75" customHeight="1">
      <c r="A156" s="176" t="s">
        <v>134</v>
      </c>
      <c r="B156" s="192" t="s">
        <v>126</v>
      </c>
      <c r="C156" s="170" t="s">
        <v>275</v>
      </c>
      <c r="D156" s="169"/>
      <c r="E156" s="160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27"/>
      <c r="AO156" s="27"/>
      <c r="AP156" s="27"/>
      <c r="AQ156" s="27"/>
      <c r="AR156" s="27"/>
      <c r="AS156" s="27"/>
      <c r="AT156" s="27"/>
      <c r="AU156" s="153"/>
      <c r="AV156" s="153"/>
      <c r="AW156" s="153"/>
      <c r="AX156" s="153"/>
      <c r="AY156" s="153"/>
      <c r="AZ156" s="153"/>
      <c r="BA156" s="153"/>
      <c r="BB156" s="153"/>
      <c r="BC156" s="153"/>
      <c r="BD156" s="153"/>
      <c r="BE156" s="153"/>
      <c r="BF156" s="153"/>
      <c r="BG156" s="153"/>
      <c r="BH156" s="153"/>
      <c r="BI156" s="27"/>
      <c r="BJ156" s="27"/>
      <c r="BK156" s="27"/>
      <c r="BL156" s="27"/>
      <c r="BM156" s="27"/>
      <c r="BN156" s="27"/>
      <c r="BO156" s="27"/>
      <c r="BP156" s="152">
        <f>COUNTIF($E156:$BG156,1)</f>
        <v>0</v>
      </c>
      <c r="BQ156" s="43"/>
      <c r="BR156" s="28">
        <f>IF(BP156=2,2,IF(BP156&gt;3,3,IF(BP156=1,1,0)))</f>
        <v>0</v>
      </c>
      <c r="BS156" s="28">
        <f>COUNTIF($E156:$BG156,"R")</f>
        <v>0</v>
      </c>
      <c r="BT156" s="28">
        <f>COUNTIF($E156:$BG156,"E")</f>
        <v>0</v>
      </c>
      <c r="BU156" s="28">
        <f>COUNTIF($E156:$BO156,"X")</f>
        <v>0</v>
      </c>
      <c r="BV156" s="28">
        <f>IF(OR(BT156&gt;0,BS156&gt;0,BU156&gt;7,OR(BU156&lt;7,BU156&gt;7)),0,1)</f>
        <v>0</v>
      </c>
      <c r="BW156" s="12">
        <f>IFERROR(VLOOKUP(C156,Inscritos!$B$2:$D$600,3,FALSE()),0)</f>
        <v>2</v>
      </c>
    </row>
    <row r="157" spans="1:75" ht="15.75" customHeight="1">
      <c r="A157" s="176" t="s">
        <v>263</v>
      </c>
      <c r="B157" s="192" t="s">
        <v>264</v>
      </c>
      <c r="C157" s="170" t="s">
        <v>276</v>
      </c>
      <c r="D157" s="172"/>
      <c r="E157" s="160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153"/>
      <c r="AJ157" s="32"/>
      <c r="AK157" s="153"/>
      <c r="AL157" s="32"/>
      <c r="AM157" s="32"/>
      <c r="AN157" s="27"/>
      <c r="AO157" s="27"/>
      <c r="AP157" s="27"/>
      <c r="AQ157" s="27"/>
      <c r="AR157" s="27"/>
      <c r="AS157" s="27"/>
      <c r="AT157" s="27"/>
      <c r="AU157" s="153"/>
      <c r="AV157" s="153"/>
      <c r="AW157" s="153"/>
      <c r="AX157" s="153"/>
      <c r="AY157" s="153"/>
      <c r="AZ157" s="32"/>
      <c r="BA157" s="153"/>
      <c r="BB157" s="153"/>
      <c r="BC157" s="153"/>
      <c r="BD157" s="153"/>
      <c r="BE157" s="153"/>
      <c r="BF157" s="153"/>
      <c r="BG157" s="153"/>
      <c r="BH157" s="153"/>
      <c r="BI157" s="27"/>
      <c r="BJ157" s="27"/>
      <c r="BK157" s="27"/>
      <c r="BL157" s="27"/>
      <c r="BM157" s="27"/>
      <c r="BN157" s="27"/>
      <c r="BO157" s="27"/>
      <c r="BP157" s="152">
        <f>COUNTIF($E157:$BG157,1)</f>
        <v>0</v>
      </c>
      <c r="BQ157" s="43"/>
      <c r="BR157" s="28">
        <f>IF(BP157=2,2,IF(BP157&gt;3,3,IF(BP157=1,1,0)))</f>
        <v>0</v>
      </c>
      <c r="BS157" s="28">
        <f>COUNTIF($E157:$BG157,"R")</f>
        <v>0</v>
      </c>
      <c r="BT157" s="28">
        <f>COUNTIF($E157:$BG157,"E")</f>
        <v>0</v>
      </c>
      <c r="BU157" s="28">
        <f>COUNTIF($E157:$BO157,"X")</f>
        <v>0</v>
      </c>
      <c r="BV157" s="28">
        <f>IF(OR(BT157&gt;0,BS157&gt;0,BU157&gt;7,OR(BU157&lt;7,BU157&gt;7)),0,1)</f>
        <v>0</v>
      </c>
      <c r="BW157" s="12">
        <f>IFERROR(VLOOKUP(C157,Inscritos!$B$2:$D$600,3,FALSE()),0)</f>
        <v>1</v>
      </c>
    </row>
    <row r="158" spans="1:75" ht="15.75" customHeight="1">
      <c r="A158" s="176" t="s">
        <v>263</v>
      </c>
      <c r="B158" s="192" t="s">
        <v>264</v>
      </c>
      <c r="C158" s="170" t="s">
        <v>277</v>
      </c>
      <c r="D158" s="172"/>
      <c r="E158" s="160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153"/>
      <c r="AJ158" s="32"/>
      <c r="AK158" s="153"/>
      <c r="AL158" s="32"/>
      <c r="AM158" s="32"/>
      <c r="AN158" s="27"/>
      <c r="AO158" s="27"/>
      <c r="AP158" s="27"/>
      <c r="AQ158" s="27"/>
      <c r="AR158" s="27"/>
      <c r="AS158" s="27"/>
      <c r="AT158" s="27"/>
      <c r="AU158" s="153"/>
      <c r="AV158" s="153"/>
      <c r="AW158" s="153"/>
      <c r="AX158" s="153"/>
      <c r="AY158" s="153"/>
      <c r="AZ158" s="32"/>
      <c r="BA158" s="153"/>
      <c r="BB158" s="153"/>
      <c r="BC158" s="153"/>
      <c r="BD158" s="153"/>
      <c r="BE158" s="153"/>
      <c r="BF158" s="153"/>
      <c r="BG158" s="153"/>
      <c r="BH158" s="153"/>
      <c r="BI158" s="27"/>
      <c r="BJ158" s="27"/>
      <c r="BK158" s="27"/>
      <c r="BL158" s="27"/>
      <c r="BM158" s="27"/>
      <c r="BN158" s="27"/>
      <c r="BO158" s="27"/>
      <c r="BP158" s="152">
        <f>COUNTIF($E158:$BG158,1)</f>
        <v>0</v>
      </c>
      <c r="BQ158" s="43"/>
      <c r="BR158" s="28">
        <f>IF(BP158=2,2,IF(BP158&gt;3,3,IF(BP158=1,1,0)))</f>
        <v>0</v>
      </c>
      <c r="BS158" s="28">
        <f>COUNTIF($E158:$BG158,"R")</f>
        <v>0</v>
      </c>
      <c r="BT158" s="28">
        <f>COUNTIF($E158:$BG158,"E")</f>
        <v>0</v>
      </c>
      <c r="BU158" s="28">
        <f>COUNTIF($E158:$BO158,"X")</f>
        <v>0</v>
      </c>
      <c r="BV158" s="28">
        <f>IF(OR(BT158&gt;0,BS158&gt;0,BU158&gt;7,OR(BU158&lt;7,BU158&gt;7)),0,1)</f>
        <v>0</v>
      </c>
      <c r="BW158" s="12">
        <f>IFERROR(VLOOKUP(C158,Inscritos!$B$2:$D$600,3,FALSE()),0)</f>
        <v>1</v>
      </c>
    </row>
    <row r="159" spans="1:75" ht="15.75" customHeight="1">
      <c r="A159" s="176" t="s">
        <v>263</v>
      </c>
      <c r="B159" s="192" t="s">
        <v>264</v>
      </c>
      <c r="C159" s="170" t="s">
        <v>278</v>
      </c>
      <c r="D159" s="172"/>
      <c r="E159" s="160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153"/>
      <c r="AJ159" s="32"/>
      <c r="AK159" s="153"/>
      <c r="AL159" s="32"/>
      <c r="AM159" s="32"/>
      <c r="AN159" s="27"/>
      <c r="AO159" s="27"/>
      <c r="AP159" s="27"/>
      <c r="AQ159" s="27"/>
      <c r="AR159" s="27"/>
      <c r="AS159" s="27"/>
      <c r="AT159" s="27"/>
      <c r="AU159" s="153"/>
      <c r="AV159" s="153"/>
      <c r="AW159" s="153"/>
      <c r="AX159" s="153"/>
      <c r="AY159" s="153"/>
      <c r="AZ159" s="32"/>
      <c r="BA159" s="153"/>
      <c r="BB159" s="153"/>
      <c r="BC159" s="153"/>
      <c r="BD159" s="153"/>
      <c r="BE159" s="153"/>
      <c r="BF159" s="153"/>
      <c r="BG159" s="153"/>
      <c r="BH159" s="153"/>
      <c r="BI159" s="27"/>
      <c r="BJ159" s="27"/>
      <c r="BK159" s="27"/>
      <c r="BL159" s="27"/>
      <c r="BM159" s="27"/>
      <c r="BN159" s="27"/>
      <c r="BO159" s="27"/>
      <c r="BP159" s="152">
        <f>COUNTIF($E159:$BG159,1)</f>
        <v>0</v>
      </c>
      <c r="BQ159" s="43"/>
      <c r="BR159" s="28">
        <f>IF(BP159=2,2,IF(BP159&gt;3,3,IF(BP159=1,1,0)))</f>
        <v>0</v>
      </c>
      <c r="BS159" s="28">
        <f>COUNTIF($E159:$BG159,"R")</f>
        <v>0</v>
      </c>
      <c r="BT159" s="28">
        <f>COUNTIF($E159:$BG159,"E")</f>
        <v>0</v>
      </c>
      <c r="BU159" s="28">
        <f>COUNTIF($E159:$BO159,"X")</f>
        <v>0</v>
      </c>
      <c r="BV159" s="28">
        <f>IF(OR(BT159&gt;0,BS159&gt;0,BU159&gt;7,OR(BU159&lt;7,BU159&gt;7)),0,1)</f>
        <v>0</v>
      </c>
      <c r="BW159" s="12">
        <f>IFERROR(VLOOKUP(C159,Inscritos!$B$2:$D$600,3,FALSE()),0)</f>
        <v>2</v>
      </c>
    </row>
    <row r="160" spans="1:77" ht="15.75" customHeight="1">
      <c r="A160" s="157" t="s">
        <v>102</v>
      </c>
      <c r="B160" s="174" t="s">
        <v>157</v>
      </c>
      <c r="C160" s="170" t="s">
        <v>279</v>
      </c>
      <c r="D160" s="169"/>
      <c r="E160" s="160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1"/>
      <c r="T160" s="32"/>
      <c r="U160" s="32"/>
      <c r="V160" s="31"/>
      <c r="W160" s="32"/>
      <c r="X160" s="32"/>
      <c r="Y160" s="32"/>
      <c r="Z160" s="153"/>
      <c r="AA160" s="153"/>
      <c r="AB160" s="153"/>
      <c r="AC160" s="153"/>
      <c r="AD160" s="153"/>
      <c r="AE160" s="153"/>
      <c r="AF160" s="153"/>
      <c r="AG160" s="153"/>
      <c r="AH160" s="153"/>
      <c r="AI160" s="153"/>
      <c r="AJ160" s="153"/>
      <c r="AK160" s="153"/>
      <c r="AL160" s="153"/>
      <c r="AM160" s="153"/>
      <c r="AN160" s="27"/>
      <c r="AO160" s="27"/>
      <c r="AP160" s="27"/>
      <c r="AQ160" s="27"/>
      <c r="AR160" s="27"/>
      <c r="AS160" s="27"/>
      <c r="AT160" s="27"/>
      <c r="AU160" s="153"/>
      <c r="AV160" s="153"/>
      <c r="AW160" s="153"/>
      <c r="AX160" s="153"/>
      <c r="AY160" s="153"/>
      <c r="AZ160" s="153"/>
      <c r="BA160" s="153"/>
      <c r="BB160" s="153"/>
      <c r="BC160" s="153"/>
      <c r="BD160" s="153"/>
      <c r="BE160" s="153"/>
      <c r="BF160" s="153"/>
      <c r="BG160" s="153"/>
      <c r="BH160" s="153"/>
      <c r="BI160" s="27"/>
      <c r="BJ160" s="27"/>
      <c r="BK160" s="27"/>
      <c r="BL160" s="27"/>
      <c r="BM160" s="27"/>
      <c r="BN160" s="27"/>
      <c r="BO160" s="27"/>
      <c r="BP160" s="152">
        <f>COUNTIF($E160:$BG160,1)</f>
        <v>0</v>
      </c>
      <c r="BQ160" s="42" t="n">
        <v>3</v>
      </c>
      <c r="BR160" s="28">
        <f>IF(BP160=2,2,IF(BP160&gt;3,3,IF(BP160=1,1,0)))</f>
        <v>0</v>
      </c>
      <c r="BS160" s="28">
        <f>COUNTIF($E160:$BG160,"R")</f>
        <v>0</v>
      </c>
      <c r="BT160" s="28">
        <f>COUNTIF($E160:$BG160,"E")</f>
        <v>0</v>
      </c>
      <c r="BU160" s="28">
        <f>COUNTIF($E160:$BO160,"X")</f>
        <v>0</v>
      </c>
      <c r="BV160" s="28" t="n">
        <v>1</v>
      </c>
      <c r="BW160" s="12">
        <f>IFERROR(VLOOKUP(C160,Inscritos!$B$2:$D$600,3,FALSE()),0)</f>
        <v>1</v>
      </c>
      <c r="BX160" s="13"/>
      <c r="BY160" s="13"/>
    </row>
    <row r="161" spans="1:75" ht="15.75" customHeight="1">
      <c r="A161" s="186" t="s">
        <v>143</v>
      </c>
      <c r="B161" s="174" t="s">
        <v>144</v>
      </c>
      <c r="C161" s="179" t="s">
        <v>280</v>
      </c>
      <c r="D161" s="169"/>
      <c r="E161" s="160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27"/>
      <c r="BP161" s="152">
        <f>COUNTIF($E161:$BG161,1)</f>
        <v>0</v>
      </c>
      <c r="BQ161" s="43"/>
      <c r="BR161" s="28">
        <f>IF(BP161=2,2,IF(BP161&gt;3,3,IF(BP161=1,1,0)))</f>
        <v>0</v>
      </c>
      <c r="BS161" s="28">
        <f>COUNTIF($E161:$BG161,"R")</f>
        <v>0</v>
      </c>
      <c r="BT161" s="28">
        <f>COUNTIF($E161:$BG161,"E")</f>
        <v>0</v>
      </c>
      <c r="BU161" s="28">
        <f>COUNTIF($E161:$BO161,"X")</f>
        <v>0</v>
      </c>
      <c r="BV161" s="28" t="n">
        <v>1</v>
      </c>
      <c r="BW161" s="12">
        <f>IFERROR(VLOOKUP(C161,Inscritos!$B$2:$D$600,3,FALSE()),0)</f>
        <v>1</v>
      </c>
    </row>
    <row r="162" spans="1:75" ht="15.75" customHeight="1">
      <c r="A162" s="188" t="s">
        <v>143</v>
      </c>
      <c r="B162" s="174" t="s">
        <v>144</v>
      </c>
      <c r="C162" s="178" t="s">
        <v>281</v>
      </c>
      <c r="D162" s="169"/>
      <c r="E162" s="160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27"/>
      <c r="BP162" s="152">
        <f>COUNTIF($E162:$BG162,1)</f>
        <v>0</v>
      </c>
      <c r="BQ162" s="43"/>
      <c r="BR162" s="28">
        <f>IF(BP162=2,2,IF(BP162&gt;3,3,IF(BP162=1,1,0)))</f>
        <v>0</v>
      </c>
      <c r="BS162" s="28">
        <f>COUNTIF($E162:$BG162,"R")</f>
        <v>0</v>
      </c>
      <c r="BT162" s="28">
        <f>COUNTIF($E162:$BG162,"E")</f>
        <v>0</v>
      </c>
      <c r="BU162" s="28">
        <f>COUNTIF($E162:$BO162,"X")</f>
        <v>0</v>
      </c>
      <c r="BV162" s="36">
        <f>IF(OR(BT162&gt;0,BS162&gt;0,BU162&gt;7,OR(BU162&lt;7,BU162&gt;7)),0,1)</f>
        <v>0</v>
      </c>
      <c r="BW162" s="12">
        <f>IFERROR(VLOOKUP(C162,Inscritos!$B$2:$D$600,3,FALSE()),0)</f>
        <v>1</v>
      </c>
    </row>
    <row r="163" spans="1:75" ht="15.75" customHeight="1">
      <c r="A163" s="157" t="s">
        <v>143</v>
      </c>
      <c r="B163" s="174" t="s">
        <v>144</v>
      </c>
      <c r="C163" s="181" t="s">
        <v>282</v>
      </c>
      <c r="D163" s="169"/>
      <c r="E163" s="160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27"/>
      <c r="BP163" s="152">
        <f>COUNTIF($E163:$BG163,1)</f>
        <v>0</v>
      </c>
      <c r="BQ163" s="43"/>
      <c r="BR163" s="28">
        <f>IF(BP163=2,2,IF(BP163&gt;3,3,IF(BP163=1,1,0)))</f>
        <v>0</v>
      </c>
      <c r="BS163" s="28">
        <f>COUNTIF($E163:$BG163,"R")</f>
        <v>0</v>
      </c>
      <c r="BT163" s="28">
        <f>COUNTIF($E163:$BG163,"E")</f>
        <v>0</v>
      </c>
      <c r="BU163" s="28">
        <f>COUNTIF($E163:$BO163,"X")</f>
        <v>0</v>
      </c>
      <c r="BV163" s="28">
        <f>IF(OR(BT163&gt;0,BS163&gt;0,BU163&gt;7,OR(BU163&lt;7,BU163&gt;7)),0,1)</f>
        <v>0</v>
      </c>
      <c r="BW163" s="12">
        <f>IFERROR(VLOOKUP(C163,Inscritos!$B$2:$D$600,3,FALSE()),0)</f>
        <v>1</v>
      </c>
    </row>
    <row r="164" spans="1:75" ht="15.75" customHeight="1">
      <c r="A164" s="157" t="s">
        <v>143</v>
      </c>
      <c r="B164" s="174" t="s">
        <v>144</v>
      </c>
      <c r="C164" s="179" t="s">
        <v>283</v>
      </c>
      <c r="D164" s="169"/>
      <c r="E164" s="160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1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153"/>
      <c r="AN164" s="32"/>
      <c r="AO164" s="32"/>
      <c r="AP164" s="32"/>
      <c r="AQ164" s="32"/>
      <c r="AR164" s="31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1"/>
      <c r="BF164" s="32"/>
      <c r="BG164" s="32"/>
      <c r="BH164" s="32"/>
      <c r="BI164" s="32"/>
      <c r="BJ164" s="32"/>
      <c r="BK164" s="32"/>
      <c r="BL164" s="32"/>
      <c r="BM164" s="32"/>
      <c r="BN164" s="32"/>
      <c r="BO164" s="27"/>
      <c r="BP164" s="152">
        <f>COUNTIF($E164:$BG164,1)</f>
        <v>0</v>
      </c>
      <c r="BQ164" s="43"/>
      <c r="BR164" s="28">
        <f>IF(BP164=2,2,IF(BP164&gt;3,3,IF(BP164=1,1,0)))</f>
        <v>0</v>
      </c>
      <c r="BS164" s="28">
        <f>COUNTIF($E164:$BG164,"R")</f>
        <v>0</v>
      </c>
      <c r="BT164" s="28">
        <f>COUNTIF($E164:$BG164,"E")</f>
        <v>0</v>
      </c>
      <c r="BU164" s="28">
        <f>COUNTIF($E164:$BO164,"X")</f>
        <v>0</v>
      </c>
      <c r="BV164" s="28" t="n">
        <v>1</v>
      </c>
      <c r="BW164" s="12">
        <f>IFERROR(VLOOKUP(C164,Inscritos!$B$2:$D$600,3,FALSE()),0)</f>
        <v>0</v>
      </c>
    </row>
    <row r="165" spans="1:75" ht="15.75" customHeight="1">
      <c r="A165" s="157" t="s">
        <v>143</v>
      </c>
      <c r="B165" s="174" t="s">
        <v>144</v>
      </c>
      <c r="C165" s="182" t="s">
        <v>284</v>
      </c>
      <c r="D165" s="169"/>
      <c r="E165" s="160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27"/>
      <c r="BP165" s="152">
        <f>COUNTIF($E165:$BG165,1)</f>
        <v>0</v>
      </c>
      <c r="BQ165" s="43"/>
      <c r="BR165" s="28">
        <f>IF(BP165=2,2,IF(BP165&gt;3,3,IF(BP165=1,1,0)))</f>
        <v>0</v>
      </c>
      <c r="BS165" s="28">
        <f>COUNTIF($E165:$BG165,"R")</f>
        <v>0</v>
      </c>
      <c r="BT165" s="28">
        <f>COUNTIF($E165:$BG165,"E")</f>
        <v>0</v>
      </c>
      <c r="BU165" s="28">
        <f>COUNTIF($E165:$BO165,"X")</f>
        <v>0</v>
      </c>
      <c r="BV165" s="28">
        <f>IF(OR(BT165&gt;0,BS165&gt;0,BU165&gt;7,OR(BU165&lt;7,BU165&gt;7)),0,1)</f>
        <v>0</v>
      </c>
      <c r="BW165" s="12">
        <f>IFERROR(VLOOKUP(C165,Inscritos!$B$2:$D$600,3,FALSE()),0)</f>
        <v>2</v>
      </c>
    </row>
    <row r="166" spans="1:75" ht="15.75" customHeight="1">
      <c r="A166" s="157" t="s">
        <v>143</v>
      </c>
      <c r="B166" s="174" t="s">
        <v>144</v>
      </c>
      <c r="C166" s="179" t="s">
        <v>285</v>
      </c>
      <c r="D166" s="169"/>
      <c r="E166" s="160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27"/>
      <c r="BP166" s="152">
        <f>COUNTIF($E166:$BG166,1)</f>
        <v>0</v>
      </c>
      <c r="BQ166" s="43"/>
      <c r="BR166" s="28">
        <f>IF(BP166=2,2,IF(BP166&gt;3,3,IF(BP166=1,1,0)))</f>
        <v>0</v>
      </c>
      <c r="BS166" s="28">
        <f>COUNTIF($E166:$BG166,"R")</f>
        <v>0</v>
      </c>
      <c r="BT166" s="28">
        <f>COUNTIF($E166:$BG166,"E")</f>
        <v>0</v>
      </c>
      <c r="BU166" s="28">
        <f>COUNTIF($E166:$BO166,"X")</f>
        <v>0</v>
      </c>
      <c r="BV166" s="28">
        <f>IF(OR(BT166&gt;0,BS166&gt;0,BU166&gt;7,OR(BU166&lt;7,BU166&gt;7)),0,1)</f>
        <v>0</v>
      </c>
      <c r="BW166" s="12">
        <f>IFERROR(VLOOKUP(C166,Inscritos!$B$2:$D$600,3,FALSE()),0)</f>
        <v>1</v>
      </c>
    </row>
    <row r="167" spans="1:75" ht="15.75" customHeight="1">
      <c r="A167" s="157" t="s">
        <v>143</v>
      </c>
      <c r="B167" s="174" t="s">
        <v>144</v>
      </c>
      <c r="C167" s="179" t="s">
        <v>286</v>
      </c>
      <c r="D167" s="169"/>
      <c r="E167" s="160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27"/>
      <c r="BP167" s="152">
        <f>COUNTIF($E167:$BG167,1)</f>
        <v>0</v>
      </c>
      <c r="BQ167" s="43"/>
      <c r="BR167" s="28">
        <f>IF(BP167=2,2,IF(BP167&gt;3,3,IF(BP167=1,1,0)))</f>
        <v>0</v>
      </c>
      <c r="BS167" s="28">
        <f>COUNTIF($E167:$BG167,"R")</f>
        <v>0</v>
      </c>
      <c r="BT167" s="28">
        <f>COUNTIF($E167:$BG167,"E")</f>
        <v>0</v>
      </c>
      <c r="BU167" s="28">
        <f>COUNTIF($E167:$BO167,"X")</f>
        <v>0</v>
      </c>
      <c r="BV167" s="28">
        <f>IF(OR(BT167&gt;0,BS167&gt;0,BU167&gt;7,OR(BU167&lt;7,BU167&gt;7)),0,1)</f>
        <v>0</v>
      </c>
      <c r="BW167" s="12">
        <f>IFERROR(VLOOKUP(C167,Inscritos!$B$2:$D$600,3,FALSE()),0)</f>
        <v>0</v>
      </c>
    </row>
    <row r="168" spans="1:75" ht="15.75" customHeight="1">
      <c r="A168" s="157" t="s">
        <v>143</v>
      </c>
      <c r="B168" s="174" t="s">
        <v>144</v>
      </c>
      <c r="C168" s="182" t="s">
        <v>287</v>
      </c>
      <c r="D168" s="169"/>
      <c r="E168" s="160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27"/>
      <c r="BP168" s="152">
        <f>COUNTIF($E168:$BG168,1)</f>
        <v>0</v>
      </c>
      <c r="BQ168" s="43"/>
      <c r="BR168" s="28">
        <f>IF(BP168=2,2,IF(BP168&gt;3,3,IF(BP168=1,1,0)))</f>
        <v>0</v>
      </c>
      <c r="BS168" s="28">
        <f>COUNTIF($E168:$BG168,"R")</f>
        <v>0</v>
      </c>
      <c r="BT168" s="28">
        <f>COUNTIF($E168:$BG168,"E")</f>
        <v>0</v>
      </c>
      <c r="BU168" s="28">
        <f>COUNTIF($E168:$BO168,"X")</f>
        <v>0</v>
      </c>
      <c r="BV168" s="28">
        <f>IF(OR(BT168&gt;0,BS168&gt;0,BU168&gt;7,OR(BU168&lt;7,BU168&gt;7)),0,1)</f>
        <v>0</v>
      </c>
      <c r="BW168" s="12">
        <f>IFERROR(VLOOKUP(C168,Inscritos!$B$2:$D$600,3,FALSE()),0)</f>
        <v>2</v>
      </c>
    </row>
    <row r="169" spans="1:75" ht="15.75" customHeight="1">
      <c r="A169" s="157" t="s">
        <v>110</v>
      </c>
      <c r="B169" s="174" t="s">
        <v>144</v>
      </c>
      <c r="C169" s="180" t="s">
        <v>288</v>
      </c>
      <c r="D169" s="169"/>
      <c r="E169" s="160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153"/>
      <c r="BC169" s="32"/>
      <c r="BD169" s="32"/>
      <c r="BE169" s="32"/>
      <c r="BF169" s="153"/>
      <c r="BG169" s="32"/>
      <c r="BH169" s="32"/>
      <c r="BI169" s="32"/>
      <c r="BJ169" s="32"/>
      <c r="BK169" s="32"/>
      <c r="BL169" s="32"/>
      <c r="BM169" s="32"/>
      <c r="BN169" s="32"/>
      <c r="BO169" s="32"/>
      <c r="BP169" s="152">
        <f>COUNTIF($E169:$BG169,1)</f>
        <v>0</v>
      </c>
      <c r="BQ169" s="43"/>
      <c r="BR169" s="28">
        <f>IF(BP169=2,2,IF(BP169&gt;3,3,IF(BP169=1,1,0)))</f>
        <v>0</v>
      </c>
      <c r="BS169" s="28">
        <f>COUNTIF($E169:$BG169,"R")</f>
        <v>0</v>
      </c>
      <c r="BT169" s="28">
        <f>COUNTIF($E169:$BG169,"E")</f>
        <v>0</v>
      </c>
      <c r="BU169" s="28">
        <f>COUNTIF($E169:$BO169,"X")</f>
        <v>0</v>
      </c>
      <c r="BV169" s="28" t="n">
        <v>1</v>
      </c>
      <c r="BW169" s="12">
        <f>IFERROR(VLOOKUP(C169,Inscritos!$B$2:$D$600,3,FALSE()),0)</f>
        <v>1</v>
      </c>
    </row>
    <row r="170" spans="1:75" ht="15.75" customHeight="1">
      <c r="A170" s="157" t="s">
        <v>110</v>
      </c>
      <c r="B170" s="174" t="s">
        <v>144</v>
      </c>
      <c r="C170" s="170" t="s">
        <v>289</v>
      </c>
      <c r="D170" s="169"/>
      <c r="E170" s="160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27"/>
      <c r="BP170" s="152">
        <f>COUNTIF($E170:$BG170,1)</f>
        <v>0</v>
      </c>
      <c r="BQ170" s="43"/>
      <c r="BR170" s="28">
        <f>IF(BP170=2,2,IF(BP170&gt;3,3,IF(BP170=1,1,0)))</f>
        <v>0</v>
      </c>
      <c r="BS170" s="28">
        <f>COUNTIF($E170:$BG170,"R")</f>
        <v>0</v>
      </c>
      <c r="BT170" s="28">
        <f>COUNTIF($E170:$BG170,"E")</f>
        <v>0</v>
      </c>
      <c r="BU170" s="28">
        <f>COUNTIF($E170:$BO170,"X")</f>
        <v>0</v>
      </c>
      <c r="BV170" s="28">
        <f>IF(OR(BT170&gt;0,BS170&gt;0,BU170&gt;7,OR(BU170&lt;7,BU170&gt;7)),0,1)</f>
        <v>0</v>
      </c>
      <c r="BW170" s="12">
        <f>IFERROR(VLOOKUP(C170,Inscritos!$B$2:$D$600,3,FALSE()),0)</f>
        <v>1</v>
      </c>
    </row>
    <row r="171" spans="1:75" ht="15.75" customHeight="1">
      <c r="A171" s="157" t="s">
        <v>110</v>
      </c>
      <c r="B171" s="174" t="s">
        <v>144</v>
      </c>
      <c r="C171" s="182" t="s">
        <v>290</v>
      </c>
      <c r="D171" s="169"/>
      <c r="E171" s="160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153"/>
      <c r="BC171" s="32"/>
      <c r="BD171" s="32"/>
      <c r="BE171" s="32"/>
      <c r="BF171" s="153"/>
      <c r="BG171" s="32"/>
      <c r="BH171" s="32"/>
      <c r="BI171" s="32"/>
      <c r="BJ171" s="32"/>
      <c r="BK171" s="32"/>
      <c r="BL171" s="32"/>
      <c r="BM171" s="32"/>
      <c r="BN171" s="32"/>
      <c r="BO171" s="32"/>
      <c r="BP171" s="152">
        <f>COUNTIF($E171:$BG171,1)</f>
        <v>0</v>
      </c>
      <c r="BQ171" s="43"/>
      <c r="BR171" s="28">
        <f>IF(BP171=2,2,IF(BP171&gt;3,3,IF(BP171=1,1,0)))</f>
        <v>0</v>
      </c>
      <c r="BS171" s="28">
        <f>COUNTIF($E171:$BG171,"R")</f>
        <v>0</v>
      </c>
      <c r="BT171" s="28">
        <f>COUNTIF($E171:$BG171,"E")</f>
        <v>0</v>
      </c>
      <c r="BU171" s="28">
        <f>COUNTIF($E171:$BO171,"X")</f>
        <v>0</v>
      </c>
      <c r="BV171" s="28" t="n">
        <v>1</v>
      </c>
      <c r="BW171" s="12">
        <f>IFERROR(VLOOKUP(C171,Inscritos!$B$2:$D$600,3,FALSE()),0)</f>
        <v>1</v>
      </c>
    </row>
    <row r="172" spans="1:75" ht="15.75" customHeight="1">
      <c r="A172" s="157" t="s">
        <v>110</v>
      </c>
      <c r="B172" s="174" t="s">
        <v>144</v>
      </c>
      <c r="C172" s="179" t="s">
        <v>291</v>
      </c>
      <c r="D172" s="169"/>
      <c r="E172" s="160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27"/>
      <c r="BP172" s="152">
        <f>COUNTIF($E172:$BG172,1)</f>
        <v>0</v>
      </c>
      <c r="BQ172" s="43"/>
      <c r="BR172" s="28">
        <f>IF(BP172=2,2,IF(BP172&gt;3,3,IF(BP172=1,1,0)))</f>
        <v>0</v>
      </c>
      <c r="BS172" s="28">
        <f>COUNTIF($E172:$BG172,"R")</f>
        <v>0</v>
      </c>
      <c r="BT172" s="28">
        <f>COUNTIF($E172:$BG172,"E")</f>
        <v>0</v>
      </c>
      <c r="BU172" s="28">
        <f>COUNTIF($E172:$BO172,"X")</f>
        <v>0</v>
      </c>
      <c r="BV172" s="28">
        <f>IF(OR(BT172&gt;0,BS172&gt;0,BU172&gt;7,OR(BU172&lt;7,BU172&gt;7)),0,1)</f>
        <v>0</v>
      </c>
      <c r="BW172" s="12">
        <f>IFERROR(VLOOKUP(C172,Inscritos!$B$2:$D$600,3,FALSE()),0)</f>
        <v>1</v>
      </c>
    </row>
    <row r="173" spans="1:75" ht="15.75" customHeight="1">
      <c r="A173" s="157" t="s">
        <v>110</v>
      </c>
      <c r="B173" s="174" t="s">
        <v>144</v>
      </c>
      <c r="C173" s="179" t="s">
        <v>292</v>
      </c>
      <c r="D173" s="169"/>
      <c r="E173" s="160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27"/>
      <c r="BP173" s="152">
        <f>COUNTIF($E173:$BG173,1)</f>
        <v>0</v>
      </c>
      <c r="BQ173" s="43"/>
      <c r="BR173" s="28">
        <f>IF(BP173=2,2,IF(BP173&gt;3,3,IF(BP173=1,1,0)))</f>
        <v>0</v>
      </c>
      <c r="BS173" s="28">
        <f>COUNTIF($E173:$BG173,"R")</f>
        <v>0</v>
      </c>
      <c r="BT173" s="28">
        <f>COUNTIF($E173:$BG173,"E")</f>
        <v>0</v>
      </c>
      <c r="BU173" s="28">
        <f>COUNTIF($E173:$BO173,"X")</f>
        <v>0</v>
      </c>
      <c r="BV173" s="28">
        <f>IF(OR(BT173&gt;0,BS173&gt;0,BU173&gt;7,OR(BU173&lt;7,BU173&gt;7)),0,1)</f>
        <v>0</v>
      </c>
      <c r="BW173" s="12">
        <f>IFERROR(VLOOKUP(C173,Inscritos!$B$2:$D$600,3,FALSE()),0)</f>
        <v>2</v>
      </c>
    </row>
    <row r="174" spans="1:75" ht="15.75" customHeight="1">
      <c r="A174" s="157" t="s">
        <v>110</v>
      </c>
      <c r="B174" s="174" t="s">
        <v>144</v>
      </c>
      <c r="C174" s="179" t="s">
        <v>293</v>
      </c>
      <c r="D174" s="169"/>
      <c r="E174" s="160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27"/>
      <c r="BP174" s="152">
        <f>COUNTIF($E174:$BG174,1)</f>
        <v>0</v>
      </c>
      <c r="BQ174" s="43"/>
      <c r="BR174" s="28">
        <f>IF(BP174=2,2,IF(BP174&gt;3,3,IF(BP174=1,1,0)))</f>
        <v>0</v>
      </c>
      <c r="BS174" s="28">
        <f>COUNTIF($E174:$BG174,"R")</f>
        <v>0</v>
      </c>
      <c r="BT174" s="28">
        <f>COUNTIF($E174:$BG174,"E")</f>
        <v>0</v>
      </c>
      <c r="BU174" s="28">
        <f>COUNTIF($E174:$BO174,"X")</f>
        <v>0</v>
      </c>
      <c r="BV174" s="28">
        <f>IF(OR(BT174&gt;0,BS174&gt;0,BU174&gt;7,OR(BU174&lt;7,BU174&gt;7)),0,1)</f>
        <v>0</v>
      </c>
      <c r="BW174" s="12">
        <f>IFERROR(VLOOKUP(C174,Inscritos!$B$2:$D$600,3,FALSE()),0)</f>
        <v>2</v>
      </c>
    </row>
    <row r="175" spans="1:75" ht="15.75" customHeight="1">
      <c r="A175" s="157" t="s">
        <v>110</v>
      </c>
      <c r="B175" s="174" t="s">
        <v>144</v>
      </c>
      <c r="C175" s="178" t="s">
        <v>294</v>
      </c>
      <c r="D175" s="169"/>
      <c r="E175" s="160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27"/>
      <c r="BP175" s="152">
        <f>COUNTIF($E175:$BG175,1)</f>
        <v>0</v>
      </c>
      <c r="BQ175" s="43"/>
      <c r="BR175" s="28">
        <f>IF(BP175=2,2,IF(BP175&gt;3,3,IF(BP175=1,1,0)))</f>
        <v>0</v>
      </c>
      <c r="BS175" s="28">
        <f>COUNTIF($E175:$BG175,"R")</f>
        <v>0</v>
      </c>
      <c r="BT175" s="28">
        <f>COUNTIF($E175:$BG175,"E")</f>
        <v>0</v>
      </c>
      <c r="BU175" s="28">
        <f>COUNTIF($E175:$BO175,"X")</f>
        <v>0</v>
      </c>
      <c r="BV175" s="28">
        <f>IF(OR(BT175&gt;0,BS175&gt;0,BU175&gt;7,OR(BU175&lt;7,BU175&gt;7)),0,1)</f>
        <v>0</v>
      </c>
      <c r="BW175" s="12">
        <f>IFERROR(VLOOKUP(C175,Inscritos!$B$2:$D$600,3,FALSE()),0)</f>
        <v>1</v>
      </c>
    </row>
    <row r="176" spans="1:75" ht="15.75" customHeight="1">
      <c r="A176" s="157" t="s">
        <v>110</v>
      </c>
      <c r="B176" s="174" t="s">
        <v>144</v>
      </c>
      <c r="C176" s="182" t="s">
        <v>295</v>
      </c>
      <c r="D176" s="169"/>
      <c r="E176" s="160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27"/>
      <c r="BP176" s="152">
        <f>COUNTIF($E176:$BG176,1)</f>
        <v>0</v>
      </c>
      <c r="BQ176" s="43"/>
      <c r="BR176" s="28">
        <f>IF(BP176=2,2,IF(BP176&gt;3,3,IF(BP176=1,1,0)))</f>
        <v>0</v>
      </c>
      <c r="BS176" s="28">
        <f>COUNTIF($E176:$BG176,"R")</f>
        <v>0</v>
      </c>
      <c r="BT176" s="28">
        <f>COUNTIF($E176:$BG176,"E")</f>
        <v>0</v>
      </c>
      <c r="BU176" s="28">
        <f>COUNTIF($E176:$BO176,"X")</f>
        <v>0</v>
      </c>
      <c r="BV176" s="28">
        <f>IF(OR(BT176&gt;0,BS176&gt;0,BU176&gt;7,OR(BU176&lt;7,BU176&gt;7)),0,1)</f>
        <v>0</v>
      </c>
      <c r="BW176" s="12">
        <f>IFERROR(VLOOKUP(C176,Inscritos!$B$2:$D$600,3,FALSE()),0)</f>
        <v>1</v>
      </c>
    </row>
    <row r="177" spans="1:75" ht="15.75" customHeight="1">
      <c r="A177" s="157" t="s">
        <v>110</v>
      </c>
      <c r="B177" s="174" t="s">
        <v>144</v>
      </c>
      <c r="C177" s="181" t="s">
        <v>296</v>
      </c>
      <c r="D177" s="169"/>
      <c r="E177" s="160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153"/>
      <c r="BC177" s="32"/>
      <c r="BD177" s="32"/>
      <c r="BE177" s="32"/>
      <c r="BF177" s="153"/>
      <c r="BG177" s="32"/>
      <c r="BH177" s="32"/>
      <c r="BI177" s="32"/>
      <c r="BJ177" s="32"/>
      <c r="BK177" s="32"/>
      <c r="BL177" s="32"/>
      <c r="BM177" s="32"/>
      <c r="BN177" s="32"/>
      <c r="BO177" s="32"/>
      <c r="BP177" s="152">
        <f>COUNTIF($E177:$BG177,1)</f>
        <v>0</v>
      </c>
      <c r="BQ177" s="43"/>
      <c r="BR177" s="28">
        <f>IF(BP177=2,2,IF(BP177&gt;3,3,IF(BP177=1,1,0)))</f>
        <v>0</v>
      </c>
      <c r="BS177" s="28">
        <f>COUNTIF($E177:$BG177,"R")</f>
        <v>0</v>
      </c>
      <c r="BT177" s="28">
        <f>COUNTIF($E177:$BG177,"E")</f>
        <v>0</v>
      </c>
      <c r="BU177" s="28">
        <f>COUNTIF($E177:$BO177,"X")</f>
        <v>0</v>
      </c>
      <c r="BV177" s="28" t="n">
        <v>1</v>
      </c>
      <c r="BW177" s="12">
        <f>IFERROR(VLOOKUP(C177,Inscritos!$B$2:$D$600,3,FALSE()),0)</f>
        <v>2</v>
      </c>
    </row>
    <row r="178" spans="1:75" ht="15.75" customHeight="1">
      <c r="A178" s="157" t="s">
        <v>110</v>
      </c>
      <c r="B178" s="174" t="s">
        <v>144</v>
      </c>
      <c r="C178" s="179" t="s">
        <v>297</v>
      </c>
      <c r="D178" s="169"/>
      <c r="E178" s="160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27"/>
      <c r="BP178" s="152">
        <f>COUNTIF($E178:$BG178,1)</f>
        <v>0</v>
      </c>
      <c r="BQ178" s="43"/>
      <c r="BR178" s="28">
        <f>IF(BP178=2,2,IF(BP178&gt;3,3,IF(BP178=1,1,0)))</f>
        <v>0</v>
      </c>
      <c r="BS178" s="28">
        <f>COUNTIF($E178:$BG178,"R")</f>
        <v>0</v>
      </c>
      <c r="BT178" s="28">
        <f>COUNTIF($E178:$BG178,"E")</f>
        <v>0</v>
      </c>
      <c r="BU178" s="28">
        <f>COUNTIF($E178:$BO178,"X")</f>
        <v>0</v>
      </c>
      <c r="BV178" s="28">
        <f>IF(OR(BT178&gt;0,BS178&gt;0,BU178&gt;7,OR(BU178&lt;7,BU178&gt;7)),0,1)</f>
        <v>0</v>
      </c>
      <c r="BW178" s="12">
        <f>IFERROR(VLOOKUP(C178,Inscritos!$B$2:$D$600,3,FALSE()),0)</f>
        <v>2</v>
      </c>
    </row>
    <row r="179" spans="1:75" ht="15.75" customHeight="1">
      <c r="A179" s="186" t="s">
        <v>110</v>
      </c>
      <c r="B179" s="174" t="s">
        <v>144</v>
      </c>
      <c r="C179" s="179" t="s">
        <v>298</v>
      </c>
      <c r="D179" s="169"/>
      <c r="E179" s="160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27"/>
      <c r="BP179" s="152">
        <f>COUNTIF($E179:$BG179,1)</f>
        <v>0</v>
      </c>
      <c r="BQ179" s="43"/>
      <c r="BR179" s="28">
        <f>IF(BP179=2,2,IF(BP179&gt;3,3,IF(BP179=1,1,0)))</f>
        <v>0</v>
      </c>
      <c r="BS179" s="28">
        <f>COUNTIF($E179:$BG179,"R")</f>
        <v>0</v>
      </c>
      <c r="BT179" s="28">
        <f>COUNTIF($E179:$BG179,"E")</f>
        <v>0</v>
      </c>
      <c r="BU179" s="28">
        <f>COUNTIF($E179:$BO179,"X")</f>
        <v>0</v>
      </c>
      <c r="BV179" s="28">
        <f>IF(OR(BT179&gt;0,BS179&gt;0,BU179&gt;7,OR(BU179&lt;7,BU179&gt;7)),0,1)</f>
        <v>0</v>
      </c>
      <c r="BW179" s="12">
        <f>IFERROR(VLOOKUP(C179,Inscritos!$B$2:$D$600,3,FALSE()),0)</f>
        <v>1</v>
      </c>
    </row>
    <row r="180" spans="1:75" ht="15.75" customHeight="1">
      <c r="A180" s="188" t="s">
        <v>122</v>
      </c>
      <c r="B180" s="174" t="s">
        <v>154</v>
      </c>
      <c r="C180" s="170" t="s">
        <v>299</v>
      </c>
      <c r="D180" s="173"/>
      <c r="E180" s="163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27"/>
      <c r="T180" s="27"/>
      <c r="U180" s="27"/>
      <c r="V180" s="27"/>
      <c r="W180" s="27"/>
      <c r="X180" s="27"/>
      <c r="Y180" s="2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153"/>
      <c r="BC180" s="153"/>
      <c r="BD180" s="153"/>
      <c r="BE180" s="153"/>
      <c r="BF180" s="153"/>
      <c r="BG180" s="153"/>
      <c r="BH180" s="27"/>
      <c r="BI180" s="27"/>
      <c r="BJ180" s="27"/>
      <c r="BK180" s="27"/>
      <c r="BL180" s="27"/>
      <c r="BM180" s="27"/>
      <c r="BN180" s="27"/>
      <c r="BO180" s="27"/>
      <c r="BP180" s="152">
        <f>COUNTIF($E180:$BG180,1)</f>
        <v>0</v>
      </c>
      <c r="BQ180" s="43"/>
      <c r="BR180" s="28">
        <f>IF(BP180=2,2,IF(BP180&gt;3,3,IF(BP180=1,1,0)))</f>
        <v>0</v>
      </c>
      <c r="BS180" s="28">
        <f>COUNTIF($E180:$BG180,"R")</f>
        <v>0</v>
      </c>
      <c r="BT180" s="28">
        <f>COUNTIF($E180:$BG180,"E")</f>
        <v>0</v>
      </c>
      <c r="BU180" s="28">
        <f>COUNTIF($E180:$BO180,"X")</f>
        <v>0</v>
      </c>
      <c r="BV180" s="29" t="n">
        <v>0</v>
      </c>
      <c r="BW180" s="12">
        <f>IFERROR(VLOOKUP(C180,Inscritos!$B$2:$D$600,3,FALSE()),0)</f>
        <v>1</v>
      </c>
    </row>
    <row r="181" spans="1:75" ht="15.75" customHeight="1">
      <c r="A181" s="157"/>
      <c r="B181" s="170" t="s">
        <v>144</v>
      </c>
      <c r="C181" s="170" t="s">
        <v>300</v>
      </c>
      <c r="D181" s="50"/>
      <c r="E181" s="16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4"/>
      <c r="T181" s="154"/>
      <c r="U181" s="154"/>
      <c r="V181" s="154"/>
      <c r="W181" s="154"/>
      <c r="X181" s="154"/>
      <c r="Y181" s="154"/>
      <c r="Z181" s="154"/>
      <c r="AA181" s="154"/>
      <c r="AB181" s="154"/>
      <c r="AC181" s="154"/>
      <c r="AD181" s="154"/>
      <c r="AE181" s="154"/>
      <c r="AF181" s="154"/>
      <c r="AG181" s="154"/>
      <c r="AH181" s="154"/>
      <c r="AI181" s="154"/>
      <c r="AJ181" s="154"/>
      <c r="AK181" s="154"/>
      <c r="AL181" s="154"/>
      <c r="AM181" s="56"/>
      <c r="AN181" s="154"/>
      <c r="AO181" s="154"/>
      <c r="AP181" s="154"/>
      <c r="AQ181" s="154"/>
      <c r="AR181" s="154"/>
      <c r="AS181" s="154"/>
      <c r="AT181" s="155"/>
      <c r="AU181" s="154"/>
      <c r="AV181" s="154"/>
      <c r="AW181" s="154"/>
      <c r="AX181" s="154"/>
      <c r="AY181" s="154"/>
      <c r="AZ181" s="154"/>
      <c r="BA181" s="154"/>
      <c r="BB181" s="153"/>
      <c r="BC181" s="153"/>
      <c r="BD181" s="153"/>
      <c r="BE181" s="153"/>
      <c r="BF181" s="153"/>
      <c r="BG181" s="27"/>
      <c r="BH181" s="27"/>
      <c r="BI181" s="27"/>
      <c r="BJ181" s="67"/>
      <c r="BK181" s="67"/>
      <c r="BL181" s="67"/>
      <c r="BM181" s="67"/>
      <c r="BN181" s="67"/>
      <c r="BO181" s="67"/>
      <c r="BP181" s="152">
        <f>COUNTIF($E181:$BG181,1)</f>
        <v>0</v>
      </c>
      <c r="BQ181" s="52">
        <f>IFERROR(VLOOKUP(C181,Inscritos!$B$2:$D$600,3,FALSE()),0)</f>
        <v>1</v>
      </c>
      <c r="BR181" s="28">
        <f>IF(BP181=2,2,IF(BP181&gt;3,3,IF(BP181=1,1,0)))</f>
        <v>0</v>
      </c>
      <c r="BS181" s="28">
        <f>COUNTIF($E181:$BG181,"R")</f>
        <v>0</v>
      </c>
      <c r="BT181" s="28">
        <f>COUNTIF($E181:$BG181,"E")</f>
        <v>0</v>
      </c>
      <c r="BU181" s="28">
        <f>COUNTIF($E181:$BO181,"X")</f>
        <v>0</v>
      </c>
      <c r="BV181" s="28" t="n">
        <v>1</v>
      </c>
      <c r="BW181" s="12">
        <f>IFERROR(VLOOKUP(C181,Inscritos!$B$2:$D$600,3,FALSE()),0)</f>
        <v>1</v>
      </c>
    </row>
    <row r="182" spans="1:75" ht="15.75" customHeight="1">
      <c r="A182" s="157" t="s">
        <v>134</v>
      </c>
      <c r="B182" s="170" t="s">
        <v>135</v>
      </c>
      <c r="C182" s="183" t="s">
        <v>301</v>
      </c>
      <c r="D182" s="50"/>
      <c r="E182" s="163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56"/>
      <c r="AP182" s="47"/>
      <c r="AQ182" s="47"/>
      <c r="AR182" s="56"/>
      <c r="AS182" s="47"/>
      <c r="AT182" s="47"/>
      <c r="AU182" s="153"/>
      <c r="AV182" s="153"/>
      <c r="AW182" s="47"/>
      <c r="AX182" s="47"/>
      <c r="AY182" s="47"/>
      <c r="AZ182" s="153"/>
      <c r="BA182" s="47"/>
      <c r="BB182" s="153"/>
      <c r="BC182" s="153"/>
      <c r="BD182" s="156"/>
      <c r="BE182" s="153"/>
      <c r="BF182" s="156"/>
      <c r="BG182" s="27"/>
      <c r="BH182" s="47"/>
      <c r="BI182" s="47"/>
      <c r="BJ182" s="67"/>
      <c r="BK182" s="156"/>
      <c r="BL182" s="65"/>
      <c r="BM182" s="67"/>
      <c r="BN182" s="67"/>
      <c r="BO182" s="67"/>
      <c r="BP182" s="152">
        <f>COUNTIF($E182:$BG182,1)</f>
        <v>0</v>
      </c>
      <c r="BQ182" s="52">
        <f>IFERROR(VLOOKUP(C182,Inscritos!$B$2:$D$600,3,FALSE()),0)</f>
        <v>1</v>
      </c>
      <c r="BR182" s="28">
        <f>IF(BP182=2,2,IF(BP182&gt;3,3,IF(BP182=1,1,0)))</f>
        <v>0</v>
      </c>
      <c r="BS182" s="28">
        <f>COUNTIF($E182:$BG182,"R")</f>
        <v>0</v>
      </c>
      <c r="BT182" s="28">
        <f>COUNTIF($E182:$BG182,"E")</f>
        <v>0</v>
      </c>
      <c r="BU182" s="28">
        <f>COUNTIF($E182:$BO182,"X")</f>
        <v>0</v>
      </c>
      <c r="BV182" s="28">
        <f>IF(OR(BT182&gt;0,BS182&gt;0,BU182&gt;7,OR(BU182&lt;7,BU182&gt;7)),0,1)</f>
        <v>0</v>
      </c>
      <c r="BW182" s="12">
        <f>IFERROR(VLOOKUP(C182,Inscritos!$B$2:$D$600,3,FALSE()),0)</f>
        <v>1</v>
      </c>
    </row>
    <row r="183" spans="1:75" ht="15.75" customHeight="1">
      <c r="A183" s="157" t="s">
        <v>112</v>
      </c>
      <c r="B183" s="174" t="s">
        <v>157</v>
      </c>
      <c r="C183" s="184" t="s">
        <v>302</v>
      </c>
      <c r="D183" s="50"/>
      <c r="E183" s="163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153"/>
      <c r="BC183" s="153"/>
      <c r="BD183" s="153"/>
      <c r="BE183" s="153"/>
      <c r="BF183" s="153"/>
      <c r="BG183" s="153"/>
      <c r="BH183" s="27"/>
      <c r="BI183" s="27"/>
      <c r="BJ183" s="27"/>
      <c r="BK183" s="27"/>
      <c r="BL183" s="27"/>
      <c r="BM183" s="27"/>
      <c r="BN183" s="27"/>
      <c r="BO183" s="27"/>
      <c r="BP183" s="152">
        <f>COUNTIF($E183:$BG183,1)</f>
        <v>0</v>
      </c>
      <c r="BQ183" s="52">
        <f>IFERROR(VLOOKUP(C183,Inscritos!$B$2:$D$600,3,FALSE()),0)</f>
        <v>1</v>
      </c>
      <c r="BR183" s="28">
        <f>IF(BP183=2,2,IF(BP183&gt;3,3,IF(BP183=1,1,0)))</f>
        <v>0</v>
      </c>
      <c r="BS183" s="28">
        <f>COUNTIF($E183:$BG183,"R")</f>
        <v>0</v>
      </c>
      <c r="BT183" s="28">
        <f>COUNTIF($E183:$BG183,"E")</f>
        <v>0</v>
      </c>
      <c r="BU183" s="28">
        <f>COUNTIF($E183:$BO183,"X")</f>
        <v>0</v>
      </c>
      <c r="BV183" s="28">
        <f>IF(OR(BT183&gt;0,BS183&gt;0,BU183&gt;7,OR(BU183&lt;7,BU183&gt;7)),0,1)</f>
        <v>0</v>
      </c>
      <c r="BW183" s="12">
        <f>IFERROR(VLOOKUP(C183,Inscritos!$B$2:$D$600,3,FALSE()),0)</f>
        <v>1</v>
      </c>
    </row>
    <row r="184" spans="1:75" ht="15.75" customHeight="1">
      <c r="A184" s="157"/>
      <c r="B184" s="174" t="s">
        <v>157</v>
      </c>
      <c r="C184" s="185" t="s">
        <v>303</v>
      </c>
      <c r="D184" s="50"/>
      <c r="E184" s="163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56"/>
      <c r="AU184" s="47"/>
      <c r="AV184" s="47"/>
      <c r="AW184" s="47"/>
      <c r="AX184" s="47"/>
      <c r="AY184" s="47"/>
      <c r="AZ184" s="47"/>
      <c r="BA184" s="47"/>
      <c r="BB184" s="153"/>
      <c r="BC184" s="153"/>
      <c r="BD184" s="153"/>
      <c r="BE184" s="153"/>
      <c r="BF184" s="153"/>
      <c r="BG184" s="153"/>
      <c r="BH184" s="27"/>
      <c r="BI184" s="27"/>
      <c r="BJ184" s="27"/>
      <c r="BK184" s="27"/>
      <c r="BL184" s="27"/>
      <c r="BM184" s="27"/>
      <c r="BN184" s="27"/>
      <c r="BO184" s="27"/>
      <c r="BP184" s="152">
        <f>COUNTIF($E184:$BG184,1)</f>
        <v>0</v>
      </c>
      <c r="BQ184" s="43"/>
      <c r="BR184" s="28">
        <f>IF(BP184=2,2,IF(BP184&gt;3,3,IF(BP184=1,1,0)))</f>
        <v>0</v>
      </c>
      <c r="BS184" s="28">
        <f>COUNTIF($E184:$BG184,"R")</f>
        <v>0</v>
      </c>
      <c r="BT184" s="28">
        <f>COUNTIF($E184:$BG184,"E")</f>
        <v>0</v>
      </c>
      <c r="BU184" s="28">
        <f>COUNTIF($E184:$BO184,"X")</f>
        <v>0</v>
      </c>
      <c r="BV184" s="28" t="n">
        <v>1</v>
      </c>
      <c r="BW184" s="12">
        <f>IFERROR(VLOOKUP(C184,Inscritos!$B$2:$D$600,3,FALSE()),0)</f>
        <v>1</v>
      </c>
    </row>
    <row r="185" spans="1:75" ht="15.75" customHeight="1">
      <c r="A185" s="157"/>
      <c r="B185" s="170" t="s">
        <v>304</v>
      </c>
      <c r="C185" s="174" t="s">
        <v>305</v>
      </c>
      <c r="D185" s="169"/>
      <c r="E185" s="163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153"/>
      <c r="BC185" s="153"/>
      <c r="BD185" s="153"/>
      <c r="BE185" s="153"/>
      <c r="BF185" s="153"/>
      <c r="BG185" s="153"/>
      <c r="BH185" s="27"/>
      <c r="BI185" s="27"/>
      <c r="BJ185" s="27"/>
      <c r="BK185" s="27"/>
      <c r="BL185" s="27"/>
      <c r="BM185" s="27"/>
      <c r="BN185" s="27"/>
      <c r="BO185" s="27"/>
      <c r="BP185" s="152">
        <f>COUNTIF($E185:$BG185,1)</f>
        <v>0</v>
      </c>
      <c r="BQ185" s="43"/>
      <c r="BR185" s="28">
        <f>IF(BP185=2,2,IF(BP185&gt;3,3,IF(BP185=1,1,0)))</f>
        <v>0</v>
      </c>
      <c r="BS185" s="28">
        <f>COUNTIF($E185:$BG185,"R")</f>
        <v>0</v>
      </c>
      <c r="BT185" s="28">
        <f>COUNTIF($E185:$BG185,"E")</f>
        <v>0</v>
      </c>
      <c r="BU185" s="28">
        <f>COUNTIF($E185:$BO185,"X")</f>
        <v>0</v>
      </c>
      <c r="BV185" s="28" t="n">
        <v>1</v>
      </c>
      <c r="BW185" s="12">
        <f>IFERROR(VLOOKUP(C185,Inscritos!$B$2:$D$600,3,FALSE()),0)</f>
        <v>1</v>
      </c>
    </row>
    <row r="186" spans="1:75" ht="15.75" customHeight="1">
      <c r="A186" s="157"/>
      <c r="B186" s="170" t="s">
        <v>306</v>
      </c>
      <c r="C186" s="174" t="s">
        <v>307</v>
      </c>
      <c r="D186" s="169"/>
      <c r="E186" s="163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153"/>
      <c r="BC186" s="153"/>
      <c r="BD186" s="153"/>
      <c r="BE186" s="153"/>
      <c r="BF186" s="153"/>
      <c r="BG186" s="153"/>
      <c r="BH186" s="27"/>
      <c r="BI186" s="27"/>
      <c r="BJ186" s="27"/>
      <c r="BK186" s="27"/>
      <c r="BL186" s="27"/>
      <c r="BM186" s="27"/>
      <c r="BN186" s="27"/>
      <c r="BO186" s="27"/>
      <c r="BP186" s="152">
        <f>COUNTIF($E186:$BG186,1)</f>
        <v>0</v>
      </c>
      <c r="BQ186" s="43"/>
      <c r="BR186" s="28">
        <f>IF(BP186=2,2,IF(BP186&gt;3,3,IF(BP186=1,1,0)))</f>
        <v>0</v>
      </c>
      <c r="BS186" s="28">
        <f>COUNTIF($E186:$BG186,"R")</f>
        <v>0</v>
      </c>
      <c r="BT186" s="28">
        <f>COUNTIF($E186:$BG186,"E")</f>
        <v>0</v>
      </c>
      <c r="BU186" s="28">
        <f>COUNTIF($E186:$BO186,"X")</f>
        <v>0</v>
      </c>
      <c r="BV186" s="28" t="n">
        <v>1</v>
      </c>
      <c r="BW186" s="12">
        <f>IFERROR(VLOOKUP(C186,Inscritos!$B$2:$D$600,3,FALSE()),0)</f>
        <v>1</v>
      </c>
    </row>
    <row r="187" spans="1:75" ht="15.75" customHeight="1">
      <c r="A187" s="157"/>
      <c r="B187" s="170" t="s">
        <v>306</v>
      </c>
      <c r="C187" s="174" t="s">
        <v>308</v>
      </c>
      <c r="D187" s="169"/>
      <c r="E187" s="163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153"/>
      <c r="AH187" s="153"/>
      <c r="AI187" s="153"/>
      <c r="AJ187" s="153"/>
      <c r="AK187" s="153"/>
      <c r="AL187" s="153"/>
      <c r="AM187" s="153"/>
      <c r="AN187" s="27"/>
      <c r="AO187" s="27"/>
      <c r="AP187" s="27"/>
      <c r="AQ187" s="27"/>
      <c r="AR187" s="27"/>
      <c r="AS187" s="27"/>
      <c r="AT187" s="27"/>
      <c r="AU187" s="153"/>
      <c r="AV187" s="153"/>
      <c r="AW187" s="153"/>
      <c r="AX187" s="153"/>
      <c r="AY187" s="153"/>
      <c r="AZ187" s="153"/>
      <c r="BA187" s="27"/>
      <c r="BB187" s="153"/>
      <c r="BC187" s="153"/>
      <c r="BD187" s="153"/>
      <c r="BE187" s="153"/>
      <c r="BF187" s="153"/>
      <c r="BG187" s="153"/>
      <c r="BH187" s="27"/>
      <c r="BI187" s="27"/>
      <c r="BJ187" s="27"/>
      <c r="BK187" s="27"/>
      <c r="BL187" s="27"/>
      <c r="BM187" s="27"/>
      <c r="BN187" s="27"/>
      <c r="BO187" s="27"/>
      <c r="BP187" s="152">
        <f>COUNTIF($E187:$BG187,1)</f>
        <v>0</v>
      </c>
      <c r="BQ187" s="43"/>
      <c r="BR187" s="28">
        <f>IF(BP187=2,2,IF(BP187&gt;3,3,IF(BP187=1,1,0)))</f>
        <v>0</v>
      </c>
      <c r="BS187" s="28">
        <f>COUNTIF($E187:$BG187,"R")</f>
        <v>0</v>
      </c>
      <c r="BT187" s="28">
        <f>COUNTIF($E187:$BG187,"E")</f>
        <v>0</v>
      </c>
      <c r="BU187" s="28">
        <f>COUNTIF($E187:$BO187,"X")</f>
        <v>0</v>
      </c>
      <c r="BV187" s="28" t="n">
        <v>1</v>
      </c>
      <c r="BW187" s="12">
        <f>IFERROR(VLOOKUP(C187,Inscritos!$B$2:$D$600,3,FALSE()),0)</f>
        <v>1</v>
      </c>
    </row>
    <row r="188" spans="1:75" ht="15.75" customHeight="1">
      <c r="A188" s="157"/>
      <c r="B188" s="170" t="s">
        <v>304</v>
      </c>
      <c r="C188" s="174" t="s">
        <v>309</v>
      </c>
      <c r="D188" s="169"/>
      <c r="E188" s="163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56"/>
      <c r="Q188" s="47"/>
      <c r="R188" s="56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153"/>
      <c r="AH188" s="153"/>
      <c r="AI188" s="153"/>
      <c r="AJ188" s="153"/>
      <c r="AK188" s="153"/>
      <c r="AL188" s="153"/>
      <c r="AM188" s="153"/>
      <c r="AN188" s="27"/>
      <c r="AO188" s="27"/>
      <c r="AP188" s="27"/>
      <c r="AQ188" s="27"/>
      <c r="AR188" s="27"/>
      <c r="AS188" s="27"/>
      <c r="AT188" s="27"/>
      <c r="AU188" s="153"/>
      <c r="AV188" s="153"/>
      <c r="AW188" s="153"/>
      <c r="AX188" s="153"/>
      <c r="AY188" s="153"/>
      <c r="AZ188" s="153"/>
      <c r="BA188" s="27"/>
      <c r="BB188" s="153"/>
      <c r="BC188" s="153"/>
      <c r="BD188" s="153"/>
      <c r="BE188" s="153"/>
      <c r="BF188" s="153"/>
      <c r="BG188" s="153"/>
      <c r="BH188" s="27"/>
      <c r="BI188" s="27"/>
      <c r="BJ188" s="27"/>
      <c r="BK188" s="27"/>
      <c r="BL188" s="27"/>
      <c r="BM188" s="27"/>
      <c r="BN188" s="27"/>
      <c r="BO188" s="27"/>
      <c r="BP188" s="152">
        <f>COUNTIF($E188:$BG188,1)</f>
        <v>0</v>
      </c>
      <c r="BQ188" s="43"/>
      <c r="BR188" s="28">
        <f>IF(BP188=2,2,IF(BP188&gt;3,3,IF(BP188=1,1,0)))</f>
        <v>0</v>
      </c>
      <c r="BS188" s="28">
        <f>COUNTIF($E188:$BG188,"R")</f>
        <v>0</v>
      </c>
      <c r="BT188" s="28">
        <f>COUNTIF($E188:$BG188,"E")</f>
        <v>0</v>
      </c>
      <c r="BU188" s="28">
        <f>COUNTIF($E188:$BO188,"X")</f>
        <v>0</v>
      </c>
      <c r="BV188" s="28" t="n">
        <v>1</v>
      </c>
      <c r="BW188" s="12">
        <f>IFERROR(VLOOKUP(C188,Inscritos!$B$2:$D$600,3,FALSE()),0)</f>
        <v>2</v>
      </c>
    </row>
    <row r="189" spans="1:75" ht="15.75" customHeight="1">
      <c r="A189" s="189"/>
      <c r="B189" s="170" t="s">
        <v>310</v>
      </c>
      <c r="C189" s="174" t="s">
        <v>311</v>
      </c>
      <c r="D189" s="169"/>
      <c r="E189" s="163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56"/>
      <c r="R189" s="56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152">
        <f>COUNTIF($E189:$BG189,1)</f>
        <v>0</v>
      </c>
      <c r="BQ189" s="43"/>
      <c r="BR189" s="28">
        <f>IF(BP189=2,2,IF(BP189&gt;3,3,IF(BP189=1,1,0)))</f>
        <v>0</v>
      </c>
      <c r="BS189" s="28">
        <f>COUNTIF($E189:$BG189,"R")</f>
        <v>0</v>
      </c>
      <c r="BT189" s="28">
        <f>COUNTIF($E189:$BG189,"E")</f>
        <v>0</v>
      </c>
      <c r="BU189" s="28">
        <f>COUNTIF($E189:$BO189,"X")</f>
        <v>0</v>
      </c>
      <c r="BV189" s="28" t="n">
        <v>1</v>
      </c>
      <c r="BW189" s="12">
        <f>IFERROR(VLOOKUP(C189,Inscritos!$B$2:$D$600,3,FALSE()),0)</f>
        <v>1</v>
      </c>
    </row>
    <row r="190" spans="1:75" ht="15.75" customHeight="1">
      <c r="A190" s="190"/>
      <c r="B190" s="170" t="s">
        <v>306</v>
      </c>
      <c r="C190" s="174" t="s">
        <v>312</v>
      </c>
      <c r="D190" s="169"/>
      <c r="E190" s="165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  <c r="P190" s="156"/>
      <c r="Q190" s="156"/>
      <c r="R190" s="156"/>
      <c r="S190" s="65"/>
      <c r="T190" s="65"/>
      <c r="U190" s="65"/>
      <c r="V190" s="65"/>
      <c r="W190" s="65"/>
      <c r="X190" s="65"/>
      <c r="Y190" s="65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6"/>
      <c r="AL190" s="156"/>
      <c r="AM190" s="156"/>
      <c r="AN190" s="65"/>
      <c r="AO190" s="65"/>
      <c r="AP190" s="65"/>
      <c r="AQ190" s="65"/>
      <c r="AR190" s="65"/>
      <c r="AS190" s="65"/>
      <c r="AT190" s="65"/>
      <c r="AU190" s="156"/>
      <c r="AV190" s="156"/>
      <c r="AW190" s="156"/>
      <c r="AX190" s="156"/>
      <c r="AY190" s="156"/>
      <c r="AZ190" s="156"/>
      <c r="BA190" s="156"/>
      <c r="BB190" s="156"/>
      <c r="BC190" s="156"/>
      <c r="BD190" s="156"/>
      <c r="BE190" s="156"/>
      <c r="BF190" s="156"/>
      <c r="BG190" s="65"/>
      <c r="BH190" s="65"/>
      <c r="BI190" s="65"/>
      <c r="BJ190" s="65"/>
      <c r="BK190" s="65"/>
      <c r="BL190" s="65"/>
      <c r="BM190" s="65"/>
      <c r="BN190" s="65"/>
      <c r="BO190" s="65"/>
      <c r="BP190" s="43"/>
      <c r="BQ190" s="43"/>
      <c r="BR190" s="43"/>
      <c r="BS190" s="43"/>
      <c r="BT190" s="43"/>
      <c r="BU190" s="43"/>
      <c r="BV190" s="28" t="n">
        <v>1</v>
      </c>
      <c r="BW190" s="12">
        <f>IFERROR(VLOOKUP(C190,Inscritos!$B$2:$D$600,3,FALSE()),0)</f>
        <v>1</v>
      </c>
    </row>
    <row r="191" spans="1:75" ht="15.75" customHeight="1">
      <c r="A191" s="158"/>
      <c r="B191" s="174" t="s">
        <v>310</v>
      </c>
      <c r="C191" s="174" t="s">
        <v>313</v>
      </c>
      <c r="D191" s="169"/>
      <c r="E191" s="165"/>
      <c r="F191" s="156"/>
      <c r="G191" s="156"/>
      <c r="H191" s="156"/>
      <c r="I191" s="156"/>
      <c r="J191" s="156"/>
      <c r="K191" s="156"/>
      <c r="L191" s="156"/>
      <c r="M191" s="156"/>
      <c r="N191" s="156"/>
      <c r="O191" s="156"/>
      <c r="P191" s="156"/>
      <c r="Q191" s="156"/>
      <c r="R191" s="156"/>
      <c r="S191" s="65"/>
      <c r="T191" s="65"/>
      <c r="U191" s="65"/>
      <c r="V191" s="65"/>
      <c r="W191" s="65"/>
      <c r="X191" s="65"/>
      <c r="Y191" s="65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6"/>
      <c r="AL191" s="156"/>
      <c r="AM191" s="156"/>
      <c r="AN191" s="65"/>
      <c r="AO191" s="65"/>
      <c r="AP191" s="65"/>
      <c r="AQ191" s="65"/>
      <c r="AR191" s="65"/>
      <c r="AS191" s="65"/>
      <c r="AT191" s="65"/>
      <c r="AU191" s="156"/>
      <c r="AV191" s="156"/>
      <c r="AW191" s="156"/>
      <c r="AX191" s="156"/>
      <c r="AY191" s="156"/>
      <c r="AZ191" s="156"/>
      <c r="BA191" s="65"/>
      <c r="BB191" s="156"/>
      <c r="BC191" s="156"/>
      <c r="BD191" s="156"/>
      <c r="BE191" s="156"/>
      <c r="BF191" s="156"/>
      <c r="BG191" s="65"/>
      <c r="BH191" s="65"/>
      <c r="BI191" s="65"/>
      <c r="BJ191" s="65"/>
      <c r="BK191" s="65"/>
      <c r="BL191" s="65"/>
      <c r="BM191" s="65"/>
      <c r="BN191" s="65"/>
      <c r="BO191" s="65"/>
      <c r="BP191" s="43"/>
      <c r="BQ191" s="43"/>
      <c r="BR191" s="43"/>
      <c r="BS191" s="43"/>
      <c r="BT191" s="43"/>
      <c r="BU191" s="43"/>
      <c r="BV191" s="28" t="n">
        <v>1</v>
      </c>
      <c r="BW191" s="12">
        <f>IFERROR(VLOOKUP(C191,Inscritos!$B$2:$D$600,3,FALSE()),0)</f>
        <v>1</v>
      </c>
    </row>
    <row r="192" spans="1:75" ht="15.75" customHeight="1">
      <c r="A192" s="158"/>
      <c r="B192" s="193" t="s">
        <v>304</v>
      </c>
      <c r="C192" s="174" t="s">
        <v>314</v>
      </c>
      <c r="D192" s="169"/>
      <c r="E192" s="165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  <c r="P192" s="156"/>
      <c r="Q192" s="156"/>
      <c r="R192" s="156"/>
      <c r="S192" s="65"/>
      <c r="T192" s="65"/>
      <c r="U192" s="65"/>
      <c r="V192" s="65"/>
      <c r="W192" s="65"/>
      <c r="X192" s="65"/>
      <c r="Y192" s="65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6"/>
      <c r="AL192" s="156"/>
      <c r="AM192" s="156"/>
      <c r="AN192" s="65"/>
      <c r="AO192" s="65"/>
      <c r="AP192" s="65"/>
      <c r="AQ192" s="65"/>
      <c r="AR192" s="65"/>
      <c r="AS192" s="65"/>
      <c r="AT192" s="65"/>
      <c r="AU192" s="156"/>
      <c r="AV192" s="156"/>
      <c r="AW192" s="156"/>
      <c r="AX192" s="156"/>
      <c r="AY192" s="156"/>
      <c r="AZ192" s="156"/>
      <c r="BA192" s="65"/>
      <c r="BB192" s="156"/>
      <c r="BC192" s="156"/>
      <c r="BD192" s="156"/>
      <c r="BE192" s="156"/>
      <c r="BF192" s="156"/>
      <c r="BG192" s="65"/>
      <c r="BH192" s="65"/>
      <c r="BI192" s="65"/>
      <c r="BJ192" s="65"/>
      <c r="BK192" s="65"/>
      <c r="BL192" s="65"/>
      <c r="BM192" s="65"/>
      <c r="BN192" s="65"/>
      <c r="BO192" s="65"/>
      <c r="BP192" s="43"/>
      <c r="BQ192" s="43"/>
      <c r="BR192" s="43"/>
      <c r="BS192" s="43"/>
      <c r="BT192" s="43"/>
      <c r="BU192" s="43"/>
      <c r="BV192" s="28" t="n">
        <v>1</v>
      </c>
      <c r="BW192" s="12">
        <f>IFERROR(VLOOKUP(C192,Inscritos!$B$2:$D$600,3,FALSE()),0)</f>
        <v>1</v>
      </c>
    </row>
    <row r="193" spans="1:75" ht="15.75" customHeight="1">
      <c r="A193" s="158"/>
      <c r="B193" s="174" t="s">
        <v>310</v>
      </c>
      <c r="C193" s="174" t="s">
        <v>315</v>
      </c>
      <c r="D193" s="169"/>
      <c r="E193" s="165"/>
      <c r="F193" s="156"/>
      <c r="G193" s="156"/>
      <c r="H193" s="156"/>
      <c r="I193" s="156"/>
      <c r="J193" s="156"/>
      <c r="K193" s="156"/>
      <c r="L193" s="156"/>
      <c r="M193" s="156"/>
      <c r="N193" s="156"/>
      <c r="O193" s="156"/>
      <c r="P193" s="156"/>
      <c r="Q193" s="156"/>
      <c r="R193" s="156"/>
      <c r="S193" s="65"/>
      <c r="T193" s="65"/>
      <c r="U193" s="65"/>
      <c r="V193" s="65"/>
      <c r="W193" s="65"/>
      <c r="X193" s="65"/>
      <c r="Y193" s="65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6"/>
      <c r="AL193" s="156"/>
      <c r="AM193" s="156"/>
      <c r="AN193" s="65"/>
      <c r="AO193" s="65"/>
      <c r="AP193" s="65"/>
      <c r="AQ193" s="65"/>
      <c r="AR193" s="65"/>
      <c r="AS193" s="65"/>
      <c r="AT193" s="65"/>
      <c r="AU193" s="156"/>
      <c r="AV193" s="156"/>
      <c r="AW193" s="156"/>
      <c r="AX193" s="156"/>
      <c r="AY193" s="156"/>
      <c r="AZ193" s="156"/>
      <c r="BA193" s="65"/>
      <c r="BB193" s="156"/>
      <c r="BC193" s="156"/>
      <c r="BD193" s="156"/>
      <c r="BE193" s="156"/>
      <c r="BF193" s="156"/>
      <c r="BG193" s="65"/>
      <c r="BH193" s="65"/>
      <c r="BI193" s="65"/>
      <c r="BJ193" s="65"/>
      <c r="BK193" s="65"/>
      <c r="BL193" s="65"/>
      <c r="BM193" s="65"/>
      <c r="BN193" s="65"/>
      <c r="BO193" s="65"/>
      <c r="BP193" s="43"/>
      <c r="BQ193" s="43"/>
      <c r="BR193" s="43"/>
      <c r="BS193" s="43"/>
      <c r="BT193" s="43"/>
      <c r="BU193" s="43"/>
      <c r="BV193" s="28" t="n">
        <v>1</v>
      </c>
      <c r="BW193" s="12">
        <f>IFERROR(VLOOKUP(C193,Inscritos!$B$2:$D$600,3,FALSE()),0)</f>
        <v>1</v>
      </c>
    </row>
    <row r="194" spans="1:75" ht="15.75" customHeight="1">
      <c r="A194" s="158"/>
      <c r="B194" s="193" t="s">
        <v>304</v>
      </c>
      <c r="C194" s="174" t="s">
        <v>316</v>
      </c>
      <c r="D194" s="169"/>
      <c r="E194" s="165"/>
      <c r="F194" s="156"/>
      <c r="G194" s="156"/>
      <c r="H194" s="156"/>
      <c r="I194" s="156"/>
      <c r="J194" s="156"/>
      <c r="K194" s="156"/>
      <c r="L194" s="156"/>
      <c r="M194" s="156"/>
      <c r="N194" s="156"/>
      <c r="O194" s="156"/>
      <c r="P194" s="156"/>
      <c r="Q194" s="156"/>
      <c r="R194" s="156"/>
      <c r="S194" s="65"/>
      <c r="T194" s="65"/>
      <c r="U194" s="65"/>
      <c r="V194" s="65"/>
      <c r="W194" s="65"/>
      <c r="X194" s="65"/>
      <c r="Y194" s="65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6"/>
      <c r="AL194" s="156"/>
      <c r="AM194" s="156"/>
      <c r="AN194" s="65"/>
      <c r="AO194" s="65"/>
      <c r="AP194" s="65"/>
      <c r="AQ194" s="65"/>
      <c r="AR194" s="65"/>
      <c r="AS194" s="65"/>
      <c r="AT194" s="65"/>
      <c r="AU194" s="156"/>
      <c r="AV194" s="156"/>
      <c r="AW194" s="156"/>
      <c r="AX194" s="156"/>
      <c r="AY194" s="156"/>
      <c r="AZ194" s="156"/>
      <c r="BA194" s="65"/>
      <c r="BB194" s="156"/>
      <c r="BC194" s="156"/>
      <c r="BD194" s="156"/>
      <c r="BE194" s="156"/>
      <c r="BF194" s="156"/>
      <c r="BG194" s="65"/>
      <c r="BH194" s="65"/>
      <c r="BI194" s="65"/>
      <c r="BJ194" s="65"/>
      <c r="BK194" s="65"/>
      <c r="BL194" s="65"/>
      <c r="BM194" s="65"/>
      <c r="BN194" s="65"/>
      <c r="BO194" s="65"/>
      <c r="BP194" s="43"/>
      <c r="BQ194" s="43"/>
      <c r="BR194" s="43"/>
      <c r="BS194" s="43"/>
      <c r="BT194" s="43"/>
      <c r="BU194" s="43"/>
      <c r="BV194" s="28" t="n">
        <v>1</v>
      </c>
      <c r="BW194" s="12">
        <f>IFERROR(VLOOKUP(C194,Inscritos!$B$2:$D$600,3,FALSE()),0)</f>
        <v>1</v>
      </c>
    </row>
    <row r="195" spans="1:75" ht="15.75" customHeight="1">
      <c r="A195" s="158"/>
      <c r="B195" s="170" t="s">
        <v>306</v>
      </c>
      <c r="C195" s="174" t="s">
        <v>317</v>
      </c>
      <c r="D195" s="169"/>
      <c r="E195" s="165"/>
      <c r="F195" s="156"/>
      <c r="G195" s="156"/>
      <c r="H195" s="156"/>
      <c r="I195" s="156"/>
      <c r="J195" s="156"/>
      <c r="K195" s="156"/>
      <c r="L195" s="156"/>
      <c r="M195" s="156"/>
      <c r="N195" s="156"/>
      <c r="O195" s="156"/>
      <c r="P195" s="156"/>
      <c r="Q195" s="156"/>
      <c r="R195" s="156"/>
      <c r="S195" s="65"/>
      <c r="T195" s="65"/>
      <c r="U195" s="65"/>
      <c r="V195" s="65"/>
      <c r="W195" s="65"/>
      <c r="X195" s="65"/>
      <c r="Y195" s="65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6"/>
      <c r="AL195" s="156"/>
      <c r="AM195" s="156"/>
      <c r="AN195" s="65"/>
      <c r="AO195" s="65"/>
      <c r="AP195" s="65"/>
      <c r="AQ195" s="65"/>
      <c r="AR195" s="65"/>
      <c r="AS195" s="65"/>
      <c r="AT195" s="65"/>
      <c r="AU195" s="156"/>
      <c r="AV195" s="156"/>
      <c r="AW195" s="156"/>
      <c r="AX195" s="156"/>
      <c r="AY195" s="156"/>
      <c r="AZ195" s="156"/>
      <c r="BA195" s="65"/>
      <c r="BB195" s="156"/>
      <c r="BC195" s="156"/>
      <c r="BD195" s="156"/>
      <c r="BE195" s="156"/>
      <c r="BF195" s="156"/>
      <c r="BG195" s="65"/>
      <c r="BH195" s="65"/>
      <c r="BI195" s="65"/>
      <c r="BJ195" s="65"/>
      <c r="BK195" s="65"/>
      <c r="BL195" s="65"/>
      <c r="BM195" s="65"/>
      <c r="BN195" s="65"/>
      <c r="BO195" s="65"/>
      <c r="BP195" s="43"/>
      <c r="BQ195" s="43"/>
      <c r="BR195" s="43"/>
      <c r="BS195" s="43"/>
      <c r="BT195" s="43"/>
      <c r="BU195" s="43"/>
      <c r="BV195" s="28" t="n">
        <v>1</v>
      </c>
      <c r="BW195" s="12">
        <f>IFERROR(VLOOKUP(C195,Inscritos!$B$2:$D$600,3,FALSE()),0)</f>
        <v>1</v>
      </c>
    </row>
    <row r="196" spans="1:75" ht="15.75" customHeight="1">
      <c r="A196" s="158"/>
      <c r="B196" s="170" t="s">
        <v>306</v>
      </c>
      <c r="C196" s="174" t="s">
        <v>318</v>
      </c>
      <c r="D196" s="169"/>
      <c r="E196" s="165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  <c r="P196" s="156"/>
      <c r="Q196" s="156"/>
      <c r="R196" s="156"/>
      <c r="S196" s="65"/>
      <c r="T196" s="65"/>
      <c r="U196" s="65"/>
      <c r="V196" s="65"/>
      <c r="W196" s="65"/>
      <c r="X196" s="65"/>
      <c r="Y196" s="65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6"/>
      <c r="AL196" s="156"/>
      <c r="AM196" s="156"/>
      <c r="AN196" s="65"/>
      <c r="AO196" s="65"/>
      <c r="AP196" s="65"/>
      <c r="AQ196" s="65"/>
      <c r="AR196" s="65"/>
      <c r="AS196" s="65"/>
      <c r="AT196" s="65"/>
      <c r="AU196" s="156"/>
      <c r="AV196" s="156"/>
      <c r="AW196" s="156"/>
      <c r="AX196" s="156"/>
      <c r="AY196" s="156"/>
      <c r="AZ196" s="156"/>
      <c r="BA196" s="65"/>
      <c r="BB196" s="156"/>
      <c r="BC196" s="156"/>
      <c r="BD196" s="156"/>
      <c r="BE196" s="156"/>
      <c r="BF196" s="156"/>
      <c r="BG196" s="65"/>
      <c r="BH196" s="65"/>
      <c r="BI196" s="65"/>
      <c r="BJ196" s="65"/>
      <c r="BK196" s="65"/>
      <c r="BL196" s="65"/>
      <c r="BM196" s="65"/>
      <c r="BN196" s="65"/>
      <c r="BO196" s="65"/>
      <c r="BP196" s="43"/>
      <c r="BQ196" s="43"/>
      <c r="BR196" s="43"/>
      <c r="BS196" s="43"/>
      <c r="BT196" s="43"/>
      <c r="BU196" s="43"/>
      <c r="BV196" s="28" t="n">
        <v>1</v>
      </c>
      <c r="BW196" s="12">
        <f>IFERROR(VLOOKUP(C196,Inscritos!$B$2:$D$600,3,FALSE()),0)</f>
        <v>1</v>
      </c>
    </row>
    <row r="197" spans="1:75" ht="15.75" customHeight="1">
      <c r="A197" s="158"/>
      <c r="B197" s="174" t="s">
        <v>310</v>
      </c>
      <c r="C197" s="174" t="s">
        <v>319</v>
      </c>
      <c r="D197" s="169"/>
      <c r="E197" s="165"/>
      <c r="F197" s="156"/>
      <c r="G197" s="156"/>
      <c r="H197" s="156"/>
      <c r="I197" s="156"/>
      <c r="J197" s="156"/>
      <c r="K197" s="156"/>
      <c r="L197" s="156"/>
      <c r="M197" s="156"/>
      <c r="N197" s="156"/>
      <c r="O197" s="156"/>
      <c r="P197" s="156"/>
      <c r="Q197" s="156"/>
      <c r="R197" s="156"/>
      <c r="S197" s="65"/>
      <c r="T197" s="65"/>
      <c r="U197" s="65"/>
      <c r="V197" s="65"/>
      <c r="W197" s="65"/>
      <c r="X197" s="65"/>
      <c r="Y197" s="65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6"/>
      <c r="AL197" s="156"/>
      <c r="AM197" s="156"/>
      <c r="AN197" s="65"/>
      <c r="AO197" s="65"/>
      <c r="AP197" s="65"/>
      <c r="AQ197" s="65"/>
      <c r="AR197" s="65"/>
      <c r="AS197" s="65"/>
      <c r="AT197" s="65"/>
      <c r="AU197" s="156"/>
      <c r="AV197" s="156"/>
      <c r="AW197" s="156"/>
      <c r="AX197" s="156"/>
      <c r="AY197" s="156"/>
      <c r="AZ197" s="156"/>
      <c r="BA197" s="65"/>
      <c r="BB197" s="156"/>
      <c r="BC197" s="156"/>
      <c r="BD197" s="156"/>
      <c r="BE197" s="156"/>
      <c r="BF197" s="156"/>
      <c r="BG197" s="65"/>
      <c r="BH197" s="65"/>
      <c r="BI197" s="65"/>
      <c r="BJ197" s="65"/>
      <c r="BK197" s="65"/>
      <c r="BL197" s="65"/>
      <c r="BM197" s="65"/>
      <c r="BN197" s="65"/>
      <c r="BO197" s="65"/>
      <c r="BP197" s="43"/>
      <c r="BQ197" s="43"/>
      <c r="BR197" s="43"/>
      <c r="BS197" s="43"/>
      <c r="BT197" s="43"/>
      <c r="BU197" s="43"/>
      <c r="BV197" s="28" t="n">
        <v>1</v>
      </c>
      <c r="BW197" s="12">
        <f>IFERROR(VLOOKUP(C197,Inscritos!$B$2:$D$600,3,FALSE()),0)</f>
        <v>1</v>
      </c>
    </row>
    <row r="198" spans="1:75" ht="15.75" customHeight="1">
      <c r="A198" s="158"/>
      <c r="B198" s="170" t="s">
        <v>306</v>
      </c>
      <c r="C198" s="174" t="s">
        <v>320</v>
      </c>
      <c r="D198" s="169"/>
      <c r="E198" s="165"/>
      <c r="F198" s="156"/>
      <c r="G198" s="156"/>
      <c r="H198" s="156"/>
      <c r="I198" s="156"/>
      <c r="J198" s="156"/>
      <c r="K198" s="156"/>
      <c r="L198" s="156"/>
      <c r="M198" s="156"/>
      <c r="N198" s="156"/>
      <c r="O198" s="156"/>
      <c r="P198" s="156"/>
      <c r="Q198" s="156"/>
      <c r="R198" s="156"/>
      <c r="S198" s="65"/>
      <c r="T198" s="65"/>
      <c r="U198" s="65"/>
      <c r="V198" s="65"/>
      <c r="W198" s="65"/>
      <c r="X198" s="65"/>
      <c r="Y198" s="65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6"/>
      <c r="AL198" s="156"/>
      <c r="AM198" s="156"/>
      <c r="AN198" s="65"/>
      <c r="AO198" s="65"/>
      <c r="AP198" s="65"/>
      <c r="AQ198" s="65"/>
      <c r="AR198" s="65"/>
      <c r="AS198" s="65"/>
      <c r="AT198" s="65"/>
      <c r="AU198" s="156"/>
      <c r="AV198" s="156"/>
      <c r="AW198" s="156"/>
      <c r="AX198" s="156"/>
      <c r="AY198" s="156"/>
      <c r="AZ198" s="156"/>
      <c r="BA198" s="65"/>
      <c r="BB198" s="156"/>
      <c r="BC198" s="156"/>
      <c r="BD198" s="156"/>
      <c r="BE198" s="156"/>
      <c r="BF198" s="156"/>
      <c r="BG198" s="65"/>
      <c r="BH198" s="65"/>
      <c r="BI198" s="65"/>
      <c r="BJ198" s="65"/>
      <c r="BK198" s="65"/>
      <c r="BL198" s="65"/>
      <c r="BM198" s="65"/>
      <c r="BN198" s="65"/>
      <c r="BO198" s="65"/>
      <c r="BP198" s="43"/>
      <c r="BQ198" s="43"/>
      <c r="BR198" s="43"/>
      <c r="BS198" s="43"/>
      <c r="BT198" s="43"/>
      <c r="BU198" s="43"/>
      <c r="BV198" s="28" t="n">
        <v>1</v>
      </c>
      <c r="BW198" s="12">
        <f>IFERROR(VLOOKUP(C198,Inscritos!$B$2:$D$600,3,FALSE()),0)</f>
        <v>1</v>
      </c>
    </row>
    <row r="199" spans="1:75" ht="15.75" customHeight="1">
      <c r="A199" s="158"/>
      <c r="B199" s="170" t="s">
        <v>306</v>
      </c>
      <c r="C199" s="174" t="s">
        <v>321</v>
      </c>
      <c r="D199" s="169"/>
      <c r="E199" s="165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156"/>
      <c r="S199" s="65"/>
      <c r="T199" s="65"/>
      <c r="U199" s="65"/>
      <c r="V199" s="65"/>
      <c r="W199" s="65"/>
      <c r="X199" s="65"/>
      <c r="Y199" s="65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6"/>
      <c r="AL199" s="156"/>
      <c r="AM199" s="156"/>
      <c r="AN199" s="65"/>
      <c r="AO199" s="65"/>
      <c r="AP199" s="65"/>
      <c r="AQ199" s="65"/>
      <c r="AR199" s="65"/>
      <c r="AS199" s="65"/>
      <c r="AT199" s="65"/>
      <c r="AU199" s="156"/>
      <c r="AV199" s="156"/>
      <c r="AW199" s="156"/>
      <c r="AX199" s="156"/>
      <c r="AY199" s="156"/>
      <c r="AZ199" s="156"/>
      <c r="BA199" s="65"/>
      <c r="BB199" s="156"/>
      <c r="BC199" s="156"/>
      <c r="BD199" s="156"/>
      <c r="BE199" s="156"/>
      <c r="BF199" s="156"/>
      <c r="BG199" s="65"/>
      <c r="BH199" s="65"/>
      <c r="BI199" s="65"/>
      <c r="BJ199" s="65"/>
      <c r="BK199" s="65"/>
      <c r="BL199" s="65"/>
      <c r="BM199" s="65"/>
      <c r="BN199" s="65"/>
      <c r="BO199" s="65"/>
      <c r="BP199" s="43"/>
      <c r="BQ199" s="43"/>
      <c r="BR199" s="43"/>
      <c r="BS199" s="43"/>
      <c r="BT199" s="43"/>
      <c r="BU199" s="43"/>
      <c r="BV199" s="28" t="n">
        <v>1</v>
      </c>
      <c r="BW199" s="12">
        <f>IFERROR(VLOOKUP(C199,Inscritos!$B$2:$D$600,3,FALSE()),0)</f>
        <v>1</v>
      </c>
    </row>
    <row r="200" spans="1:75" ht="15.75" customHeight="1">
      <c r="A200" s="158"/>
      <c r="B200" s="170" t="s">
        <v>304</v>
      </c>
      <c r="C200" s="174" t="s">
        <v>322</v>
      </c>
      <c r="D200" s="169"/>
      <c r="E200" s="165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  <c r="P200" s="156"/>
      <c r="Q200" s="156"/>
      <c r="R200" s="156"/>
      <c r="S200" s="65"/>
      <c r="T200" s="65"/>
      <c r="U200" s="65"/>
      <c r="V200" s="65"/>
      <c r="W200" s="65"/>
      <c r="X200" s="65"/>
      <c r="Y200" s="65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6"/>
      <c r="AL200" s="156"/>
      <c r="AM200" s="156"/>
      <c r="AN200" s="65"/>
      <c r="AO200" s="65"/>
      <c r="AP200" s="65"/>
      <c r="AQ200" s="65"/>
      <c r="AR200" s="65"/>
      <c r="AS200" s="65"/>
      <c r="AT200" s="65"/>
      <c r="AU200" s="156"/>
      <c r="AV200" s="156"/>
      <c r="AW200" s="156"/>
      <c r="AX200" s="156"/>
      <c r="AY200" s="156"/>
      <c r="AZ200" s="156"/>
      <c r="BA200" s="65"/>
      <c r="BB200" s="156"/>
      <c r="BC200" s="156"/>
      <c r="BD200" s="156"/>
      <c r="BE200" s="156"/>
      <c r="BF200" s="156"/>
      <c r="BG200" s="65"/>
      <c r="BH200" s="65"/>
      <c r="BI200" s="65"/>
      <c r="BJ200" s="65"/>
      <c r="BK200" s="65"/>
      <c r="BL200" s="65"/>
      <c r="BM200" s="65"/>
      <c r="BN200" s="65"/>
      <c r="BO200" s="65"/>
      <c r="BP200" s="43"/>
      <c r="BQ200" s="43"/>
      <c r="BR200" s="43"/>
      <c r="BS200" s="43"/>
      <c r="BT200" s="43"/>
      <c r="BU200" s="43"/>
      <c r="BV200" s="28" t="n">
        <v>1</v>
      </c>
      <c r="BW200" s="12">
        <f>IFERROR(VLOOKUP(C200,Inscritos!$B$2:$D$600,3,FALSE()),0)</f>
        <v>2</v>
      </c>
    </row>
    <row r="201" spans="1:75" ht="15.75" customHeight="1">
      <c r="A201" s="158"/>
      <c r="B201" s="174" t="s">
        <v>310</v>
      </c>
      <c r="C201" s="174" t="s">
        <v>323</v>
      </c>
      <c r="D201" s="169"/>
      <c r="E201" s="165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  <c r="P201" s="156"/>
      <c r="Q201" s="156"/>
      <c r="R201" s="156"/>
      <c r="S201" s="65"/>
      <c r="T201" s="65"/>
      <c r="U201" s="65"/>
      <c r="V201" s="65"/>
      <c r="W201" s="65"/>
      <c r="X201" s="65"/>
      <c r="Y201" s="65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6"/>
      <c r="AL201" s="156"/>
      <c r="AM201" s="156"/>
      <c r="AN201" s="65"/>
      <c r="AO201" s="65"/>
      <c r="AP201" s="65"/>
      <c r="AQ201" s="65"/>
      <c r="AR201" s="65"/>
      <c r="AS201" s="65"/>
      <c r="AT201" s="65"/>
      <c r="AU201" s="156"/>
      <c r="AV201" s="156"/>
      <c r="AW201" s="156"/>
      <c r="AX201" s="156"/>
      <c r="AY201" s="156"/>
      <c r="AZ201" s="156"/>
      <c r="BA201" s="65"/>
      <c r="BB201" s="156"/>
      <c r="BC201" s="156"/>
      <c r="BD201" s="156"/>
      <c r="BE201" s="156"/>
      <c r="BF201" s="156"/>
      <c r="BG201" s="65"/>
      <c r="BH201" s="65"/>
      <c r="BI201" s="65"/>
      <c r="BJ201" s="65"/>
      <c r="BK201" s="65"/>
      <c r="BL201" s="65"/>
      <c r="BM201" s="65"/>
      <c r="BN201" s="65"/>
      <c r="BO201" s="65"/>
      <c r="BP201" s="43"/>
      <c r="BQ201" s="43"/>
      <c r="BR201" s="43"/>
      <c r="BS201" s="43"/>
      <c r="BT201" s="43"/>
      <c r="BU201" s="43"/>
      <c r="BV201" s="28" t="n">
        <v>1</v>
      </c>
      <c r="BW201" s="12">
        <f>IFERROR(VLOOKUP(C201,Inscritos!$B$2:$D$600,3,FALSE()),0)</f>
        <v>1</v>
      </c>
    </row>
    <row r="202" spans="1:75" ht="15.75" customHeight="1">
      <c r="A202" s="158"/>
      <c r="B202" s="193" t="s">
        <v>304</v>
      </c>
      <c r="C202" s="174" t="s">
        <v>324</v>
      </c>
      <c r="D202" s="169"/>
      <c r="E202" s="165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65"/>
      <c r="T202" s="65"/>
      <c r="U202" s="65"/>
      <c r="V202" s="65"/>
      <c r="W202" s="65"/>
      <c r="X202" s="65"/>
      <c r="Y202" s="65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6"/>
      <c r="AL202" s="156"/>
      <c r="AM202" s="156"/>
      <c r="AN202" s="65"/>
      <c r="AO202" s="65"/>
      <c r="AP202" s="65"/>
      <c r="AQ202" s="65"/>
      <c r="AR202" s="65"/>
      <c r="AS202" s="65"/>
      <c r="AT202" s="65"/>
      <c r="AU202" s="156"/>
      <c r="AV202" s="156"/>
      <c r="AW202" s="156"/>
      <c r="AX202" s="156"/>
      <c r="AY202" s="156"/>
      <c r="AZ202" s="156"/>
      <c r="BA202" s="65"/>
      <c r="BB202" s="156"/>
      <c r="BC202" s="156"/>
      <c r="BD202" s="156"/>
      <c r="BE202" s="156"/>
      <c r="BF202" s="156"/>
      <c r="BG202" s="65"/>
      <c r="BH202" s="65"/>
      <c r="BI202" s="65"/>
      <c r="BJ202" s="65"/>
      <c r="BK202" s="65"/>
      <c r="BL202" s="65"/>
      <c r="BM202" s="65"/>
      <c r="BN202" s="65"/>
      <c r="BO202" s="65"/>
      <c r="BP202" s="43"/>
      <c r="BQ202" s="43"/>
      <c r="BR202" s="43"/>
      <c r="BS202" s="43"/>
      <c r="BT202" s="43"/>
      <c r="BU202" s="43"/>
      <c r="BV202" s="28" t="n">
        <v>1</v>
      </c>
      <c r="BW202" s="12">
        <f>IFERROR(VLOOKUP(C202,Inscritos!$B$2:$D$600,3,FALSE()),0)</f>
        <v>1</v>
      </c>
    </row>
    <row r="203" spans="1:75" ht="15.75" customHeight="1">
      <c r="A203" s="158"/>
      <c r="B203" s="170" t="s">
        <v>306</v>
      </c>
      <c r="C203" s="174" t="s">
        <v>325</v>
      </c>
      <c r="D203" s="169"/>
      <c r="E203" s="165"/>
      <c r="F203" s="156"/>
      <c r="G203" s="156"/>
      <c r="H203" s="156"/>
      <c r="I203" s="156"/>
      <c r="J203" s="156"/>
      <c r="K203" s="156"/>
      <c r="L203" s="156"/>
      <c r="M203" s="156"/>
      <c r="N203" s="156"/>
      <c r="O203" s="156"/>
      <c r="P203" s="156"/>
      <c r="Q203" s="156"/>
      <c r="R203" s="156"/>
      <c r="S203" s="65"/>
      <c r="T203" s="65"/>
      <c r="U203" s="65"/>
      <c r="V203" s="65"/>
      <c r="W203" s="65"/>
      <c r="X203" s="65"/>
      <c r="Y203" s="65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6"/>
      <c r="AL203" s="156"/>
      <c r="AM203" s="156"/>
      <c r="AN203" s="65"/>
      <c r="AO203" s="65"/>
      <c r="AP203" s="65"/>
      <c r="AQ203" s="65"/>
      <c r="AR203" s="65"/>
      <c r="AS203" s="65"/>
      <c r="AT203" s="65"/>
      <c r="AU203" s="156"/>
      <c r="AV203" s="156"/>
      <c r="AW203" s="156"/>
      <c r="AX203" s="156"/>
      <c r="AY203" s="156"/>
      <c r="AZ203" s="156"/>
      <c r="BA203" s="65"/>
      <c r="BB203" s="156"/>
      <c r="BC203" s="156"/>
      <c r="BD203" s="156"/>
      <c r="BE203" s="156"/>
      <c r="BF203" s="156"/>
      <c r="BG203" s="65"/>
      <c r="BH203" s="65"/>
      <c r="BI203" s="65"/>
      <c r="BJ203" s="65"/>
      <c r="BK203" s="65"/>
      <c r="BL203" s="65"/>
      <c r="BM203" s="65"/>
      <c r="BN203" s="65"/>
      <c r="BO203" s="65"/>
      <c r="BP203" s="43"/>
      <c r="BQ203" s="43"/>
      <c r="BR203" s="43"/>
      <c r="BS203" s="43"/>
      <c r="BT203" s="43"/>
      <c r="BU203" s="43"/>
      <c r="BV203" s="28" t="n">
        <v>1</v>
      </c>
      <c r="BW203" s="12">
        <f>IFERROR(VLOOKUP(C203,Inscritos!$B$2:$D$600,3,FALSE()),0)</f>
        <v>1</v>
      </c>
    </row>
    <row r="204" spans="1:75" ht="15.75" customHeight="1">
      <c r="A204" s="158"/>
      <c r="B204" s="193" t="s">
        <v>304</v>
      </c>
      <c r="C204" s="174" t="s">
        <v>326</v>
      </c>
      <c r="D204" s="169"/>
      <c r="E204" s="165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  <c r="P204" s="156"/>
      <c r="Q204" s="156"/>
      <c r="R204" s="156"/>
      <c r="S204" s="65"/>
      <c r="T204" s="65"/>
      <c r="U204" s="65"/>
      <c r="V204" s="65"/>
      <c r="W204" s="65"/>
      <c r="X204" s="65"/>
      <c r="Y204" s="65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6"/>
      <c r="AL204" s="156"/>
      <c r="AM204" s="156"/>
      <c r="AN204" s="65"/>
      <c r="AO204" s="65"/>
      <c r="AP204" s="65"/>
      <c r="AQ204" s="65"/>
      <c r="AR204" s="65"/>
      <c r="AS204" s="65"/>
      <c r="AT204" s="65"/>
      <c r="AU204" s="156"/>
      <c r="AV204" s="156"/>
      <c r="AW204" s="156"/>
      <c r="AX204" s="156"/>
      <c r="AY204" s="156"/>
      <c r="AZ204" s="156"/>
      <c r="BA204" s="65"/>
      <c r="BB204" s="156"/>
      <c r="BC204" s="156"/>
      <c r="BD204" s="156"/>
      <c r="BE204" s="156"/>
      <c r="BF204" s="156"/>
      <c r="BG204" s="65"/>
      <c r="BH204" s="65"/>
      <c r="BI204" s="65"/>
      <c r="BJ204" s="65"/>
      <c r="BK204" s="65"/>
      <c r="BL204" s="65"/>
      <c r="BM204" s="65"/>
      <c r="BN204" s="65"/>
      <c r="BO204" s="65"/>
      <c r="BP204" s="43"/>
      <c r="BQ204" s="43"/>
      <c r="BR204" s="43"/>
      <c r="BS204" s="43"/>
      <c r="BT204" s="43"/>
      <c r="BU204" s="43"/>
      <c r="BV204" s="28" t="n">
        <v>1</v>
      </c>
      <c r="BW204" s="12">
        <f>IFERROR(VLOOKUP(C204,Inscritos!$B$2:$D$600,3,FALSE()),0)</f>
        <v>1</v>
      </c>
    </row>
    <row r="205" spans="1:75" ht="15.75" customHeight="1">
      <c r="A205" s="158"/>
      <c r="B205" s="170" t="s">
        <v>306</v>
      </c>
      <c r="C205" s="174" t="s">
        <v>327</v>
      </c>
      <c r="D205" s="169"/>
      <c r="E205" s="165"/>
      <c r="F205" s="156"/>
      <c r="G205" s="156"/>
      <c r="H205" s="156"/>
      <c r="I205" s="156"/>
      <c r="J205" s="156"/>
      <c r="K205" s="156"/>
      <c r="L205" s="156"/>
      <c r="M205" s="156"/>
      <c r="N205" s="156"/>
      <c r="O205" s="156"/>
      <c r="P205" s="156"/>
      <c r="Q205" s="156"/>
      <c r="R205" s="156"/>
      <c r="S205" s="65"/>
      <c r="T205" s="65"/>
      <c r="U205" s="65"/>
      <c r="V205" s="65"/>
      <c r="W205" s="65"/>
      <c r="X205" s="65"/>
      <c r="Y205" s="65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6"/>
      <c r="AL205" s="156"/>
      <c r="AM205" s="156"/>
      <c r="AN205" s="65"/>
      <c r="AO205" s="65"/>
      <c r="AP205" s="65"/>
      <c r="AQ205" s="65"/>
      <c r="AR205" s="65"/>
      <c r="AS205" s="65"/>
      <c r="AT205" s="65"/>
      <c r="AU205" s="156"/>
      <c r="AV205" s="156"/>
      <c r="AW205" s="156"/>
      <c r="AX205" s="156"/>
      <c r="AY205" s="156"/>
      <c r="AZ205" s="156"/>
      <c r="BA205" s="65"/>
      <c r="BB205" s="156"/>
      <c r="BC205" s="156"/>
      <c r="BD205" s="156"/>
      <c r="BE205" s="156"/>
      <c r="BF205" s="156"/>
      <c r="BG205" s="65"/>
      <c r="BH205" s="65"/>
      <c r="BI205" s="65"/>
      <c r="BJ205" s="65"/>
      <c r="BK205" s="65"/>
      <c r="BL205" s="65"/>
      <c r="BM205" s="65"/>
      <c r="BN205" s="65"/>
      <c r="BO205" s="65"/>
      <c r="BP205" s="43"/>
      <c r="BQ205" s="43"/>
      <c r="BR205" s="43"/>
      <c r="BS205" s="43"/>
      <c r="BT205" s="43"/>
      <c r="BU205" s="43"/>
      <c r="BV205" s="28" t="n">
        <v>1</v>
      </c>
      <c r="BW205" s="12">
        <f>IFERROR(VLOOKUP(C205,Inscritos!$B$2:$D$600,3,FALSE()),0)</f>
        <v>1</v>
      </c>
    </row>
    <row r="206" spans="1:75" ht="15.75" customHeight="1">
      <c r="A206" s="158"/>
      <c r="B206" s="174" t="s">
        <v>310</v>
      </c>
      <c r="C206" s="174" t="s">
        <v>328</v>
      </c>
      <c r="D206" s="169"/>
      <c r="E206" s="165"/>
      <c r="F206" s="156"/>
      <c r="G206" s="156"/>
      <c r="H206" s="156"/>
      <c r="I206" s="156"/>
      <c r="J206" s="156"/>
      <c r="K206" s="156"/>
      <c r="L206" s="156"/>
      <c r="M206" s="156"/>
      <c r="N206" s="156"/>
      <c r="O206" s="156"/>
      <c r="P206" s="156"/>
      <c r="Q206" s="156"/>
      <c r="R206" s="156"/>
      <c r="S206" s="65"/>
      <c r="T206" s="65"/>
      <c r="U206" s="65"/>
      <c r="V206" s="65"/>
      <c r="W206" s="65"/>
      <c r="X206" s="65"/>
      <c r="Y206" s="65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6"/>
      <c r="AL206" s="156"/>
      <c r="AM206" s="156"/>
      <c r="AN206" s="65"/>
      <c r="AO206" s="65"/>
      <c r="AP206" s="65"/>
      <c r="AQ206" s="65"/>
      <c r="AR206" s="65"/>
      <c r="AS206" s="65"/>
      <c r="AT206" s="65"/>
      <c r="AU206" s="156"/>
      <c r="AV206" s="156"/>
      <c r="AW206" s="156"/>
      <c r="AX206" s="156"/>
      <c r="AY206" s="156"/>
      <c r="AZ206" s="156"/>
      <c r="BA206" s="65"/>
      <c r="BB206" s="156"/>
      <c r="BC206" s="156"/>
      <c r="BD206" s="156"/>
      <c r="BE206" s="156"/>
      <c r="BF206" s="156"/>
      <c r="BG206" s="65"/>
      <c r="BH206" s="65"/>
      <c r="BI206" s="65"/>
      <c r="BJ206" s="65"/>
      <c r="BK206" s="65"/>
      <c r="BL206" s="65"/>
      <c r="BM206" s="65"/>
      <c r="BN206" s="65"/>
      <c r="BO206" s="65"/>
      <c r="BP206" s="43"/>
      <c r="BQ206" s="43"/>
      <c r="BR206" s="43"/>
      <c r="BS206" s="43"/>
      <c r="BT206" s="43"/>
      <c r="BU206" s="43"/>
      <c r="BV206" s="28" t="n">
        <v>1</v>
      </c>
      <c r="BW206" s="12">
        <f>IFERROR(VLOOKUP(C206,Inscritos!$B$2:$D$600,3,FALSE()),0)</f>
        <v>1</v>
      </c>
    </row>
    <row r="207" spans="1:75" ht="15.75" customHeight="1">
      <c r="A207" s="158"/>
      <c r="B207" s="193" t="s">
        <v>304</v>
      </c>
      <c r="C207" s="174" t="s">
        <v>329</v>
      </c>
      <c r="D207" s="169"/>
      <c r="E207" s="165"/>
      <c r="F207" s="156"/>
      <c r="G207" s="156"/>
      <c r="H207" s="156"/>
      <c r="I207" s="156"/>
      <c r="J207" s="156"/>
      <c r="K207" s="156"/>
      <c r="L207" s="156"/>
      <c r="M207" s="156"/>
      <c r="N207" s="156"/>
      <c r="O207" s="156"/>
      <c r="P207" s="156"/>
      <c r="Q207" s="156"/>
      <c r="R207" s="156"/>
      <c r="S207" s="65"/>
      <c r="T207" s="65"/>
      <c r="U207" s="65"/>
      <c r="V207" s="65"/>
      <c r="W207" s="65"/>
      <c r="X207" s="65"/>
      <c r="Y207" s="65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6"/>
      <c r="AL207" s="156"/>
      <c r="AM207" s="156"/>
      <c r="AN207" s="65"/>
      <c r="AO207" s="65"/>
      <c r="AP207" s="65"/>
      <c r="AQ207" s="65"/>
      <c r="AR207" s="65"/>
      <c r="AS207" s="65"/>
      <c r="AT207" s="65"/>
      <c r="AU207" s="156"/>
      <c r="AV207" s="156"/>
      <c r="AW207" s="156"/>
      <c r="AX207" s="156"/>
      <c r="AY207" s="156"/>
      <c r="AZ207" s="156"/>
      <c r="BA207" s="65"/>
      <c r="BB207" s="156"/>
      <c r="BC207" s="156"/>
      <c r="BD207" s="156"/>
      <c r="BE207" s="156"/>
      <c r="BF207" s="156"/>
      <c r="BG207" s="65"/>
      <c r="BH207" s="65"/>
      <c r="BI207" s="65"/>
      <c r="BJ207" s="65"/>
      <c r="BK207" s="65"/>
      <c r="BL207" s="65"/>
      <c r="BM207" s="65"/>
      <c r="BN207" s="65"/>
      <c r="BO207" s="65"/>
      <c r="BP207" s="43"/>
      <c r="BQ207" s="43"/>
      <c r="BR207" s="43"/>
      <c r="BS207" s="43"/>
      <c r="BT207" s="43"/>
      <c r="BU207" s="43"/>
      <c r="BV207" s="28" t="n">
        <v>1</v>
      </c>
      <c r="BW207" s="12">
        <f>IFERROR(VLOOKUP(C207,Inscritos!$B$2:$D$600,3,FALSE()),0)</f>
        <v>1</v>
      </c>
    </row>
    <row r="208" spans="1:75" ht="15.75" customHeight="1">
      <c r="A208" s="158"/>
      <c r="B208" s="174" t="s">
        <v>310</v>
      </c>
      <c r="C208" s="174" t="s">
        <v>330</v>
      </c>
      <c r="D208" s="169"/>
      <c r="E208" s="165"/>
      <c r="F208" s="156"/>
      <c r="G208" s="156"/>
      <c r="H208" s="156"/>
      <c r="I208" s="156"/>
      <c r="J208" s="156"/>
      <c r="K208" s="156"/>
      <c r="L208" s="156"/>
      <c r="M208" s="156"/>
      <c r="N208" s="156"/>
      <c r="O208" s="156"/>
      <c r="P208" s="156"/>
      <c r="Q208" s="156"/>
      <c r="R208" s="156"/>
      <c r="S208" s="65"/>
      <c r="T208" s="65"/>
      <c r="U208" s="65"/>
      <c r="V208" s="65"/>
      <c r="W208" s="65"/>
      <c r="X208" s="65"/>
      <c r="Y208" s="65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6"/>
      <c r="AL208" s="156"/>
      <c r="AM208" s="156"/>
      <c r="AN208" s="65"/>
      <c r="AO208" s="65"/>
      <c r="AP208" s="65"/>
      <c r="AQ208" s="65"/>
      <c r="AR208" s="65"/>
      <c r="AS208" s="65"/>
      <c r="AT208" s="65"/>
      <c r="AU208" s="156"/>
      <c r="AV208" s="156"/>
      <c r="AW208" s="156"/>
      <c r="AX208" s="156"/>
      <c r="AY208" s="156"/>
      <c r="AZ208" s="156"/>
      <c r="BA208" s="65"/>
      <c r="BB208" s="156"/>
      <c r="BC208" s="156"/>
      <c r="BD208" s="156"/>
      <c r="BE208" s="156"/>
      <c r="BF208" s="156"/>
      <c r="BG208" s="65"/>
      <c r="BH208" s="65"/>
      <c r="BI208" s="65"/>
      <c r="BJ208" s="65"/>
      <c r="BK208" s="65"/>
      <c r="BL208" s="65"/>
      <c r="BM208" s="65"/>
      <c r="BN208" s="65"/>
      <c r="BO208" s="65"/>
      <c r="BP208" s="43"/>
      <c r="BQ208" s="43"/>
      <c r="BR208" s="43"/>
      <c r="BS208" s="43"/>
      <c r="BT208" s="43"/>
      <c r="BU208" s="43"/>
      <c r="BV208" s="28" t="n">
        <v>1</v>
      </c>
      <c r="BW208" s="12">
        <f>IFERROR(VLOOKUP(C208,Inscritos!$B$2:$D$600,3,FALSE()),0)</f>
        <v>0</v>
      </c>
    </row>
    <row r="209" spans="1:75" ht="15.75" customHeight="1">
      <c r="A209" s="158"/>
      <c r="B209" s="170" t="s">
        <v>306</v>
      </c>
      <c r="C209" s="174" t="s">
        <v>331</v>
      </c>
      <c r="D209" s="169"/>
      <c r="E209" s="165"/>
      <c r="F209" s="156"/>
      <c r="G209" s="156"/>
      <c r="H209" s="156"/>
      <c r="I209" s="156"/>
      <c r="J209" s="156"/>
      <c r="K209" s="156"/>
      <c r="L209" s="156"/>
      <c r="M209" s="156"/>
      <c r="N209" s="156"/>
      <c r="O209" s="156"/>
      <c r="P209" s="156"/>
      <c r="Q209" s="156"/>
      <c r="R209" s="156"/>
      <c r="S209" s="65"/>
      <c r="T209" s="65"/>
      <c r="U209" s="65"/>
      <c r="V209" s="65"/>
      <c r="W209" s="65"/>
      <c r="X209" s="65"/>
      <c r="Y209" s="65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6"/>
      <c r="AL209" s="156"/>
      <c r="AM209" s="156"/>
      <c r="AN209" s="65"/>
      <c r="AO209" s="65"/>
      <c r="AP209" s="65"/>
      <c r="AQ209" s="65"/>
      <c r="AR209" s="65"/>
      <c r="AS209" s="65"/>
      <c r="AT209" s="65"/>
      <c r="AU209" s="156"/>
      <c r="AV209" s="156"/>
      <c r="AW209" s="156"/>
      <c r="AX209" s="156"/>
      <c r="AY209" s="156"/>
      <c r="AZ209" s="156"/>
      <c r="BA209" s="65"/>
      <c r="BB209" s="156"/>
      <c r="BC209" s="156"/>
      <c r="BD209" s="156"/>
      <c r="BE209" s="156"/>
      <c r="BF209" s="156"/>
      <c r="BG209" s="65"/>
      <c r="BH209" s="65"/>
      <c r="BI209" s="65"/>
      <c r="BJ209" s="65"/>
      <c r="BK209" s="65"/>
      <c r="BL209" s="65"/>
      <c r="BM209" s="65"/>
      <c r="BN209" s="65"/>
      <c r="BO209" s="65"/>
      <c r="BP209" s="43"/>
      <c r="BQ209" s="43"/>
      <c r="BR209" s="43"/>
      <c r="BS209" s="43"/>
      <c r="BT209" s="43"/>
      <c r="BU209" s="43"/>
      <c r="BV209" s="28" t="n">
        <v>1</v>
      </c>
      <c r="BW209" s="12">
        <f>IFERROR(VLOOKUP(C209,Inscritos!$B$2:$D$600,3,FALSE()),0)</f>
        <v>1</v>
      </c>
    </row>
    <row r="210" spans="1:75" ht="15.75" customHeight="1">
      <c r="A210" s="158"/>
      <c r="B210" s="193" t="s">
        <v>304</v>
      </c>
      <c r="C210" s="174" t="s">
        <v>332</v>
      </c>
      <c r="D210" s="169"/>
      <c r="E210" s="165"/>
      <c r="F210" s="156"/>
      <c r="G210" s="156"/>
      <c r="H210" s="156"/>
      <c r="I210" s="156"/>
      <c r="J210" s="156"/>
      <c r="K210" s="156"/>
      <c r="L210" s="156"/>
      <c r="M210" s="156"/>
      <c r="N210" s="156"/>
      <c r="O210" s="156"/>
      <c r="P210" s="156"/>
      <c r="Q210" s="156"/>
      <c r="R210" s="156"/>
      <c r="S210" s="65"/>
      <c r="T210" s="65"/>
      <c r="U210" s="65"/>
      <c r="V210" s="65"/>
      <c r="W210" s="65"/>
      <c r="X210" s="65"/>
      <c r="Y210" s="65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6"/>
      <c r="AL210" s="156"/>
      <c r="AM210" s="156"/>
      <c r="AN210" s="65"/>
      <c r="AO210" s="65"/>
      <c r="AP210" s="65"/>
      <c r="AQ210" s="65"/>
      <c r="AR210" s="65"/>
      <c r="AS210" s="65"/>
      <c r="AT210" s="65"/>
      <c r="AU210" s="156"/>
      <c r="AV210" s="156"/>
      <c r="AW210" s="156"/>
      <c r="AX210" s="156"/>
      <c r="AY210" s="156"/>
      <c r="AZ210" s="156"/>
      <c r="BA210" s="65"/>
      <c r="BB210" s="156"/>
      <c r="BC210" s="156"/>
      <c r="BD210" s="156"/>
      <c r="BE210" s="156"/>
      <c r="BF210" s="156"/>
      <c r="BG210" s="65"/>
      <c r="BH210" s="65"/>
      <c r="BI210" s="65"/>
      <c r="BJ210" s="65"/>
      <c r="BK210" s="65"/>
      <c r="BL210" s="65"/>
      <c r="BM210" s="65"/>
      <c r="BN210" s="65"/>
      <c r="BO210" s="65"/>
      <c r="BP210" s="43"/>
      <c r="BQ210" s="43"/>
      <c r="BR210" s="43"/>
      <c r="BS210" s="43"/>
      <c r="BT210" s="43"/>
      <c r="BU210" s="43"/>
      <c r="BV210" s="28" t="n">
        <v>1</v>
      </c>
      <c r="BW210" s="12">
        <f>IFERROR(VLOOKUP(C210,Inscritos!$B$2:$D$600,3,FALSE()),0)</f>
        <v>1</v>
      </c>
    </row>
    <row r="211" spans="1:75" ht="15.75" customHeight="1">
      <c r="A211" s="158"/>
      <c r="B211" s="170" t="s">
        <v>306</v>
      </c>
      <c r="C211" s="174" t="s">
        <v>333</v>
      </c>
      <c r="D211" s="169"/>
      <c r="E211" s="165"/>
      <c r="F211" s="156"/>
      <c r="G211" s="156"/>
      <c r="H211" s="156"/>
      <c r="I211" s="156"/>
      <c r="J211" s="156"/>
      <c r="K211" s="156"/>
      <c r="L211" s="156"/>
      <c r="M211" s="156"/>
      <c r="N211" s="156"/>
      <c r="O211" s="156"/>
      <c r="P211" s="156"/>
      <c r="Q211" s="156"/>
      <c r="R211" s="156"/>
      <c r="S211" s="65"/>
      <c r="T211" s="65"/>
      <c r="U211" s="65"/>
      <c r="V211" s="65"/>
      <c r="W211" s="65"/>
      <c r="X211" s="65"/>
      <c r="Y211" s="65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6"/>
      <c r="AL211" s="156"/>
      <c r="AM211" s="156"/>
      <c r="AN211" s="65"/>
      <c r="AO211" s="65"/>
      <c r="AP211" s="65"/>
      <c r="AQ211" s="65"/>
      <c r="AR211" s="65"/>
      <c r="AS211" s="65"/>
      <c r="AT211" s="65"/>
      <c r="AU211" s="156"/>
      <c r="AV211" s="156"/>
      <c r="AW211" s="156"/>
      <c r="AX211" s="156"/>
      <c r="AY211" s="156"/>
      <c r="AZ211" s="156"/>
      <c r="BA211" s="65"/>
      <c r="BB211" s="156"/>
      <c r="BC211" s="156"/>
      <c r="BD211" s="156"/>
      <c r="BE211" s="156"/>
      <c r="BF211" s="156"/>
      <c r="BG211" s="65"/>
      <c r="BH211" s="65"/>
      <c r="BI211" s="65"/>
      <c r="BJ211" s="65"/>
      <c r="BK211" s="65"/>
      <c r="BL211" s="65"/>
      <c r="BM211" s="65"/>
      <c r="BN211" s="65"/>
      <c r="BO211" s="65"/>
      <c r="BP211" s="43"/>
      <c r="BQ211" s="43"/>
      <c r="BR211" s="43"/>
      <c r="BS211" s="43"/>
      <c r="BT211" s="43"/>
      <c r="BU211" s="43"/>
      <c r="BV211" s="28" t="n">
        <v>1</v>
      </c>
      <c r="BW211" s="12">
        <f>IFERROR(VLOOKUP(C211,Inscritos!$B$2:$D$600,3,FALSE()),0)</f>
        <v>1</v>
      </c>
    </row>
    <row r="212" spans="1:75" ht="15.75" customHeight="1">
      <c r="A212" s="158"/>
      <c r="B212" s="170" t="s">
        <v>306</v>
      </c>
      <c r="C212" s="174" t="s">
        <v>334</v>
      </c>
      <c r="D212" s="169"/>
      <c r="E212" s="165"/>
      <c r="F212" s="156"/>
      <c r="G212" s="156"/>
      <c r="H212" s="156"/>
      <c r="I212" s="156"/>
      <c r="J212" s="156"/>
      <c r="K212" s="156"/>
      <c r="L212" s="156"/>
      <c r="M212" s="156"/>
      <c r="N212" s="156"/>
      <c r="O212" s="156"/>
      <c r="P212" s="156"/>
      <c r="Q212" s="156"/>
      <c r="R212" s="156"/>
      <c r="S212" s="65"/>
      <c r="T212" s="65"/>
      <c r="U212" s="65"/>
      <c r="V212" s="65"/>
      <c r="W212" s="65"/>
      <c r="X212" s="65"/>
      <c r="Y212" s="65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6"/>
      <c r="AL212" s="156"/>
      <c r="AM212" s="156"/>
      <c r="AN212" s="65"/>
      <c r="AO212" s="65"/>
      <c r="AP212" s="65"/>
      <c r="AQ212" s="65"/>
      <c r="AR212" s="65"/>
      <c r="AS212" s="65"/>
      <c r="AT212" s="65"/>
      <c r="AU212" s="156"/>
      <c r="AV212" s="156"/>
      <c r="AW212" s="156"/>
      <c r="AX212" s="156"/>
      <c r="AY212" s="156"/>
      <c r="AZ212" s="156"/>
      <c r="BA212" s="65"/>
      <c r="BB212" s="156"/>
      <c r="BC212" s="156"/>
      <c r="BD212" s="156"/>
      <c r="BE212" s="156"/>
      <c r="BF212" s="156"/>
      <c r="BG212" s="65"/>
      <c r="BH212" s="65"/>
      <c r="BI212" s="65"/>
      <c r="BJ212" s="65"/>
      <c r="BK212" s="65"/>
      <c r="BL212" s="65"/>
      <c r="BM212" s="65"/>
      <c r="BN212" s="65"/>
      <c r="BO212" s="65"/>
      <c r="BP212" s="43"/>
      <c r="BQ212" s="43"/>
      <c r="BR212" s="43"/>
      <c r="BS212" s="43"/>
      <c r="BT212" s="43"/>
      <c r="BU212" s="43"/>
      <c r="BV212" s="28" t="n">
        <v>1</v>
      </c>
      <c r="BW212" s="12">
        <f>IFERROR(VLOOKUP(C212,Inscritos!$B$2:$D$600,3,FALSE()),0)</f>
        <v>1</v>
      </c>
    </row>
    <row r="213" spans="1:75" ht="15.75" customHeight="1">
      <c r="A213" s="158"/>
      <c r="B213" s="174" t="s">
        <v>310</v>
      </c>
      <c r="C213" s="174" t="s">
        <v>335</v>
      </c>
      <c r="D213" s="169"/>
      <c r="E213" s="165"/>
      <c r="F213" s="156"/>
      <c r="G213" s="156"/>
      <c r="H213" s="156"/>
      <c r="I213" s="156"/>
      <c r="J213" s="156"/>
      <c r="K213" s="156"/>
      <c r="L213" s="156"/>
      <c r="M213" s="156"/>
      <c r="N213" s="156"/>
      <c r="O213" s="156"/>
      <c r="P213" s="156"/>
      <c r="Q213" s="156"/>
      <c r="R213" s="156"/>
      <c r="S213" s="65"/>
      <c r="T213" s="65"/>
      <c r="U213" s="65"/>
      <c r="V213" s="65"/>
      <c r="W213" s="65"/>
      <c r="X213" s="65"/>
      <c r="Y213" s="65"/>
      <c r="Z213" s="156"/>
      <c r="AA213" s="156"/>
      <c r="AB213" s="156"/>
      <c r="AC213" s="156"/>
      <c r="AD213" s="156"/>
      <c r="AE213" s="156"/>
      <c r="AF213" s="156"/>
      <c r="AG213" s="156"/>
      <c r="AH213" s="156"/>
      <c r="AI213" s="156"/>
      <c r="AJ213" s="156"/>
      <c r="AK213" s="156"/>
      <c r="AL213" s="156"/>
      <c r="AM213" s="156"/>
      <c r="AN213" s="65"/>
      <c r="AO213" s="65"/>
      <c r="AP213" s="65"/>
      <c r="AQ213" s="65"/>
      <c r="AR213" s="65"/>
      <c r="AS213" s="65"/>
      <c r="AT213" s="65"/>
      <c r="AU213" s="156"/>
      <c r="AV213" s="156"/>
      <c r="AW213" s="156"/>
      <c r="AX213" s="156"/>
      <c r="AY213" s="156"/>
      <c r="AZ213" s="156"/>
      <c r="BA213" s="65"/>
      <c r="BB213" s="156"/>
      <c r="BC213" s="156"/>
      <c r="BD213" s="156"/>
      <c r="BE213" s="156"/>
      <c r="BF213" s="156"/>
      <c r="BG213" s="65"/>
      <c r="BH213" s="65"/>
      <c r="BI213" s="65"/>
      <c r="BJ213" s="65"/>
      <c r="BK213" s="65"/>
      <c r="BL213" s="65"/>
      <c r="BM213" s="65"/>
      <c r="BN213" s="65"/>
      <c r="BO213" s="65"/>
      <c r="BP213" s="43"/>
      <c r="BQ213" s="43"/>
      <c r="BR213" s="43"/>
      <c r="BS213" s="43"/>
      <c r="BT213" s="43"/>
      <c r="BU213" s="43"/>
      <c r="BV213" s="28" t="n">
        <v>1</v>
      </c>
      <c r="BW213" s="12">
        <f>IFERROR(VLOOKUP(C213,Inscritos!$B$2:$D$600,3,FALSE()),0)</f>
        <v>1</v>
      </c>
    </row>
    <row r="214" spans="1:75" ht="15.75" customHeight="1">
      <c r="A214" s="158"/>
      <c r="B214" s="193" t="s">
        <v>304</v>
      </c>
      <c r="C214" s="174" t="s">
        <v>336</v>
      </c>
      <c r="D214" s="169"/>
      <c r="E214" s="165"/>
      <c r="F214" s="156"/>
      <c r="G214" s="156"/>
      <c r="H214" s="156"/>
      <c r="I214" s="156"/>
      <c r="J214" s="156"/>
      <c r="K214" s="156"/>
      <c r="L214" s="156"/>
      <c r="M214" s="156"/>
      <c r="N214" s="156"/>
      <c r="O214" s="156"/>
      <c r="P214" s="156"/>
      <c r="Q214" s="156"/>
      <c r="R214" s="156"/>
      <c r="S214" s="65"/>
      <c r="T214" s="65"/>
      <c r="U214" s="65"/>
      <c r="V214" s="65"/>
      <c r="W214" s="65"/>
      <c r="X214" s="65"/>
      <c r="Y214" s="65"/>
      <c r="Z214" s="156"/>
      <c r="AA214" s="156"/>
      <c r="AB214" s="156"/>
      <c r="AC214" s="156"/>
      <c r="AD214" s="156"/>
      <c r="AE214" s="156"/>
      <c r="AF214" s="156"/>
      <c r="AG214" s="156"/>
      <c r="AH214" s="156"/>
      <c r="AI214" s="156"/>
      <c r="AJ214" s="156"/>
      <c r="AK214" s="156"/>
      <c r="AL214" s="156"/>
      <c r="AM214" s="156"/>
      <c r="AN214" s="65"/>
      <c r="AO214" s="65"/>
      <c r="AP214" s="65"/>
      <c r="AQ214" s="65"/>
      <c r="AR214" s="65"/>
      <c r="AS214" s="65"/>
      <c r="AT214" s="65"/>
      <c r="AU214" s="156"/>
      <c r="AV214" s="156"/>
      <c r="AW214" s="156"/>
      <c r="AX214" s="156"/>
      <c r="AY214" s="156"/>
      <c r="AZ214" s="156"/>
      <c r="BA214" s="65"/>
      <c r="BB214" s="156"/>
      <c r="BC214" s="156"/>
      <c r="BD214" s="156"/>
      <c r="BE214" s="156"/>
      <c r="BF214" s="156"/>
      <c r="BG214" s="65"/>
      <c r="BH214" s="65"/>
      <c r="BI214" s="65"/>
      <c r="BJ214" s="65"/>
      <c r="BK214" s="65"/>
      <c r="BL214" s="65"/>
      <c r="BM214" s="65"/>
      <c r="BN214" s="65"/>
      <c r="BO214" s="65"/>
      <c r="BP214" s="43"/>
      <c r="BQ214" s="43"/>
      <c r="BR214" s="43"/>
      <c r="BS214" s="43"/>
      <c r="BT214" s="43"/>
      <c r="BU214" s="43"/>
      <c r="BV214" s="28" t="n">
        <v>1</v>
      </c>
      <c r="BW214" s="12">
        <f>IFERROR(VLOOKUP(C214,Inscritos!$B$2:$D$600,3,FALSE()),0)</f>
        <v>1</v>
      </c>
    </row>
    <row r="215" spans="1:75" ht="15.75" customHeight="1">
      <c r="A215" s="158"/>
      <c r="B215" s="174" t="s">
        <v>310</v>
      </c>
      <c r="C215" s="174" t="s">
        <v>337</v>
      </c>
      <c r="D215" s="169"/>
      <c r="E215" s="165"/>
      <c r="F215" s="156"/>
      <c r="G215" s="156"/>
      <c r="H215" s="156"/>
      <c r="I215" s="156"/>
      <c r="J215" s="156"/>
      <c r="K215" s="156"/>
      <c r="L215" s="156"/>
      <c r="M215" s="156"/>
      <c r="N215" s="156"/>
      <c r="O215" s="156"/>
      <c r="P215" s="156"/>
      <c r="Q215" s="156"/>
      <c r="R215" s="156"/>
      <c r="S215" s="65"/>
      <c r="T215" s="65"/>
      <c r="U215" s="65"/>
      <c r="V215" s="65"/>
      <c r="W215" s="65"/>
      <c r="X215" s="65"/>
      <c r="Y215" s="65"/>
      <c r="Z215" s="156"/>
      <c r="AA215" s="156"/>
      <c r="AB215" s="156"/>
      <c r="AC215" s="156"/>
      <c r="AD215" s="156"/>
      <c r="AE215" s="156"/>
      <c r="AF215" s="156"/>
      <c r="AG215" s="156"/>
      <c r="AH215" s="156"/>
      <c r="AI215" s="156"/>
      <c r="AJ215" s="156"/>
      <c r="AK215" s="156"/>
      <c r="AL215" s="156"/>
      <c r="AM215" s="156"/>
      <c r="AN215" s="65"/>
      <c r="AO215" s="65"/>
      <c r="AP215" s="65"/>
      <c r="AQ215" s="65"/>
      <c r="AR215" s="65"/>
      <c r="AS215" s="65"/>
      <c r="AT215" s="65"/>
      <c r="AU215" s="156"/>
      <c r="AV215" s="156"/>
      <c r="AW215" s="156"/>
      <c r="AX215" s="156"/>
      <c r="AY215" s="156"/>
      <c r="AZ215" s="156"/>
      <c r="BA215" s="65"/>
      <c r="BB215" s="156"/>
      <c r="BC215" s="156"/>
      <c r="BD215" s="156"/>
      <c r="BE215" s="156"/>
      <c r="BF215" s="156"/>
      <c r="BG215" s="65"/>
      <c r="BH215" s="65"/>
      <c r="BI215" s="65"/>
      <c r="BJ215" s="65"/>
      <c r="BK215" s="65"/>
      <c r="BL215" s="65"/>
      <c r="BM215" s="65"/>
      <c r="BN215" s="65"/>
      <c r="BO215" s="65"/>
      <c r="BP215" s="43"/>
      <c r="BQ215" s="43"/>
      <c r="BR215" s="43"/>
      <c r="BS215" s="43"/>
      <c r="BT215" s="43"/>
      <c r="BU215" s="43"/>
      <c r="BV215" s="28" t="n">
        <v>1</v>
      </c>
      <c r="BW215" s="12">
        <f>IFERROR(VLOOKUP(C215,Inscritos!$B$2:$D$600,3,FALSE()),0)</f>
        <v>1</v>
      </c>
    </row>
    <row r="216" spans="1:75" ht="15.75" customHeight="1">
      <c r="A216" s="158"/>
      <c r="B216" s="193" t="s">
        <v>304</v>
      </c>
      <c r="C216" s="174" t="s">
        <v>338</v>
      </c>
      <c r="D216" s="169"/>
      <c r="E216" s="165"/>
      <c r="F216" s="156"/>
      <c r="G216" s="156"/>
      <c r="H216" s="156"/>
      <c r="I216" s="156"/>
      <c r="J216" s="156"/>
      <c r="K216" s="156"/>
      <c r="L216" s="156"/>
      <c r="M216" s="156"/>
      <c r="N216" s="156"/>
      <c r="O216" s="156"/>
      <c r="P216" s="156"/>
      <c r="Q216" s="156"/>
      <c r="R216" s="156"/>
      <c r="S216" s="65"/>
      <c r="T216" s="65"/>
      <c r="U216" s="65"/>
      <c r="V216" s="65"/>
      <c r="W216" s="65"/>
      <c r="X216" s="65"/>
      <c r="Y216" s="65"/>
      <c r="Z216" s="156"/>
      <c r="AA216" s="156"/>
      <c r="AB216" s="156"/>
      <c r="AC216" s="156"/>
      <c r="AD216" s="156"/>
      <c r="AE216" s="156"/>
      <c r="AF216" s="156"/>
      <c r="AG216" s="156"/>
      <c r="AH216" s="156"/>
      <c r="AI216" s="156"/>
      <c r="AJ216" s="156"/>
      <c r="AK216" s="156"/>
      <c r="AL216" s="156"/>
      <c r="AM216" s="156"/>
      <c r="AN216" s="65"/>
      <c r="AO216" s="65"/>
      <c r="AP216" s="65"/>
      <c r="AQ216" s="65"/>
      <c r="AR216" s="65"/>
      <c r="AS216" s="65"/>
      <c r="AT216" s="65"/>
      <c r="AU216" s="156"/>
      <c r="AV216" s="156"/>
      <c r="AW216" s="156"/>
      <c r="AX216" s="156"/>
      <c r="AY216" s="156"/>
      <c r="AZ216" s="156"/>
      <c r="BA216" s="65"/>
      <c r="BB216" s="156"/>
      <c r="BC216" s="156"/>
      <c r="BD216" s="156"/>
      <c r="BE216" s="156"/>
      <c r="BF216" s="156"/>
      <c r="BG216" s="65"/>
      <c r="BH216" s="65"/>
      <c r="BI216" s="65"/>
      <c r="BJ216" s="65"/>
      <c r="BK216" s="65"/>
      <c r="BL216" s="65"/>
      <c r="BM216" s="65"/>
      <c r="BN216" s="65"/>
      <c r="BO216" s="65"/>
      <c r="BP216" s="43"/>
      <c r="BQ216" s="43"/>
      <c r="BR216" s="43"/>
      <c r="BS216" s="43"/>
      <c r="BT216" s="43"/>
      <c r="BU216" s="43"/>
      <c r="BV216" s="28" t="n">
        <v>1</v>
      </c>
      <c r="BW216" s="12">
        <f>IFERROR(VLOOKUP(C216,Inscritos!$B$2:$D$600,3,FALSE()),0)</f>
        <v>1</v>
      </c>
    </row>
    <row r="217" spans="1:75" ht="15.75" customHeight="1">
      <c r="A217" s="158"/>
      <c r="B217" s="193" t="s">
        <v>304</v>
      </c>
      <c r="C217" s="174" t="s">
        <v>339</v>
      </c>
      <c r="D217" s="169"/>
      <c r="E217" s="165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  <c r="P217" s="156"/>
      <c r="Q217" s="156"/>
      <c r="R217" s="156"/>
      <c r="S217" s="65"/>
      <c r="T217" s="65"/>
      <c r="U217" s="65"/>
      <c r="V217" s="65"/>
      <c r="W217" s="65"/>
      <c r="X217" s="65"/>
      <c r="Y217" s="65"/>
      <c r="Z217" s="156"/>
      <c r="AA217" s="156"/>
      <c r="AB217" s="156"/>
      <c r="AC217" s="156"/>
      <c r="AD217" s="156"/>
      <c r="AE217" s="156"/>
      <c r="AF217" s="156"/>
      <c r="AG217" s="156"/>
      <c r="AH217" s="156"/>
      <c r="AI217" s="156"/>
      <c r="AJ217" s="156"/>
      <c r="AK217" s="156"/>
      <c r="AL217" s="156"/>
      <c r="AM217" s="156"/>
      <c r="AN217" s="65"/>
      <c r="AO217" s="65"/>
      <c r="AP217" s="65"/>
      <c r="AQ217" s="65"/>
      <c r="AR217" s="65"/>
      <c r="AS217" s="65"/>
      <c r="AT217" s="65"/>
      <c r="AU217" s="156"/>
      <c r="AV217" s="156"/>
      <c r="AW217" s="156"/>
      <c r="AX217" s="156"/>
      <c r="AY217" s="156"/>
      <c r="AZ217" s="156"/>
      <c r="BA217" s="65"/>
      <c r="BB217" s="156"/>
      <c r="BC217" s="156"/>
      <c r="BD217" s="156"/>
      <c r="BE217" s="156"/>
      <c r="BF217" s="156"/>
      <c r="BG217" s="65"/>
      <c r="BH217" s="65"/>
      <c r="BI217" s="65"/>
      <c r="BJ217" s="65"/>
      <c r="BK217" s="65"/>
      <c r="BL217" s="65"/>
      <c r="BM217" s="65"/>
      <c r="BN217" s="65"/>
      <c r="BO217" s="65"/>
      <c r="BP217" s="43"/>
      <c r="BQ217" s="43"/>
      <c r="BR217" s="43"/>
      <c r="BS217" s="43"/>
      <c r="BT217" s="43"/>
      <c r="BU217" s="43"/>
      <c r="BV217" s="28" t="n">
        <v>1</v>
      </c>
      <c r="BW217" s="12">
        <f>IFERROR(VLOOKUP(C217,Inscritos!$B$2:$D$600,3,FALSE()),0)</f>
        <v>1</v>
      </c>
    </row>
    <row r="218" spans="1:75" ht="15.75" customHeight="1">
      <c r="A218" s="158"/>
      <c r="B218" s="193" t="s">
        <v>304</v>
      </c>
      <c r="C218" s="174" t="s">
        <v>340</v>
      </c>
      <c r="D218" s="169"/>
      <c r="E218" s="165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  <c r="P218" s="156"/>
      <c r="Q218" s="156"/>
      <c r="R218" s="156"/>
      <c r="S218" s="65"/>
      <c r="T218" s="65"/>
      <c r="U218" s="65"/>
      <c r="V218" s="65"/>
      <c r="W218" s="65"/>
      <c r="X218" s="65"/>
      <c r="Y218" s="65"/>
      <c r="Z218" s="156"/>
      <c r="AA218" s="156"/>
      <c r="AB218" s="156"/>
      <c r="AC218" s="156"/>
      <c r="AD218" s="156"/>
      <c r="AE218" s="156"/>
      <c r="AF218" s="156"/>
      <c r="AG218" s="156"/>
      <c r="AH218" s="156"/>
      <c r="AI218" s="156"/>
      <c r="AJ218" s="156"/>
      <c r="AK218" s="156"/>
      <c r="AL218" s="156"/>
      <c r="AM218" s="156"/>
      <c r="AN218" s="65"/>
      <c r="AO218" s="65"/>
      <c r="AP218" s="65"/>
      <c r="AQ218" s="65"/>
      <c r="AR218" s="65"/>
      <c r="AS218" s="65"/>
      <c r="AT218" s="65"/>
      <c r="AU218" s="156"/>
      <c r="AV218" s="156"/>
      <c r="AW218" s="156"/>
      <c r="AX218" s="156"/>
      <c r="AY218" s="156"/>
      <c r="AZ218" s="156"/>
      <c r="BA218" s="65"/>
      <c r="BB218" s="156"/>
      <c r="BC218" s="156"/>
      <c r="BD218" s="156"/>
      <c r="BE218" s="156"/>
      <c r="BF218" s="156"/>
      <c r="BG218" s="65"/>
      <c r="BH218" s="65"/>
      <c r="BI218" s="65"/>
      <c r="BJ218" s="65"/>
      <c r="BK218" s="65"/>
      <c r="BL218" s="65"/>
      <c r="BM218" s="65"/>
      <c r="BN218" s="65"/>
      <c r="BO218" s="65"/>
      <c r="BP218" s="43"/>
      <c r="BQ218" s="43"/>
      <c r="BR218" s="43"/>
      <c r="BS218" s="43"/>
      <c r="BT218" s="43"/>
      <c r="BU218" s="43"/>
      <c r="BV218" s="28" t="n">
        <v>1</v>
      </c>
      <c r="BW218" s="12">
        <f>IFERROR(VLOOKUP(C218,Inscritos!$B$2:$D$600,3,FALSE()),0)</f>
        <v>1</v>
      </c>
    </row>
    <row r="219" spans="1:75" ht="15.75" customHeight="1">
      <c r="A219" s="158"/>
      <c r="B219" s="193" t="s">
        <v>304</v>
      </c>
      <c r="C219" s="174" t="s">
        <v>341</v>
      </c>
      <c r="D219" s="169"/>
      <c r="E219" s="165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  <c r="P219" s="156"/>
      <c r="Q219" s="156"/>
      <c r="R219" s="156"/>
      <c r="S219" s="65"/>
      <c r="T219" s="65"/>
      <c r="U219" s="65"/>
      <c r="V219" s="65"/>
      <c r="W219" s="65"/>
      <c r="X219" s="65"/>
      <c r="Y219" s="65"/>
      <c r="Z219" s="156"/>
      <c r="AA219" s="156"/>
      <c r="AB219" s="156"/>
      <c r="AC219" s="156"/>
      <c r="AD219" s="156"/>
      <c r="AE219" s="156"/>
      <c r="AF219" s="156"/>
      <c r="AG219" s="156"/>
      <c r="AH219" s="156"/>
      <c r="AI219" s="156"/>
      <c r="AJ219" s="156"/>
      <c r="AK219" s="156"/>
      <c r="AL219" s="156"/>
      <c r="AM219" s="156"/>
      <c r="AN219" s="65"/>
      <c r="AO219" s="65"/>
      <c r="AP219" s="65"/>
      <c r="AQ219" s="65"/>
      <c r="AR219" s="65"/>
      <c r="AS219" s="65"/>
      <c r="AT219" s="65"/>
      <c r="AU219" s="156"/>
      <c r="AV219" s="156"/>
      <c r="AW219" s="156"/>
      <c r="AX219" s="156"/>
      <c r="AY219" s="156"/>
      <c r="AZ219" s="156"/>
      <c r="BA219" s="65"/>
      <c r="BB219" s="156"/>
      <c r="BC219" s="156"/>
      <c r="BD219" s="156"/>
      <c r="BE219" s="156"/>
      <c r="BF219" s="156"/>
      <c r="BG219" s="65"/>
      <c r="BH219" s="65"/>
      <c r="BI219" s="65"/>
      <c r="BJ219" s="65"/>
      <c r="BK219" s="65"/>
      <c r="BL219" s="65"/>
      <c r="BM219" s="65"/>
      <c r="BN219" s="65"/>
      <c r="BO219" s="65"/>
      <c r="BP219" s="43"/>
      <c r="BQ219" s="43"/>
      <c r="BR219" s="43"/>
      <c r="BS219" s="43"/>
      <c r="BT219" s="43"/>
      <c r="BU219" s="43"/>
      <c r="BV219" s="28" t="n">
        <v>1</v>
      </c>
      <c r="BW219" s="12">
        <f>IFERROR(VLOOKUP(C219,Inscritos!$B$2:$D$600,3,FALSE()),0)</f>
        <v>1</v>
      </c>
    </row>
    <row r="220" spans="1:75" ht="15.75" customHeight="1">
      <c r="A220" s="158"/>
      <c r="B220" s="170" t="s">
        <v>306</v>
      </c>
      <c r="C220" s="174" t="s">
        <v>342</v>
      </c>
      <c r="D220" s="169"/>
      <c r="E220" s="165"/>
      <c r="F220" s="156"/>
      <c r="G220" s="156"/>
      <c r="H220" s="156"/>
      <c r="I220" s="156"/>
      <c r="J220" s="156"/>
      <c r="K220" s="156"/>
      <c r="L220" s="156"/>
      <c r="M220" s="156"/>
      <c r="N220" s="156"/>
      <c r="O220" s="156"/>
      <c r="P220" s="156"/>
      <c r="Q220" s="156"/>
      <c r="R220" s="156"/>
      <c r="S220" s="65"/>
      <c r="T220" s="65"/>
      <c r="U220" s="65"/>
      <c r="V220" s="65"/>
      <c r="W220" s="65"/>
      <c r="X220" s="65"/>
      <c r="Y220" s="65"/>
      <c r="Z220" s="156"/>
      <c r="AA220" s="156"/>
      <c r="AB220" s="156"/>
      <c r="AC220" s="156"/>
      <c r="AD220" s="156"/>
      <c r="AE220" s="156"/>
      <c r="AF220" s="156"/>
      <c r="AG220" s="156"/>
      <c r="AH220" s="156"/>
      <c r="AI220" s="156"/>
      <c r="AJ220" s="156"/>
      <c r="AK220" s="156"/>
      <c r="AL220" s="156"/>
      <c r="AM220" s="156"/>
      <c r="AN220" s="65"/>
      <c r="AO220" s="65"/>
      <c r="AP220" s="65"/>
      <c r="AQ220" s="65"/>
      <c r="AR220" s="65"/>
      <c r="AS220" s="65"/>
      <c r="AT220" s="65"/>
      <c r="AU220" s="156"/>
      <c r="AV220" s="156"/>
      <c r="AW220" s="156"/>
      <c r="AX220" s="156"/>
      <c r="AY220" s="156"/>
      <c r="AZ220" s="156"/>
      <c r="BA220" s="65"/>
      <c r="BB220" s="156"/>
      <c r="BC220" s="156"/>
      <c r="BD220" s="156"/>
      <c r="BE220" s="156"/>
      <c r="BF220" s="156"/>
      <c r="BG220" s="65"/>
      <c r="BH220" s="65"/>
      <c r="BI220" s="65"/>
      <c r="BJ220" s="65"/>
      <c r="BK220" s="65"/>
      <c r="BL220" s="65"/>
      <c r="BM220" s="65"/>
      <c r="BN220" s="65"/>
      <c r="BO220" s="65"/>
      <c r="BP220" s="43"/>
      <c r="BQ220" s="43"/>
      <c r="BR220" s="43"/>
      <c r="BS220" s="43"/>
      <c r="BT220" s="43"/>
      <c r="BU220" s="43"/>
      <c r="BV220" s="28" t="n">
        <v>1</v>
      </c>
      <c r="BW220" s="12">
        <f>IFERROR(VLOOKUP(C220,Inscritos!$B$2:$D$600,3,FALSE()),0)</f>
        <v>1</v>
      </c>
    </row>
    <row r="221" spans="1:75" ht="15.75" customHeight="1">
      <c r="A221" s="158"/>
      <c r="B221" s="174" t="s">
        <v>310</v>
      </c>
      <c r="C221" s="174" t="s">
        <v>343</v>
      </c>
      <c r="D221" s="169"/>
      <c r="E221" s="165"/>
      <c r="F221" s="156"/>
      <c r="G221" s="156"/>
      <c r="H221" s="156"/>
      <c r="I221" s="156"/>
      <c r="J221" s="156"/>
      <c r="K221" s="156"/>
      <c r="L221" s="156"/>
      <c r="M221" s="156"/>
      <c r="N221" s="156"/>
      <c r="O221" s="156"/>
      <c r="P221" s="156"/>
      <c r="Q221" s="156"/>
      <c r="R221" s="156"/>
      <c r="S221" s="65"/>
      <c r="T221" s="65"/>
      <c r="U221" s="65"/>
      <c r="V221" s="65"/>
      <c r="W221" s="65"/>
      <c r="X221" s="65"/>
      <c r="Y221" s="65"/>
      <c r="Z221" s="156"/>
      <c r="AA221" s="156"/>
      <c r="AB221" s="156"/>
      <c r="AC221" s="156"/>
      <c r="AD221" s="156"/>
      <c r="AE221" s="156"/>
      <c r="AF221" s="156"/>
      <c r="AG221" s="156"/>
      <c r="AH221" s="156"/>
      <c r="AI221" s="156"/>
      <c r="AJ221" s="156"/>
      <c r="AK221" s="156"/>
      <c r="AL221" s="156"/>
      <c r="AM221" s="156"/>
      <c r="AN221" s="65"/>
      <c r="AO221" s="65"/>
      <c r="AP221" s="65"/>
      <c r="AQ221" s="65"/>
      <c r="AR221" s="65"/>
      <c r="AS221" s="65"/>
      <c r="AT221" s="65"/>
      <c r="AU221" s="156"/>
      <c r="AV221" s="156"/>
      <c r="AW221" s="156"/>
      <c r="AX221" s="156"/>
      <c r="AY221" s="156"/>
      <c r="AZ221" s="156"/>
      <c r="BA221" s="65"/>
      <c r="BB221" s="156"/>
      <c r="BC221" s="156"/>
      <c r="BD221" s="156"/>
      <c r="BE221" s="156"/>
      <c r="BF221" s="156"/>
      <c r="BG221" s="65"/>
      <c r="BH221" s="65"/>
      <c r="BI221" s="65"/>
      <c r="BJ221" s="65"/>
      <c r="BK221" s="65"/>
      <c r="BL221" s="65"/>
      <c r="BM221" s="65"/>
      <c r="BN221" s="65"/>
      <c r="BO221" s="65"/>
      <c r="BP221" s="43"/>
      <c r="BQ221" s="43"/>
      <c r="BR221" s="43"/>
      <c r="BS221" s="43"/>
      <c r="BT221" s="43"/>
      <c r="BU221" s="43"/>
      <c r="BV221" s="28" t="n">
        <v>1</v>
      </c>
      <c r="BW221" s="12">
        <f>IFERROR(VLOOKUP(C221,Inscritos!$B$2:$D$600,3,FALSE()),0)</f>
        <v>1</v>
      </c>
    </row>
    <row r="222" spans="1:75" ht="15.75" customHeight="1">
      <c r="A222" s="158"/>
      <c r="B222" s="193" t="s">
        <v>304</v>
      </c>
      <c r="C222" s="174" t="s">
        <v>344</v>
      </c>
      <c r="D222" s="169"/>
      <c r="E222" s="165"/>
      <c r="F222" s="156"/>
      <c r="G222" s="156"/>
      <c r="H222" s="156"/>
      <c r="I222" s="156"/>
      <c r="J222" s="156"/>
      <c r="K222" s="156"/>
      <c r="L222" s="156"/>
      <c r="M222" s="156"/>
      <c r="N222" s="156"/>
      <c r="O222" s="156"/>
      <c r="P222" s="156"/>
      <c r="Q222" s="156"/>
      <c r="R222" s="156"/>
      <c r="S222" s="65"/>
      <c r="T222" s="65"/>
      <c r="U222" s="65"/>
      <c r="V222" s="65"/>
      <c r="W222" s="65"/>
      <c r="X222" s="65"/>
      <c r="Y222" s="65"/>
      <c r="Z222" s="156"/>
      <c r="AA222" s="156"/>
      <c r="AB222" s="156"/>
      <c r="AC222" s="156"/>
      <c r="AD222" s="156"/>
      <c r="AE222" s="156"/>
      <c r="AF222" s="156"/>
      <c r="AG222" s="156"/>
      <c r="AH222" s="156"/>
      <c r="AI222" s="156"/>
      <c r="AJ222" s="156"/>
      <c r="AK222" s="156"/>
      <c r="AL222" s="156"/>
      <c r="AM222" s="156"/>
      <c r="AN222" s="65"/>
      <c r="AO222" s="65"/>
      <c r="AP222" s="65"/>
      <c r="AQ222" s="65"/>
      <c r="AR222" s="65"/>
      <c r="AS222" s="65"/>
      <c r="AT222" s="65"/>
      <c r="AU222" s="156"/>
      <c r="AV222" s="156"/>
      <c r="AW222" s="156"/>
      <c r="AX222" s="156"/>
      <c r="AY222" s="156"/>
      <c r="AZ222" s="156"/>
      <c r="BA222" s="65"/>
      <c r="BB222" s="156"/>
      <c r="BC222" s="156"/>
      <c r="BD222" s="156"/>
      <c r="BE222" s="156"/>
      <c r="BF222" s="156"/>
      <c r="BG222" s="65"/>
      <c r="BH222" s="65"/>
      <c r="BI222" s="65"/>
      <c r="BJ222" s="65"/>
      <c r="BK222" s="65"/>
      <c r="BL222" s="65"/>
      <c r="BM222" s="65"/>
      <c r="BN222" s="65"/>
      <c r="BO222" s="65"/>
      <c r="BP222" s="43"/>
      <c r="BQ222" s="43"/>
      <c r="BR222" s="43"/>
      <c r="BS222" s="43"/>
      <c r="BT222" s="43"/>
      <c r="BU222" s="43"/>
      <c r="BV222" s="28" t="n">
        <v>1</v>
      </c>
      <c r="BW222" s="12">
        <f>IFERROR(VLOOKUP(C222,Inscritos!$B$2:$D$600,3,FALSE()),0)</f>
        <v>1</v>
      </c>
    </row>
    <row r="223" spans="1:75" ht="15.75" customHeight="1">
      <c r="A223" s="158"/>
      <c r="B223" s="170" t="s">
        <v>306</v>
      </c>
      <c r="C223" s="174" t="s">
        <v>345</v>
      </c>
      <c r="D223" s="169"/>
      <c r="E223" s="165"/>
      <c r="F223" s="156"/>
      <c r="G223" s="156"/>
      <c r="H223" s="156"/>
      <c r="I223" s="156"/>
      <c r="J223" s="156"/>
      <c r="K223" s="156"/>
      <c r="L223" s="156"/>
      <c r="M223" s="156"/>
      <c r="N223" s="156"/>
      <c r="O223" s="156"/>
      <c r="P223" s="156"/>
      <c r="Q223" s="156"/>
      <c r="R223" s="156"/>
      <c r="S223" s="65"/>
      <c r="T223" s="65"/>
      <c r="U223" s="65"/>
      <c r="V223" s="65"/>
      <c r="W223" s="65"/>
      <c r="X223" s="65"/>
      <c r="Y223" s="65"/>
      <c r="Z223" s="156"/>
      <c r="AA223" s="156"/>
      <c r="AB223" s="156"/>
      <c r="AC223" s="156"/>
      <c r="AD223" s="156"/>
      <c r="AE223" s="156"/>
      <c r="AF223" s="156"/>
      <c r="AG223" s="156"/>
      <c r="AH223" s="156"/>
      <c r="AI223" s="156"/>
      <c r="AJ223" s="156"/>
      <c r="AK223" s="156"/>
      <c r="AL223" s="156"/>
      <c r="AM223" s="156"/>
      <c r="AN223" s="65"/>
      <c r="AO223" s="65"/>
      <c r="AP223" s="65"/>
      <c r="AQ223" s="65"/>
      <c r="AR223" s="65"/>
      <c r="AS223" s="65"/>
      <c r="AT223" s="65"/>
      <c r="AU223" s="156"/>
      <c r="AV223" s="156"/>
      <c r="AW223" s="156"/>
      <c r="AX223" s="156"/>
      <c r="AY223" s="156"/>
      <c r="AZ223" s="156"/>
      <c r="BA223" s="65"/>
      <c r="BB223" s="156"/>
      <c r="BC223" s="156"/>
      <c r="BD223" s="156"/>
      <c r="BE223" s="156"/>
      <c r="BF223" s="156"/>
      <c r="BG223" s="65"/>
      <c r="BH223" s="65"/>
      <c r="BI223" s="65"/>
      <c r="BJ223" s="65"/>
      <c r="BK223" s="65"/>
      <c r="BL223" s="65"/>
      <c r="BM223" s="65"/>
      <c r="BN223" s="65"/>
      <c r="BO223" s="65"/>
      <c r="BP223" s="43"/>
      <c r="BQ223" s="43"/>
      <c r="BR223" s="43"/>
      <c r="BS223" s="43"/>
      <c r="BT223" s="43"/>
      <c r="BU223" s="43"/>
      <c r="BV223" s="28" t="n">
        <v>1</v>
      </c>
      <c r="BW223" s="12">
        <f>IFERROR(VLOOKUP(C223,Inscritos!$B$2:$D$600,3,FALSE()),0)</f>
        <v>1</v>
      </c>
    </row>
    <row r="224" spans="1:75" ht="15.75" customHeight="1">
      <c r="A224" s="158"/>
      <c r="B224" s="193" t="s">
        <v>304</v>
      </c>
      <c r="C224" s="174" t="s">
        <v>346</v>
      </c>
      <c r="D224" s="169"/>
      <c r="E224" s="165"/>
      <c r="F224" s="156"/>
      <c r="G224" s="156"/>
      <c r="H224" s="156"/>
      <c r="I224" s="156"/>
      <c r="J224" s="156"/>
      <c r="K224" s="156"/>
      <c r="L224" s="156"/>
      <c r="M224" s="156"/>
      <c r="N224" s="156"/>
      <c r="O224" s="156"/>
      <c r="P224" s="156"/>
      <c r="Q224" s="156"/>
      <c r="R224" s="156"/>
      <c r="S224" s="65"/>
      <c r="T224" s="65"/>
      <c r="U224" s="65"/>
      <c r="V224" s="65"/>
      <c r="W224" s="65"/>
      <c r="X224" s="65"/>
      <c r="Y224" s="65"/>
      <c r="Z224" s="156"/>
      <c r="AA224" s="156"/>
      <c r="AB224" s="156"/>
      <c r="AC224" s="156"/>
      <c r="AD224" s="156"/>
      <c r="AE224" s="156"/>
      <c r="AF224" s="156"/>
      <c r="AG224" s="156"/>
      <c r="AH224" s="156"/>
      <c r="AI224" s="156"/>
      <c r="AJ224" s="156"/>
      <c r="AK224" s="156"/>
      <c r="AL224" s="156"/>
      <c r="AM224" s="156"/>
      <c r="AN224" s="65"/>
      <c r="AO224" s="65"/>
      <c r="AP224" s="65"/>
      <c r="AQ224" s="65"/>
      <c r="AR224" s="65"/>
      <c r="AS224" s="65"/>
      <c r="AT224" s="65"/>
      <c r="AU224" s="156"/>
      <c r="AV224" s="156"/>
      <c r="AW224" s="156"/>
      <c r="AX224" s="156"/>
      <c r="AY224" s="156"/>
      <c r="AZ224" s="156"/>
      <c r="BA224" s="65"/>
      <c r="BB224" s="156"/>
      <c r="BC224" s="156"/>
      <c r="BD224" s="156"/>
      <c r="BE224" s="156"/>
      <c r="BF224" s="156"/>
      <c r="BG224" s="65"/>
      <c r="BH224" s="65"/>
      <c r="BI224" s="65"/>
      <c r="BJ224" s="65"/>
      <c r="BK224" s="65"/>
      <c r="BL224" s="65"/>
      <c r="BM224" s="65"/>
      <c r="BN224" s="65"/>
      <c r="BO224" s="65"/>
      <c r="BP224" s="43"/>
      <c r="BQ224" s="43"/>
      <c r="BR224" s="43"/>
      <c r="BS224" s="43"/>
      <c r="BT224" s="43"/>
      <c r="BU224" s="43"/>
      <c r="BV224" s="28" t="n">
        <v>1</v>
      </c>
      <c r="BW224" s="12">
        <f>IFERROR(VLOOKUP(C224,Inscritos!$B$2:$D$600,3,FALSE()),0)</f>
        <v>1</v>
      </c>
    </row>
    <row r="225" spans="1:75" ht="15.75" customHeight="1">
      <c r="A225" s="158"/>
      <c r="B225" s="174" t="s">
        <v>310</v>
      </c>
      <c r="C225" s="174" t="s">
        <v>347</v>
      </c>
      <c r="D225" s="169"/>
      <c r="E225" s="165"/>
      <c r="F225" s="156"/>
      <c r="G225" s="156"/>
      <c r="H225" s="156"/>
      <c r="I225" s="156"/>
      <c r="J225" s="156"/>
      <c r="K225" s="156"/>
      <c r="L225" s="156"/>
      <c r="M225" s="156"/>
      <c r="N225" s="156"/>
      <c r="O225" s="156"/>
      <c r="P225" s="156"/>
      <c r="Q225" s="156"/>
      <c r="R225" s="156"/>
      <c r="S225" s="65"/>
      <c r="T225" s="65"/>
      <c r="U225" s="65"/>
      <c r="V225" s="65"/>
      <c r="W225" s="65"/>
      <c r="X225" s="65"/>
      <c r="Y225" s="65"/>
      <c r="Z225" s="156"/>
      <c r="AA225" s="156"/>
      <c r="AB225" s="156"/>
      <c r="AC225" s="156"/>
      <c r="AD225" s="156"/>
      <c r="AE225" s="156"/>
      <c r="AF225" s="156"/>
      <c r="AG225" s="156"/>
      <c r="AH225" s="156"/>
      <c r="AI225" s="156"/>
      <c r="AJ225" s="156"/>
      <c r="AK225" s="156"/>
      <c r="AL225" s="156"/>
      <c r="AM225" s="156"/>
      <c r="AN225" s="65"/>
      <c r="AO225" s="65"/>
      <c r="AP225" s="65"/>
      <c r="AQ225" s="65"/>
      <c r="AR225" s="65"/>
      <c r="AS225" s="65"/>
      <c r="AT225" s="65"/>
      <c r="AU225" s="156"/>
      <c r="AV225" s="156"/>
      <c r="AW225" s="156"/>
      <c r="AX225" s="156"/>
      <c r="AY225" s="156"/>
      <c r="AZ225" s="156"/>
      <c r="BA225" s="65"/>
      <c r="BB225" s="156"/>
      <c r="BC225" s="156"/>
      <c r="BD225" s="156"/>
      <c r="BE225" s="156"/>
      <c r="BF225" s="156"/>
      <c r="BG225" s="65"/>
      <c r="BH225" s="65"/>
      <c r="BI225" s="65"/>
      <c r="BJ225" s="65"/>
      <c r="BK225" s="65"/>
      <c r="BL225" s="65"/>
      <c r="BM225" s="65"/>
      <c r="BN225" s="65"/>
      <c r="BO225" s="65"/>
      <c r="BP225" s="43"/>
      <c r="BQ225" s="43"/>
      <c r="BR225" s="43"/>
      <c r="BS225" s="43"/>
      <c r="BT225" s="43"/>
      <c r="BU225" s="43"/>
      <c r="BV225" s="28" t="n">
        <v>1</v>
      </c>
      <c r="BW225" s="12">
        <f>IFERROR(VLOOKUP(C225,Inscritos!$B$2:$D$600,3,FALSE()),0)</f>
        <v>1</v>
      </c>
    </row>
    <row r="226" spans="1:75" ht="15.75" customHeight="1">
      <c r="A226" s="158"/>
      <c r="B226" s="174" t="s">
        <v>310</v>
      </c>
      <c r="C226" s="174" t="s">
        <v>348</v>
      </c>
      <c r="D226" s="169"/>
      <c r="E226" s="165"/>
      <c r="F226" s="156"/>
      <c r="G226" s="156"/>
      <c r="H226" s="156"/>
      <c r="I226" s="156"/>
      <c r="J226" s="156"/>
      <c r="K226" s="156"/>
      <c r="L226" s="156"/>
      <c r="M226" s="156"/>
      <c r="N226" s="156"/>
      <c r="O226" s="156"/>
      <c r="P226" s="156"/>
      <c r="Q226" s="156"/>
      <c r="R226" s="156"/>
      <c r="S226" s="65"/>
      <c r="T226" s="65"/>
      <c r="U226" s="65"/>
      <c r="V226" s="65"/>
      <c r="W226" s="65"/>
      <c r="X226" s="65"/>
      <c r="Y226" s="65"/>
      <c r="Z226" s="156"/>
      <c r="AA226" s="156"/>
      <c r="AB226" s="156"/>
      <c r="AC226" s="156"/>
      <c r="AD226" s="156"/>
      <c r="AE226" s="156"/>
      <c r="AF226" s="156"/>
      <c r="AG226" s="156"/>
      <c r="AH226" s="156"/>
      <c r="AI226" s="156"/>
      <c r="AJ226" s="156"/>
      <c r="AK226" s="156"/>
      <c r="AL226" s="156"/>
      <c r="AM226" s="156"/>
      <c r="AN226" s="65"/>
      <c r="AO226" s="65"/>
      <c r="AP226" s="65"/>
      <c r="AQ226" s="65"/>
      <c r="AR226" s="65"/>
      <c r="AS226" s="65"/>
      <c r="AT226" s="65"/>
      <c r="AU226" s="156"/>
      <c r="AV226" s="156"/>
      <c r="AW226" s="156"/>
      <c r="AX226" s="156"/>
      <c r="AY226" s="156"/>
      <c r="AZ226" s="156"/>
      <c r="BA226" s="65"/>
      <c r="BB226" s="156"/>
      <c r="BC226" s="156"/>
      <c r="BD226" s="156"/>
      <c r="BE226" s="156"/>
      <c r="BF226" s="156"/>
      <c r="BG226" s="65"/>
      <c r="BH226" s="65"/>
      <c r="BI226" s="65"/>
      <c r="BJ226" s="65"/>
      <c r="BK226" s="65"/>
      <c r="BL226" s="65"/>
      <c r="BM226" s="65"/>
      <c r="BN226" s="65"/>
      <c r="BO226" s="65"/>
      <c r="BP226" s="43"/>
      <c r="BQ226" s="43"/>
      <c r="BR226" s="43"/>
      <c r="BS226" s="43"/>
      <c r="BT226" s="43"/>
      <c r="BU226" s="43"/>
      <c r="BV226" s="28" t="n">
        <v>1</v>
      </c>
      <c r="BW226" s="12">
        <f>IFERROR(VLOOKUP(C226,Inscritos!$B$2:$D$600,3,FALSE()),0)</f>
        <v>1</v>
      </c>
    </row>
    <row r="227" spans="1:75" ht="15.75" customHeight="1">
      <c r="A227" s="158"/>
      <c r="B227" s="193" t="s">
        <v>304</v>
      </c>
      <c r="C227" s="174" t="s">
        <v>349</v>
      </c>
      <c r="D227" s="169"/>
      <c r="E227" s="165"/>
      <c r="F227" s="156"/>
      <c r="G227" s="156"/>
      <c r="H227" s="156"/>
      <c r="I227" s="156"/>
      <c r="J227" s="156"/>
      <c r="K227" s="156"/>
      <c r="L227" s="156"/>
      <c r="M227" s="156"/>
      <c r="N227" s="156"/>
      <c r="O227" s="156"/>
      <c r="P227" s="156"/>
      <c r="Q227" s="156"/>
      <c r="R227" s="156"/>
      <c r="S227" s="65"/>
      <c r="T227" s="65"/>
      <c r="U227" s="65"/>
      <c r="V227" s="65"/>
      <c r="W227" s="65"/>
      <c r="X227" s="65"/>
      <c r="Y227" s="65"/>
      <c r="Z227" s="156"/>
      <c r="AA227" s="156"/>
      <c r="AB227" s="156"/>
      <c r="AC227" s="156"/>
      <c r="AD227" s="156"/>
      <c r="AE227" s="156"/>
      <c r="AF227" s="156"/>
      <c r="AG227" s="156"/>
      <c r="AH227" s="156"/>
      <c r="AI227" s="156"/>
      <c r="AJ227" s="156"/>
      <c r="AK227" s="156"/>
      <c r="AL227" s="156"/>
      <c r="AM227" s="156"/>
      <c r="AN227" s="65"/>
      <c r="AO227" s="65"/>
      <c r="AP227" s="65"/>
      <c r="AQ227" s="65"/>
      <c r="AR227" s="65"/>
      <c r="AS227" s="65"/>
      <c r="AT227" s="65"/>
      <c r="AU227" s="156"/>
      <c r="AV227" s="156"/>
      <c r="AW227" s="156"/>
      <c r="AX227" s="156"/>
      <c r="AY227" s="156"/>
      <c r="AZ227" s="156"/>
      <c r="BA227" s="65"/>
      <c r="BB227" s="156"/>
      <c r="BC227" s="156"/>
      <c r="BD227" s="156"/>
      <c r="BE227" s="156"/>
      <c r="BF227" s="156"/>
      <c r="BG227" s="65"/>
      <c r="BH227" s="65"/>
      <c r="BI227" s="65"/>
      <c r="BJ227" s="65"/>
      <c r="BK227" s="65"/>
      <c r="BL227" s="65"/>
      <c r="BM227" s="65"/>
      <c r="BN227" s="65"/>
      <c r="BO227" s="65"/>
      <c r="BP227" s="43"/>
      <c r="BQ227" s="43"/>
      <c r="BR227" s="43"/>
      <c r="BS227" s="43"/>
      <c r="BT227" s="43"/>
      <c r="BU227" s="43"/>
      <c r="BV227" s="28" t="n">
        <v>1</v>
      </c>
      <c r="BW227" s="12">
        <f>IFERROR(VLOOKUP(C227,Inscritos!$B$2:$D$600,3,FALSE()),0)</f>
        <v>1</v>
      </c>
    </row>
    <row r="228" spans="1:75" ht="15.75" customHeight="1">
      <c r="A228" s="158"/>
      <c r="B228" s="193" t="s">
        <v>304</v>
      </c>
      <c r="C228" s="174" t="s">
        <v>350</v>
      </c>
      <c r="D228" s="169"/>
      <c r="E228" s="165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  <c r="P228" s="156"/>
      <c r="Q228" s="156"/>
      <c r="R228" s="156"/>
      <c r="S228" s="65"/>
      <c r="T228" s="65"/>
      <c r="U228" s="65"/>
      <c r="V228" s="65"/>
      <c r="W228" s="65"/>
      <c r="X228" s="65"/>
      <c r="Y228" s="65"/>
      <c r="Z228" s="156"/>
      <c r="AA228" s="156"/>
      <c r="AB228" s="156"/>
      <c r="AC228" s="156"/>
      <c r="AD228" s="156"/>
      <c r="AE228" s="156"/>
      <c r="AF228" s="156"/>
      <c r="AG228" s="156"/>
      <c r="AH228" s="156"/>
      <c r="AI228" s="156"/>
      <c r="AJ228" s="156"/>
      <c r="AK228" s="156"/>
      <c r="AL228" s="156"/>
      <c r="AM228" s="156"/>
      <c r="AN228" s="65"/>
      <c r="AO228" s="65"/>
      <c r="AP228" s="65"/>
      <c r="AQ228" s="65"/>
      <c r="AR228" s="65"/>
      <c r="AS228" s="65"/>
      <c r="AT228" s="65"/>
      <c r="AU228" s="156"/>
      <c r="AV228" s="156"/>
      <c r="AW228" s="156"/>
      <c r="AX228" s="156"/>
      <c r="AY228" s="156"/>
      <c r="AZ228" s="156"/>
      <c r="BA228" s="65"/>
      <c r="BB228" s="156"/>
      <c r="BC228" s="156"/>
      <c r="BD228" s="156"/>
      <c r="BE228" s="156"/>
      <c r="BF228" s="156"/>
      <c r="BG228" s="65"/>
      <c r="BH228" s="65"/>
      <c r="BI228" s="65"/>
      <c r="BJ228" s="65"/>
      <c r="BK228" s="65"/>
      <c r="BL228" s="65"/>
      <c r="BM228" s="65"/>
      <c r="BN228" s="65"/>
      <c r="BO228" s="65"/>
      <c r="BP228" s="43"/>
      <c r="BQ228" s="43"/>
      <c r="BR228" s="43"/>
      <c r="BS228" s="43"/>
      <c r="BT228" s="43"/>
      <c r="BU228" s="43"/>
      <c r="BV228" s="28" t="n">
        <v>1</v>
      </c>
      <c r="BW228" s="12">
        <f>IFERROR(VLOOKUP(C228,Inscritos!$B$2:$D$600,3,FALSE()),0)</f>
        <v>1</v>
      </c>
    </row>
    <row r="229" spans="1:75" ht="15.75" customHeight="1">
      <c r="A229" s="158"/>
      <c r="B229" s="174" t="s">
        <v>310</v>
      </c>
      <c r="C229" s="174" t="s">
        <v>351</v>
      </c>
      <c r="D229" s="169"/>
      <c r="E229" s="165"/>
      <c r="F229" s="156"/>
      <c r="G229" s="156"/>
      <c r="H229" s="156"/>
      <c r="I229" s="156"/>
      <c r="J229" s="156"/>
      <c r="K229" s="156"/>
      <c r="L229" s="156"/>
      <c r="M229" s="156"/>
      <c r="N229" s="156"/>
      <c r="O229" s="156"/>
      <c r="P229" s="156"/>
      <c r="Q229" s="156"/>
      <c r="R229" s="156"/>
      <c r="S229" s="65"/>
      <c r="T229" s="65"/>
      <c r="U229" s="65"/>
      <c r="V229" s="65"/>
      <c r="W229" s="65"/>
      <c r="X229" s="65"/>
      <c r="Y229" s="65"/>
      <c r="Z229" s="156"/>
      <c r="AA229" s="156"/>
      <c r="AB229" s="156"/>
      <c r="AC229" s="156"/>
      <c r="AD229" s="156"/>
      <c r="AE229" s="156"/>
      <c r="AF229" s="156"/>
      <c r="AG229" s="156"/>
      <c r="AH229" s="156"/>
      <c r="AI229" s="156"/>
      <c r="AJ229" s="156"/>
      <c r="AK229" s="156"/>
      <c r="AL229" s="156"/>
      <c r="AM229" s="156"/>
      <c r="AN229" s="65"/>
      <c r="AO229" s="65"/>
      <c r="AP229" s="65"/>
      <c r="AQ229" s="65"/>
      <c r="AR229" s="65"/>
      <c r="AS229" s="65"/>
      <c r="AT229" s="65"/>
      <c r="AU229" s="156"/>
      <c r="AV229" s="156"/>
      <c r="AW229" s="156"/>
      <c r="AX229" s="156"/>
      <c r="AY229" s="156"/>
      <c r="AZ229" s="156"/>
      <c r="BA229" s="65"/>
      <c r="BB229" s="156"/>
      <c r="BC229" s="156"/>
      <c r="BD229" s="156"/>
      <c r="BE229" s="156"/>
      <c r="BF229" s="156"/>
      <c r="BG229" s="65"/>
      <c r="BH229" s="65"/>
      <c r="BI229" s="65"/>
      <c r="BJ229" s="65"/>
      <c r="BK229" s="65"/>
      <c r="BL229" s="65"/>
      <c r="BM229" s="65"/>
      <c r="BN229" s="65"/>
      <c r="BO229" s="65"/>
      <c r="BP229" s="43"/>
      <c r="BQ229" s="43"/>
      <c r="BR229" s="43"/>
      <c r="BS229" s="43"/>
      <c r="BT229" s="43"/>
      <c r="BU229" s="43"/>
      <c r="BV229" s="28" t="n">
        <v>1</v>
      </c>
      <c r="BW229" s="12">
        <f>IFERROR(VLOOKUP(C229,Inscritos!$B$2:$D$600,3,FALSE()),0)</f>
        <v>1</v>
      </c>
    </row>
    <row r="230" spans="1:75" ht="15.75" customHeight="1">
      <c r="A230" s="158"/>
      <c r="B230" s="174"/>
      <c r="C230" s="174" t="e">
        <f>#N/A</f>
        <v>#N/A</v>
      </c>
      <c r="D230" s="169"/>
      <c r="E230" s="165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  <c r="P230" s="156"/>
      <c r="Q230" s="156"/>
      <c r="R230" s="156"/>
      <c r="S230" s="65"/>
      <c r="T230" s="65"/>
      <c r="U230" s="65"/>
      <c r="V230" s="65"/>
      <c r="W230" s="65"/>
      <c r="X230" s="65"/>
      <c r="Y230" s="65"/>
      <c r="Z230" s="156"/>
      <c r="AA230" s="156"/>
      <c r="AB230" s="156"/>
      <c r="AC230" s="156"/>
      <c r="AD230" s="156"/>
      <c r="AE230" s="156"/>
      <c r="AF230" s="156"/>
      <c r="AG230" s="156"/>
      <c r="AH230" s="156"/>
      <c r="AI230" s="156"/>
      <c r="AJ230" s="156"/>
      <c r="AK230" s="156"/>
      <c r="AL230" s="156"/>
      <c r="AM230" s="156"/>
      <c r="AN230" s="65"/>
      <c r="AO230" s="65"/>
      <c r="AP230" s="65"/>
      <c r="AQ230" s="65"/>
      <c r="AR230" s="65"/>
      <c r="AS230" s="65"/>
      <c r="AT230" s="65"/>
      <c r="AU230" s="156"/>
      <c r="AV230" s="156"/>
      <c r="AW230" s="156"/>
      <c r="AX230" s="156"/>
      <c r="AY230" s="156"/>
      <c r="AZ230" s="156"/>
      <c r="BA230" s="65"/>
      <c r="BB230" s="156"/>
      <c r="BC230" s="156"/>
      <c r="BD230" s="156"/>
      <c r="BE230" s="156"/>
      <c r="BF230" s="156"/>
      <c r="BG230" s="65"/>
      <c r="BH230" s="65"/>
      <c r="BI230" s="65"/>
      <c r="BJ230" s="65"/>
      <c r="BK230" s="65"/>
      <c r="BL230" s="65"/>
      <c r="BM230" s="65"/>
      <c r="BN230" s="65"/>
      <c r="BO230" s="65"/>
      <c r="BP230" s="43"/>
      <c r="BQ230" s="43"/>
      <c r="BR230" s="43"/>
      <c r="BS230" s="43"/>
      <c r="BT230" s="43"/>
      <c r="BU230" s="43"/>
      <c r="BV230" s="28" t="n">
        <v>1</v>
      </c>
      <c r="BW230" s="12">
        <f>IFERROR(VLOOKUP(C230,Inscritos!$B$2:$D$600,3,FALSE()),0)</f>
        <v>0</v>
      </c>
    </row>
    <row r="231" spans="1:75" ht="15.75" customHeight="1">
      <c r="A231" s="158"/>
      <c r="B231" s="193" t="s">
        <v>304</v>
      </c>
      <c r="C231" s="174" t="s">
        <v>352</v>
      </c>
      <c r="D231" s="169"/>
      <c r="E231" s="165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  <c r="P231" s="156"/>
      <c r="Q231" s="156"/>
      <c r="R231" s="156"/>
      <c r="S231" s="65"/>
      <c r="T231" s="65"/>
      <c r="U231" s="65"/>
      <c r="V231" s="65"/>
      <c r="W231" s="65"/>
      <c r="X231" s="65"/>
      <c r="Y231" s="65"/>
      <c r="Z231" s="156"/>
      <c r="AA231" s="156"/>
      <c r="AB231" s="156"/>
      <c r="AC231" s="156"/>
      <c r="AD231" s="156"/>
      <c r="AE231" s="156"/>
      <c r="AF231" s="156"/>
      <c r="AG231" s="156"/>
      <c r="AH231" s="156"/>
      <c r="AI231" s="156"/>
      <c r="AJ231" s="156"/>
      <c r="AK231" s="156"/>
      <c r="AL231" s="156"/>
      <c r="AM231" s="156"/>
      <c r="AN231" s="65"/>
      <c r="AO231" s="65"/>
      <c r="AP231" s="65"/>
      <c r="AQ231" s="65"/>
      <c r="AR231" s="65"/>
      <c r="AS231" s="65"/>
      <c r="AT231" s="65"/>
      <c r="AU231" s="156"/>
      <c r="AV231" s="156"/>
      <c r="AW231" s="156"/>
      <c r="AX231" s="156"/>
      <c r="AY231" s="156"/>
      <c r="AZ231" s="156"/>
      <c r="BA231" s="65"/>
      <c r="BB231" s="156"/>
      <c r="BC231" s="156"/>
      <c r="BD231" s="156"/>
      <c r="BE231" s="156"/>
      <c r="BF231" s="156"/>
      <c r="BG231" s="65"/>
      <c r="BH231" s="65"/>
      <c r="BI231" s="65"/>
      <c r="BJ231" s="65"/>
      <c r="BK231" s="65"/>
      <c r="BL231" s="65"/>
      <c r="BM231" s="65"/>
      <c r="BN231" s="65"/>
      <c r="BO231" s="65"/>
      <c r="BP231" s="43"/>
      <c r="BQ231" s="43"/>
      <c r="BR231" s="43"/>
      <c r="BS231" s="43"/>
      <c r="BT231" s="43"/>
      <c r="BU231" s="43"/>
      <c r="BV231" s="28" t="n">
        <v>1</v>
      </c>
      <c r="BW231" s="12">
        <f>IFERROR(VLOOKUP(C231,Inscritos!$B$2:$D$600,3,FALSE()),0)</f>
        <v>1</v>
      </c>
    </row>
    <row r="232" spans="1:75" ht="15.75" customHeight="1">
      <c r="A232" s="158"/>
      <c r="B232" s="174" t="s">
        <v>310</v>
      </c>
      <c r="C232" s="174" t="s">
        <v>353</v>
      </c>
      <c r="D232" s="169"/>
      <c r="E232" s="165"/>
      <c r="F232" s="156"/>
      <c r="G232" s="156"/>
      <c r="H232" s="156"/>
      <c r="I232" s="156"/>
      <c r="J232" s="156"/>
      <c r="K232" s="156"/>
      <c r="L232" s="156"/>
      <c r="M232" s="156"/>
      <c r="N232" s="156"/>
      <c r="O232" s="156"/>
      <c r="P232" s="156"/>
      <c r="Q232" s="156"/>
      <c r="R232" s="156"/>
      <c r="S232" s="65"/>
      <c r="T232" s="65"/>
      <c r="U232" s="65"/>
      <c r="V232" s="65"/>
      <c r="W232" s="65"/>
      <c r="X232" s="65"/>
      <c r="Y232" s="65"/>
      <c r="Z232" s="156"/>
      <c r="AA232" s="156"/>
      <c r="AB232" s="156"/>
      <c r="AC232" s="156"/>
      <c r="AD232" s="156"/>
      <c r="AE232" s="156"/>
      <c r="AF232" s="156"/>
      <c r="AG232" s="156"/>
      <c r="AH232" s="156"/>
      <c r="AI232" s="156"/>
      <c r="AJ232" s="156"/>
      <c r="AK232" s="156"/>
      <c r="AL232" s="156"/>
      <c r="AM232" s="156"/>
      <c r="AN232" s="65"/>
      <c r="AO232" s="65"/>
      <c r="AP232" s="65"/>
      <c r="AQ232" s="65"/>
      <c r="AR232" s="65"/>
      <c r="AS232" s="65"/>
      <c r="AT232" s="65"/>
      <c r="AU232" s="156"/>
      <c r="AV232" s="156"/>
      <c r="AW232" s="156"/>
      <c r="AX232" s="156"/>
      <c r="AY232" s="156"/>
      <c r="AZ232" s="156"/>
      <c r="BA232" s="65"/>
      <c r="BB232" s="156"/>
      <c r="BC232" s="156"/>
      <c r="BD232" s="156"/>
      <c r="BE232" s="156"/>
      <c r="BF232" s="156"/>
      <c r="BG232" s="65"/>
      <c r="BH232" s="65"/>
      <c r="BI232" s="65"/>
      <c r="BJ232" s="65"/>
      <c r="BK232" s="65"/>
      <c r="BL232" s="65"/>
      <c r="BM232" s="65"/>
      <c r="BN232" s="65"/>
      <c r="BO232" s="65"/>
      <c r="BP232" s="43"/>
      <c r="BQ232" s="43"/>
      <c r="BR232" s="43"/>
      <c r="BS232" s="43"/>
      <c r="BT232" s="43"/>
      <c r="BU232" s="43"/>
      <c r="BV232" s="28" t="n">
        <v>1</v>
      </c>
      <c r="BW232" s="12">
        <f>IFERROR(VLOOKUP(C232,Inscritos!$B$2:$D$600,3,FALSE()),0)</f>
        <v>1</v>
      </c>
    </row>
    <row r="233" spans="1:75" ht="15.75" customHeight="1">
      <c r="A233" s="158"/>
      <c r="B233" s="170" t="s">
        <v>306</v>
      </c>
      <c r="C233" s="174" t="s">
        <v>354</v>
      </c>
      <c r="D233" s="169"/>
      <c r="E233" s="165"/>
      <c r="F233" s="156"/>
      <c r="G233" s="156"/>
      <c r="H233" s="156"/>
      <c r="I233" s="156"/>
      <c r="J233" s="156"/>
      <c r="K233" s="156"/>
      <c r="L233" s="156"/>
      <c r="M233" s="156"/>
      <c r="N233" s="156"/>
      <c r="O233" s="156"/>
      <c r="P233" s="156"/>
      <c r="Q233" s="156"/>
      <c r="R233" s="156"/>
      <c r="S233" s="65"/>
      <c r="T233" s="65"/>
      <c r="U233" s="65"/>
      <c r="V233" s="65"/>
      <c r="W233" s="65"/>
      <c r="X233" s="65"/>
      <c r="Y233" s="65"/>
      <c r="Z233" s="156"/>
      <c r="AA233" s="156"/>
      <c r="AB233" s="156"/>
      <c r="AC233" s="156"/>
      <c r="AD233" s="156"/>
      <c r="AE233" s="156"/>
      <c r="AF233" s="156"/>
      <c r="AG233" s="156"/>
      <c r="AH233" s="156"/>
      <c r="AI233" s="156"/>
      <c r="AJ233" s="156"/>
      <c r="AK233" s="156"/>
      <c r="AL233" s="156"/>
      <c r="AM233" s="156"/>
      <c r="AN233" s="65"/>
      <c r="AO233" s="65"/>
      <c r="AP233" s="65"/>
      <c r="AQ233" s="65"/>
      <c r="AR233" s="65"/>
      <c r="AS233" s="65"/>
      <c r="AT233" s="65"/>
      <c r="AU233" s="156"/>
      <c r="AV233" s="156"/>
      <c r="AW233" s="156"/>
      <c r="AX233" s="156"/>
      <c r="AY233" s="156"/>
      <c r="AZ233" s="156"/>
      <c r="BA233" s="65"/>
      <c r="BB233" s="156"/>
      <c r="BC233" s="156"/>
      <c r="BD233" s="156"/>
      <c r="BE233" s="156"/>
      <c r="BF233" s="156"/>
      <c r="BG233" s="65"/>
      <c r="BH233" s="65"/>
      <c r="BI233" s="65"/>
      <c r="BJ233" s="65"/>
      <c r="BK233" s="65"/>
      <c r="BL233" s="65"/>
      <c r="BM233" s="65"/>
      <c r="BN233" s="65"/>
      <c r="BO233" s="65"/>
      <c r="BP233" s="43"/>
      <c r="BQ233" s="43"/>
      <c r="BR233" s="43"/>
      <c r="BS233" s="43"/>
      <c r="BT233" s="43"/>
      <c r="BU233" s="43"/>
      <c r="BV233" s="28" t="n">
        <v>1</v>
      </c>
      <c r="BW233" s="12">
        <f>IFERROR(VLOOKUP(C233,Inscritos!$B$2:$D$600,3,FALSE()),0)</f>
        <v>1</v>
      </c>
    </row>
    <row r="234" spans="1:75" ht="15.75" customHeight="1">
      <c r="A234" s="158"/>
      <c r="B234" s="193" t="s">
        <v>304</v>
      </c>
      <c r="C234" s="174" t="s">
        <v>355</v>
      </c>
      <c r="D234" s="169"/>
      <c r="E234" s="165"/>
      <c r="F234" s="156"/>
      <c r="G234" s="156"/>
      <c r="H234" s="156"/>
      <c r="I234" s="156"/>
      <c r="J234" s="156"/>
      <c r="K234" s="156"/>
      <c r="L234" s="156"/>
      <c r="M234" s="156"/>
      <c r="N234" s="156"/>
      <c r="O234" s="156"/>
      <c r="P234" s="156"/>
      <c r="Q234" s="156"/>
      <c r="R234" s="156"/>
      <c r="S234" s="65"/>
      <c r="T234" s="65"/>
      <c r="U234" s="65"/>
      <c r="V234" s="65"/>
      <c r="W234" s="65"/>
      <c r="X234" s="65"/>
      <c r="Y234" s="65"/>
      <c r="Z234" s="156"/>
      <c r="AA234" s="156"/>
      <c r="AB234" s="156"/>
      <c r="AC234" s="156"/>
      <c r="AD234" s="156"/>
      <c r="AE234" s="156"/>
      <c r="AF234" s="156"/>
      <c r="AG234" s="156"/>
      <c r="AH234" s="156"/>
      <c r="AI234" s="156"/>
      <c r="AJ234" s="156"/>
      <c r="AK234" s="156"/>
      <c r="AL234" s="156"/>
      <c r="AM234" s="156"/>
      <c r="AN234" s="65"/>
      <c r="AO234" s="65"/>
      <c r="AP234" s="65"/>
      <c r="AQ234" s="65"/>
      <c r="AR234" s="65"/>
      <c r="AS234" s="65"/>
      <c r="AT234" s="65"/>
      <c r="AU234" s="156"/>
      <c r="AV234" s="156"/>
      <c r="AW234" s="156"/>
      <c r="AX234" s="156"/>
      <c r="AY234" s="156"/>
      <c r="AZ234" s="156"/>
      <c r="BA234" s="65"/>
      <c r="BB234" s="156"/>
      <c r="BC234" s="156"/>
      <c r="BD234" s="156"/>
      <c r="BE234" s="156"/>
      <c r="BF234" s="156"/>
      <c r="BG234" s="65"/>
      <c r="BH234" s="65"/>
      <c r="BI234" s="65"/>
      <c r="BJ234" s="65"/>
      <c r="BK234" s="65"/>
      <c r="BL234" s="65"/>
      <c r="BM234" s="65"/>
      <c r="BN234" s="65"/>
      <c r="BO234" s="65"/>
      <c r="BP234" s="43"/>
      <c r="BQ234" s="43"/>
      <c r="BR234" s="43"/>
      <c r="BS234" s="43"/>
      <c r="BT234" s="43"/>
      <c r="BU234" s="43"/>
      <c r="BV234" s="28" t="n">
        <v>1</v>
      </c>
      <c r="BW234" s="12">
        <f>IFERROR(VLOOKUP(C234,Inscritos!$B$2:$D$600,3,FALSE()),0)</f>
        <v>1</v>
      </c>
    </row>
    <row r="235" spans="1:75" ht="15.75" customHeight="1">
      <c r="A235" s="158"/>
      <c r="B235" s="170" t="s">
        <v>306</v>
      </c>
      <c r="C235" s="174" t="s">
        <v>356</v>
      </c>
      <c r="D235" s="169"/>
      <c r="E235" s="165"/>
      <c r="F235" s="156"/>
      <c r="G235" s="156"/>
      <c r="H235" s="156"/>
      <c r="I235" s="156"/>
      <c r="J235" s="156"/>
      <c r="K235" s="156"/>
      <c r="L235" s="156"/>
      <c r="M235" s="156"/>
      <c r="N235" s="156"/>
      <c r="O235" s="156"/>
      <c r="P235" s="156"/>
      <c r="Q235" s="156"/>
      <c r="R235" s="156"/>
      <c r="S235" s="65"/>
      <c r="T235" s="65"/>
      <c r="U235" s="65"/>
      <c r="V235" s="65"/>
      <c r="W235" s="65"/>
      <c r="X235" s="65"/>
      <c r="Y235" s="65"/>
      <c r="Z235" s="156"/>
      <c r="AA235" s="156"/>
      <c r="AB235" s="156"/>
      <c r="AC235" s="156"/>
      <c r="AD235" s="156"/>
      <c r="AE235" s="156"/>
      <c r="AF235" s="156"/>
      <c r="AG235" s="156"/>
      <c r="AH235" s="156"/>
      <c r="AI235" s="156"/>
      <c r="AJ235" s="156"/>
      <c r="AK235" s="156"/>
      <c r="AL235" s="156"/>
      <c r="AM235" s="156"/>
      <c r="AN235" s="65"/>
      <c r="AO235" s="65"/>
      <c r="AP235" s="65"/>
      <c r="AQ235" s="65"/>
      <c r="AR235" s="65"/>
      <c r="AS235" s="65"/>
      <c r="AT235" s="65"/>
      <c r="AU235" s="156"/>
      <c r="AV235" s="156"/>
      <c r="AW235" s="156"/>
      <c r="AX235" s="156"/>
      <c r="AY235" s="156"/>
      <c r="AZ235" s="156"/>
      <c r="BA235" s="65"/>
      <c r="BB235" s="156"/>
      <c r="BC235" s="156"/>
      <c r="BD235" s="156"/>
      <c r="BE235" s="156"/>
      <c r="BF235" s="156"/>
      <c r="BG235" s="65"/>
      <c r="BH235" s="65"/>
      <c r="BI235" s="65"/>
      <c r="BJ235" s="65"/>
      <c r="BK235" s="65"/>
      <c r="BL235" s="65"/>
      <c r="BM235" s="65"/>
      <c r="BN235" s="65"/>
      <c r="BO235" s="65"/>
      <c r="BP235" s="43"/>
      <c r="BQ235" s="43"/>
      <c r="BR235" s="43"/>
      <c r="BS235" s="43"/>
      <c r="BT235" s="43"/>
      <c r="BU235" s="43"/>
      <c r="BV235" s="28" t="n">
        <v>1</v>
      </c>
      <c r="BW235" s="12">
        <f>IFERROR(VLOOKUP(C235,Inscritos!$B$2:$D$600,3,FALSE()),0)</f>
        <v>1</v>
      </c>
    </row>
    <row r="236" spans="1:75" ht="15.75" customHeight="1">
      <c r="A236" s="158"/>
      <c r="B236" s="193" t="s">
        <v>304</v>
      </c>
      <c r="C236" s="174" t="s">
        <v>357</v>
      </c>
      <c r="D236" s="169"/>
      <c r="E236" s="165"/>
      <c r="F236" s="156"/>
      <c r="G236" s="156"/>
      <c r="H236" s="156"/>
      <c r="I236" s="156"/>
      <c r="J236" s="156"/>
      <c r="K236" s="156"/>
      <c r="L236" s="156"/>
      <c r="M236" s="156"/>
      <c r="N236" s="156"/>
      <c r="O236" s="156"/>
      <c r="P236" s="156"/>
      <c r="Q236" s="156"/>
      <c r="R236" s="156"/>
      <c r="S236" s="65"/>
      <c r="T236" s="65"/>
      <c r="U236" s="65"/>
      <c r="V236" s="65"/>
      <c r="W236" s="65"/>
      <c r="X236" s="65"/>
      <c r="Y236" s="65"/>
      <c r="Z236" s="156"/>
      <c r="AA236" s="156"/>
      <c r="AB236" s="156"/>
      <c r="AC236" s="156"/>
      <c r="AD236" s="156"/>
      <c r="AE236" s="156"/>
      <c r="AF236" s="156"/>
      <c r="AG236" s="156"/>
      <c r="AH236" s="156"/>
      <c r="AI236" s="156"/>
      <c r="AJ236" s="156"/>
      <c r="AK236" s="156"/>
      <c r="AL236" s="156"/>
      <c r="AM236" s="156"/>
      <c r="AN236" s="65"/>
      <c r="AO236" s="65"/>
      <c r="AP236" s="65"/>
      <c r="AQ236" s="65"/>
      <c r="AR236" s="65"/>
      <c r="AS236" s="65"/>
      <c r="AT236" s="65"/>
      <c r="AU236" s="156"/>
      <c r="AV236" s="156"/>
      <c r="AW236" s="156"/>
      <c r="AX236" s="156"/>
      <c r="AY236" s="156"/>
      <c r="AZ236" s="156"/>
      <c r="BA236" s="65"/>
      <c r="BB236" s="156"/>
      <c r="BC236" s="156"/>
      <c r="BD236" s="156"/>
      <c r="BE236" s="156"/>
      <c r="BF236" s="156"/>
      <c r="BG236" s="65"/>
      <c r="BH236" s="65"/>
      <c r="BI236" s="65"/>
      <c r="BJ236" s="65"/>
      <c r="BK236" s="65"/>
      <c r="BL236" s="65"/>
      <c r="BM236" s="65"/>
      <c r="BN236" s="65"/>
      <c r="BO236" s="65"/>
      <c r="BP236" s="43"/>
      <c r="BQ236" s="43"/>
      <c r="BR236" s="43"/>
      <c r="BS236" s="43"/>
      <c r="BT236" s="43"/>
      <c r="BU236" s="43"/>
      <c r="BV236" s="28" t="n">
        <v>1</v>
      </c>
      <c r="BW236" s="12">
        <f>IFERROR(VLOOKUP(C236,Inscritos!$B$2:$D$600,3,FALSE()),0)</f>
        <v>1</v>
      </c>
    </row>
    <row r="237" spans="1:75" ht="15.75" customHeight="1">
      <c r="A237" s="158"/>
      <c r="B237" s="193" t="s">
        <v>304</v>
      </c>
      <c r="C237" s="174" t="s">
        <v>358</v>
      </c>
      <c r="D237" s="169"/>
      <c r="E237" s="165"/>
      <c r="F237" s="156"/>
      <c r="G237" s="156"/>
      <c r="H237" s="156"/>
      <c r="I237" s="156"/>
      <c r="J237" s="156"/>
      <c r="K237" s="156"/>
      <c r="L237" s="156"/>
      <c r="M237" s="156"/>
      <c r="N237" s="156"/>
      <c r="O237" s="156"/>
      <c r="P237" s="156"/>
      <c r="Q237" s="156"/>
      <c r="R237" s="156"/>
      <c r="S237" s="65"/>
      <c r="T237" s="65"/>
      <c r="U237" s="65"/>
      <c r="V237" s="65"/>
      <c r="W237" s="65"/>
      <c r="X237" s="65"/>
      <c r="Y237" s="65"/>
      <c r="Z237" s="156"/>
      <c r="AA237" s="156"/>
      <c r="AB237" s="156"/>
      <c r="AC237" s="156"/>
      <c r="AD237" s="156"/>
      <c r="AE237" s="156"/>
      <c r="AF237" s="156"/>
      <c r="AG237" s="156"/>
      <c r="AH237" s="156"/>
      <c r="AI237" s="156"/>
      <c r="AJ237" s="156"/>
      <c r="AK237" s="156"/>
      <c r="AL237" s="156"/>
      <c r="AM237" s="156"/>
      <c r="AN237" s="65"/>
      <c r="AO237" s="65"/>
      <c r="AP237" s="65"/>
      <c r="AQ237" s="65"/>
      <c r="AR237" s="65"/>
      <c r="AS237" s="65"/>
      <c r="AT237" s="65"/>
      <c r="AU237" s="156"/>
      <c r="AV237" s="156"/>
      <c r="AW237" s="156"/>
      <c r="AX237" s="156"/>
      <c r="AY237" s="156"/>
      <c r="AZ237" s="156"/>
      <c r="BA237" s="65"/>
      <c r="BB237" s="156"/>
      <c r="BC237" s="156"/>
      <c r="BD237" s="156"/>
      <c r="BE237" s="156"/>
      <c r="BF237" s="156"/>
      <c r="BG237" s="65"/>
      <c r="BH237" s="65"/>
      <c r="BI237" s="65"/>
      <c r="BJ237" s="65"/>
      <c r="BK237" s="65"/>
      <c r="BL237" s="65"/>
      <c r="BM237" s="65"/>
      <c r="BN237" s="65"/>
      <c r="BO237" s="65"/>
      <c r="BP237" s="43"/>
      <c r="BQ237" s="43"/>
      <c r="BR237" s="43"/>
      <c r="BS237" s="43"/>
      <c r="BT237" s="43"/>
      <c r="BU237" s="43"/>
      <c r="BV237" s="28" t="n">
        <v>1</v>
      </c>
      <c r="BW237" s="12">
        <f>IFERROR(VLOOKUP(C237,Inscritos!$B$2:$D$600,3,FALSE()),0)</f>
        <v>1</v>
      </c>
    </row>
    <row r="238" spans="1:75" ht="15.75" customHeight="1">
      <c r="A238" s="158"/>
      <c r="B238" s="193" t="s">
        <v>304</v>
      </c>
      <c r="C238" s="174" t="s">
        <v>359</v>
      </c>
      <c r="D238" s="169"/>
      <c r="E238" s="165"/>
      <c r="F238" s="156"/>
      <c r="G238" s="156"/>
      <c r="H238" s="156"/>
      <c r="I238" s="156"/>
      <c r="J238" s="156"/>
      <c r="K238" s="156"/>
      <c r="L238" s="156"/>
      <c r="M238" s="156"/>
      <c r="N238" s="156"/>
      <c r="O238" s="156"/>
      <c r="P238" s="156"/>
      <c r="Q238" s="156"/>
      <c r="R238" s="156"/>
      <c r="S238" s="65"/>
      <c r="T238" s="65"/>
      <c r="U238" s="65"/>
      <c r="V238" s="65"/>
      <c r="W238" s="65"/>
      <c r="X238" s="65"/>
      <c r="Y238" s="65"/>
      <c r="Z238" s="156"/>
      <c r="AA238" s="156"/>
      <c r="AB238" s="156"/>
      <c r="AC238" s="156"/>
      <c r="AD238" s="156"/>
      <c r="AE238" s="156"/>
      <c r="AF238" s="156"/>
      <c r="AG238" s="156"/>
      <c r="AH238" s="156"/>
      <c r="AI238" s="156"/>
      <c r="AJ238" s="156"/>
      <c r="AK238" s="156"/>
      <c r="AL238" s="156"/>
      <c r="AM238" s="156"/>
      <c r="AN238" s="65"/>
      <c r="AO238" s="65"/>
      <c r="AP238" s="65"/>
      <c r="AQ238" s="65"/>
      <c r="AR238" s="65"/>
      <c r="AS238" s="65"/>
      <c r="AT238" s="65"/>
      <c r="AU238" s="156"/>
      <c r="AV238" s="156"/>
      <c r="AW238" s="156"/>
      <c r="AX238" s="156"/>
      <c r="AY238" s="156"/>
      <c r="AZ238" s="156"/>
      <c r="BA238" s="65"/>
      <c r="BB238" s="156"/>
      <c r="BC238" s="156"/>
      <c r="BD238" s="156"/>
      <c r="BE238" s="156"/>
      <c r="BF238" s="156"/>
      <c r="BG238" s="65"/>
      <c r="BH238" s="65"/>
      <c r="BI238" s="65"/>
      <c r="BJ238" s="65"/>
      <c r="BK238" s="65"/>
      <c r="BL238" s="65"/>
      <c r="BM238" s="65"/>
      <c r="BN238" s="65"/>
      <c r="BO238" s="65"/>
      <c r="BP238" s="43"/>
      <c r="BQ238" s="43"/>
      <c r="BR238" s="43"/>
      <c r="BS238" s="43"/>
      <c r="BT238" s="43"/>
      <c r="BU238" s="43"/>
      <c r="BV238" s="28" t="n">
        <v>1</v>
      </c>
      <c r="BW238" s="12">
        <f>IFERROR(VLOOKUP(C238,Inscritos!$B$2:$D$600,3,FALSE()),0)</f>
        <v>1</v>
      </c>
    </row>
    <row r="239" spans="1:75" ht="15.75" customHeight="1">
      <c r="A239" s="158"/>
      <c r="B239" s="170" t="s">
        <v>306</v>
      </c>
      <c r="C239" s="174" t="s">
        <v>360</v>
      </c>
      <c r="D239" s="169"/>
      <c r="E239" s="165"/>
      <c r="F239" s="156"/>
      <c r="G239" s="156"/>
      <c r="H239" s="156"/>
      <c r="I239" s="156"/>
      <c r="J239" s="156"/>
      <c r="K239" s="156"/>
      <c r="L239" s="156"/>
      <c r="M239" s="156"/>
      <c r="N239" s="156"/>
      <c r="O239" s="156"/>
      <c r="P239" s="156"/>
      <c r="Q239" s="156"/>
      <c r="R239" s="156"/>
      <c r="S239" s="65"/>
      <c r="T239" s="65"/>
      <c r="U239" s="65"/>
      <c r="V239" s="65"/>
      <c r="W239" s="65"/>
      <c r="X239" s="65"/>
      <c r="Y239" s="65"/>
      <c r="Z239" s="156"/>
      <c r="AA239" s="156"/>
      <c r="AB239" s="156"/>
      <c r="AC239" s="156"/>
      <c r="AD239" s="156"/>
      <c r="AE239" s="156"/>
      <c r="AF239" s="156"/>
      <c r="AG239" s="156"/>
      <c r="AH239" s="156"/>
      <c r="AI239" s="156"/>
      <c r="AJ239" s="156"/>
      <c r="AK239" s="156"/>
      <c r="AL239" s="156"/>
      <c r="AM239" s="156"/>
      <c r="AN239" s="65"/>
      <c r="AO239" s="65"/>
      <c r="AP239" s="65"/>
      <c r="AQ239" s="65"/>
      <c r="AR239" s="65"/>
      <c r="AS239" s="65"/>
      <c r="AT239" s="65"/>
      <c r="AU239" s="156"/>
      <c r="AV239" s="156"/>
      <c r="AW239" s="156"/>
      <c r="AX239" s="156"/>
      <c r="AY239" s="156"/>
      <c r="AZ239" s="156"/>
      <c r="BA239" s="65"/>
      <c r="BB239" s="156"/>
      <c r="BC239" s="156"/>
      <c r="BD239" s="156"/>
      <c r="BE239" s="156"/>
      <c r="BF239" s="156"/>
      <c r="BG239" s="65"/>
      <c r="BH239" s="65"/>
      <c r="BI239" s="65"/>
      <c r="BJ239" s="65"/>
      <c r="BK239" s="65"/>
      <c r="BL239" s="65"/>
      <c r="BM239" s="65"/>
      <c r="BN239" s="65"/>
      <c r="BO239" s="65"/>
      <c r="BP239" s="43"/>
      <c r="BQ239" s="43"/>
      <c r="BR239" s="43"/>
      <c r="BS239" s="43"/>
      <c r="BT239" s="43"/>
      <c r="BU239" s="43"/>
      <c r="BV239" s="28" t="n">
        <v>1</v>
      </c>
      <c r="BW239" s="12">
        <f>IFERROR(VLOOKUP(C239,Inscritos!$B$2:$D$600,3,FALSE()),0)</f>
        <v>1</v>
      </c>
    </row>
    <row r="240" spans="1:75" ht="15.75" customHeight="1">
      <c r="A240" s="158"/>
      <c r="B240" s="193" t="s">
        <v>304</v>
      </c>
      <c r="C240" s="174" t="s">
        <v>361</v>
      </c>
      <c r="D240" s="169"/>
      <c r="E240" s="165"/>
      <c r="F240" s="156"/>
      <c r="G240" s="156"/>
      <c r="H240" s="156"/>
      <c r="I240" s="156"/>
      <c r="J240" s="156"/>
      <c r="K240" s="156"/>
      <c r="L240" s="156"/>
      <c r="M240" s="156"/>
      <c r="N240" s="156"/>
      <c r="O240" s="156"/>
      <c r="P240" s="156"/>
      <c r="Q240" s="156"/>
      <c r="R240" s="156"/>
      <c r="S240" s="65"/>
      <c r="T240" s="65"/>
      <c r="U240" s="65"/>
      <c r="V240" s="65"/>
      <c r="W240" s="65"/>
      <c r="X240" s="65"/>
      <c r="Y240" s="65"/>
      <c r="Z240" s="156"/>
      <c r="AA240" s="156"/>
      <c r="AB240" s="156"/>
      <c r="AC240" s="156"/>
      <c r="AD240" s="156"/>
      <c r="AE240" s="156"/>
      <c r="AF240" s="156"/>
      <c r="AG240" s="156"/>
      <c r="AH240" s="156"/>
      <c r="AI240" s="156"/>
      <c r="AJ240" s="156"/>
      <c r="AK240" s="156"/>
      <c r="AL240" s="156"/>
      <c r="AM240" s="156"/>
      <c r="AN240" s="65"/>
      <c r="AO240" s="65"/>
      <c r="AP240" s="65"/>
      <c r="AQ240" s="65"/>
      <c r="AR240" s="65"/>
      <c r="AS240" s="65"/>
      <c r="AT240" s="65"/>
      <c r="AU240" s="156"/>
      <c r="AV240" s="156"/>
      <c r="AW240" s="156"/>
      <c r="AX240" s="156"/>
      <c r="AY240" s="156"/>
      <c r="AZ240" s="156"/>
      <c r="BA240" s="65"/>
      <c r="BB240" s="156"/>
      <c r="BC240" s="156"/>
      <c r="BD240" s="156"/>
      <c r="BE240" s="156"/>
      <c r="BF240" s="156"/>
      <c r="BG240" s="65"/>
      <c r="BH240" s="65"/>
      <c r="BI240" s="65"/>
      <c r="BJ240" s="65"/>
      <c r="BK240" s="65"/>
      <c r="BL240" s="65"/>
      <c r="BM240" s="65"/>
      <c r="BN240" s="65"/>
      <c r="BO240" s="65"/>
      <c r="BP240" s="43"/>
      <c r="BQ240" s="43"/>
      <c r="BR240" s="43"/>
      <c r="BS240" s="43"/>
      <c r="BT240" s="43"/>
      <c r="BU240" s="43"/>
      <c r="BV240" s="28" t="n">
        <v>1</v>
      </c>
      <c r="BW240" s="12">
        <f>IFERROR(VLOOKUP(C240,Inscritos!$B$2:$D$600,3,FALSE()),0)</f>
        <v>1</v>
      </c>
    </row>
    <row r="241" spans="1:75" ht="15.75" customHeight="1">
      <c r="A241" s="158"/>
      <c r="B241" s="170" t="s">
        <v>306</v>
      </c>
      <c r="C241" s="174" t="s">
        <v>362</v>
      </c>
      <c r="D241" s="169"/>
      <c r="E241" s="165"/>
      <c r="F241" s="156"/>
      <c r="G241" s="156"/>
      <c r="H241" s="156"/>
      <c r="I241" s="156"/>
      <c r="J241" s="156"/>
      <c r="K241" s="156"/>
      <c r="L241" s="156"/>
      <c r="M241" s="156"/>
      <c r="N241" s="156"/>
      <c r="O241" s="156"/>
      <c r="P241" s="156"/>
      <c r="Q241" s="156"/>
      <c r="R241" s="156"/>
      <c r="S241" s="65"/>
      <c r="T241" s="65"/>
      <c r="U241" s="65"/>
      <c r="V241" s="65"/>
      <c r="W241" s="65"/>
      <c r="X241" s="65"/>
      <c r="Y241" s="65"/>
      <c r="Z241" s="156"/>
      <c r="AA241" s="156"/>
      <c r="AB241" s="156"/>
      <c r="AC241" s="156"/>
      <c r="AD241" s="156"/>
      <c r="AE241" s="156"/>
      <c r="AF241" s="156"/>
      <c r="AG241" s="156"/>
      <c r="AH241" s="156"/>
      <c r="AI241" s="156"/>
      <c r="AJ241" s="156"/>
      <c r="AK241" s="156"/>
      <c r="AL241" s="156"/>
      <c r="AM241" s="156"/>
      <c r="AN241" s="65"/>
      <c r="AO241" s="65"/>
      <c r="AP241" s="65"/>
      <c r="AQ241" s="65"/>
      <c r="AR241" s="65"/>
      <c r="AS241" s="65"/>
      <c r="AT241" s="65"/>
      <c r="AU241" s="156"/>
      <c r="AV241" s="156"/>
      <c r="AW241" s="156"/>
      <c r="AX241" s="156"/>
      <c r="AY241" s="156"/>
      <c r="AZ241" s="156"/>
      <c r="BA241" s="65"/>
      <c r="BB241" s="156"/>
      <c r="BC241" s="156"/>
      <c r="BD241" s="156"/>
      <c r="BE241" s="156"/>
      <c r="BF241" s="156"/>
      <c r="BG241" s="65"/>
      <c r="BH241" s="65"/>
      <c r="BI241" s="65"/>
      <c r="BJ241" s="65"/>
      <c r="BK241" s="65"/>
      <c r="BL241" s="65"/>
      <c r="BM241" s="65"/>
      <c r="BN241" s="65"/>
      <c r="BO241" s="65"/>
      <c r="BP241" s="43"/>
      <c r="BQ241" s="43"/>
      <c r="BR241" s="43"/>
      <c r="BS241" s="43"/>
      <c r="BT241" s="43"/>
      <c r="BU241" s="43"/>
      <c r="BV241" s="28" t="n">
        <v>1</v>
      </c>
      <c r="BW241" s="12">
        <f>IFERROR(VLOOKUP(C241,Inscritos!$B$2:$D$600,3,FALSE()),0)</f>
        <v>1</v>
      </c>
    </row>
    <row r="242" spans="1:75" ht="15.75" customHeight="1">
      <c r="A242" s="158"/>
      <c r="B242" s="193" t="s">
        <v>304</v>
      </c>
      <c r="C242" s="174" t="s">
        <v>363</v>
      </c>
      <c r="D242" s="169"/>
      <c r="E242" s="165"/>
      <c r="F242" s="156"/>
      <c r="G242" s="156"/>
      <c r="H242" s="156"/>
      <c r="I242" s="156"/>
      <c r="J242" s="156"/>
      <c r="K242" s="156"/>
      <c r="L242" s="156"/>
      <c r="M242" s="156"/>
      <c r="N242" s="156"/>
      <c r="O242" s="156"/>
      <c r="P242" s="156"/>
      <c r="Q242" s="156"/>
      <c r="R242" s="156"/>
      <c r="S242" s="65"/>
      <c r="T242" s="65"/>
      <c r="U242" s="65"/>
      <c r="V242" s="65"/>
      <c r="W242" s="65"/>
      <c r="X242" s="65"/>
      <c r="Y242" s="65"/>
      <c r="Z242" s="156"/>
      <c r="AA242" s="156"/>
      <c r="AB242" s="156"/>
      <c r="AC242" s="156"/>
      <c r="AD242" s="156"/>
      <c r="AE242" s="156"/>
      <c r="AF242" s="156"/>
      <c r="AG242" s="156"/>
      <c r="AH242" s="156"/>
      <c r="AI242" s="156"/>
      <c r="AJ242" s="156"/>
      <c r="AK242" s="156"/>
      <c r="AL242" s="156"/>
      <c r="AM242" s="156"/>
      <c r="AN242" s="65"/>
      <c r="AO242" s="65"/>
      <c r="AP242" s="65"/>
      <c r="AQ242" s="65"/>
      <c r="AR242" s="65"/>
      <c r="AS242" s="65"/>
      <c r="AT242" s="65"/>
      <c r="AU242" s="156"/>
      <c r="AV242" s="156"/>
      <c r="AW242" s="156"/>
      <c r="AX242" s="156"/>
      <c r="AY242" s="156"/>
      <c r="AZ242" s="156"/>
      <c r="BA242" s="65"/>
      <c r="BB242" s="156"/>
      <c r="BC242" s="156"/>
      <c r="BD242" s="156"/>
      <c r="BE242" s="156"/>
      <c r="BF242" s="156"/>
      <c r="BG242" s="65"/>
      <c r="BH242" s="65"/>
      <c r="BI242" s="65"/>
      <c r="BJ242" s="65"/>
      <c r="BK242" s="65"/>
      <c r="BL242" s="65"/>
      <c r="BM242" s="65"/>
      <c r="BN242" s="65"/>
      <c r="BO242" s="65"/>
      <c r="BP242" s="43"/>
      <c r="BQ242" s="43"/>
      <c r="BR242" s="43"/>
      <c r="BS242" s="43"/>
      <c r="BT242" s="43"/>
      <c r="BU242" s="43"/>
      <c r="BV242" s="28" t="n">
        <v>1</v>
      </c>
      <c r="BW242" s="12">
        <f>IFERROR(VLOOKUP(C242,Inscritos!$B$2:$D$600,3,FALSE()),0)</f>
        <v>1</v>
      </c>
    </row>
    <row r="243" spans="1:75" ht="15.75" customHeight="1">
      <c r="A243" s="158"/>
      <c r="B243" s="170" t="s">
        <v>306</v>
      </c>
      <c r="C243" s="174" t="s">
        <v>364</v>
      </c>
      <c r="D243" s="169"/>
      <c r="E243" s="165"/>
      <c r="F243" s="156"/>
      <c r="G243" s="156"/>
      <c r="H243" s="156"/>
      <c r="I243" s="156"/>
      <c r="J243" s="156"/>
      <c r="K243" s="156"/>
      <c r="L243" s="156"/>
      <c r="M243" s="156"/>
      <c r="N243" s="156"/>
      <c r="O243" s="156"/>
      <c r="P243" s="156"/>
      <c r="Q243" s="156"/>
      <c r="R243" s="156"/>
      <c r="S243" s="65"/>
      <c r="T243" s="65"/>
      <c r="U243" s="65"/>
      <c r="V243" s="65"/>
      <c r="W243" s="65"/>
      <c r="X243" s="65"/>
      <c r="Y243" s="65"/>
      <c r="Z243" s="156"/>
      <c r="AA243" s="156"/>
      <c r="AB243" s="156"/>
      <c r="AC243" s="156"/>
      <c r="AD243" s="156"/>
      <c r="AE243" s="156"/>
      <c r="AF243" s="156"/>
      <c r="AG243" s="156"/>
      <c r="AH243" s="156"/>
      <c r="AI243" s="156"/>
      <c r="AJ243" s="156"/>
      <c r="AK243" s="156"/>
      <c r="AL243" s="156"/>
      <c r="AM243" s="156"/>
      <c r="AN243" s="65"/>
      <c r="AO243" s="65"/>
      <c r="AP243" s="65"/>
      <c r="AQ243" s="65"/>
      <c r="AR243" s="65"/>
      <c r="AS243" s="65"/>
      <c r="AT243" s="65"/>
      <c r="AU243" s="156"/>
      <c r="AV243" s="156"/>
      <c r="AW243" s="156"/>
      <c r="AX243" s="156"/>
      <c r="AY243" s="156"/>
      <c r="AZ243" s="156"/>
      <c r="BA243" s="65"/>
      <c r="BB243" s="156"/>
      <c r="BC243" s="156"/>
      <c r="BD243" s="156"/>
      <c r="BE243" s="156"/>
      <c r="BF243" s="156"/>
      <c r="BG243" s="65"/>
      <c r="BH243" s="65"/>
      <c r="BI243" s="65"/>
      <c r="BJ243" s="65"/>
      <c r="BK243" s="65"/>
      <c r="BL243" s="65"/>
      <c r="BM243" s="65"/>
      <c r="BN243" s="65"/>
      <c r="BO243" s="65"/>
      <c r="BP243" s="43"/>
      <c r="BQ243" s="43"/>
      <c r="BR243" s="43"/>
      <c r="BS243" s="43"/>
      <c r="BT243" s="43"/>
      <c r="BU243" s="43"/>
      <c r="BV243" s="28" t="n">
        <v>1</v>
      </c>
      <c r="BW243" s="12">
        <f>IFERROR(VLOOKUP(C243,Inscritos!$B$2:$D$600,3,FALSE()),0)</f>
        <v>1</v>
      </c>
    </row>
    <row r="244" spans="1:75" ht="15.75" customHeight="1">
      <c r="A244" s="158"/>
      <c r="B244" s="174" t="s">
        <v>310</v>
      </c>
      <c r="C244" s="174" t="s">
        <v>365</v>
      </c>
      <c r="D244" s="169"/>
      <c r="E244" s="165"/>
      <c r="F244" s="156"/>
      <c r="G244" s="156"/>
      <c r="H244" s="156"/>
      <c r="I244" s="156"/>
      <c r="J244" s="156"/>
      <c r="K244" s="156"/>
      <c r="L244" s="156"/>
      <c r="M244" s="156"/>
      <c r="N244" s="156"/>
      <c r="O244" s="156"/>
      <c r="P244" s="156"/>
      <c r="Q244" s="156"/>
      <c r="R244" s="156"/>
      <c r="S244" s="65"/>
      <c r="T244" s="65"/>
      <c r="U244" s="65"/>
      <c r="V244" s="65"/>
      <c r="W244" s="65"/>
      <c r="X244" s="65"/>
      <c r="Y244" s="65"/>
      <c r="Z244" s="156"/>
      <c r="AA244" s="156"/>
      <c r="AB244" s="156"/>
      <c r="AC244" s="156"/>
      <c r="AD244" s="156"/>
      <c r="AE244" s="156"/>
      <c r="AF244" s="156"/>
      <c r="AG244" s="156"/>
      <c r="AH244" s="156"/>
      <c r="AI244" s="156"/>
      <c r="AJ244" s="156"/>
      <c r="AK244" s="156"/>
      <c r="AL244" s="156"/>
      <c r="AM244" s="156"/>
      <c r="AN244" s="65"/>
      <c r="AO244" s="65"/>
      <c r="AP244" s="65"/>
      <c r="AQ244" s="65"/>
      <c r="AR244" s="65"/>
      <c r="AS244" s="65"/>
      <c r="AT244" s="65"/>
      <c r="AU244" s="156"/>
      <c r="AV244" s="156"/>
      <c r="AW244" s="156"/>
      <c r="AX244" s="156"/>
      <c r="AY244" s="156"/>
      <c r="AZ244" s="156"/>
      <c r="BA244" s="65"/>
      <c r="BB244" s="156"/>
      <c r="BC244" s="156"/>
      <c r="BD244" s="156"/>
      <c r="BE244" s="156"/>
      <c r="BF244" s="156"/>
      <c r="BG244" s="65"/>
      <c r="BH244" s="65"/>
      <c r="BI244" s="65"/>
      <c r="BJ244" s="65"/>
      <c r="BK244" s="65"/>
      <c r="BL244" s="65"/>
      <c r="BM244" s="65"/>
      <c r="BN244" s="65"/>
      <c r="BO244" s="65"/>
      <c r="BP244" s="43"/>
      <c r="BQ244" s="43"/>
      <c r="BR244" s="43"/>
      <c r="BS244" s="43"/>
      <c r="BT244" s="43"/>
      <c r="BU244" s="43"/>
      <c r="BV244" s="28" t="n">
        <v>1</v>
      </c>
      <c r="BW244" s="12">
        <f>IFERROR(VLOOKUP(C244,Inscritos!$B$2:$D$600,3,FALSE()),0)</f>
        <v>1</v>
      </c>
    </row>
    <row r="245" spans="1:75" ht="15.75" customHeight="1">
      <c r="A245" s="158"/>
      <c r="B245" s="193" t="s">
        <v>304</v>
      </c>
      <c r="C245" s="174" t="s">
        <v>366</v>
      </c>
      <c r="D245" s="169"/>
      <c r="E245" s="165"/>
      <c r="F245" s="156"/>
      <c r="G245" s="156"/>
      <c r="H245" s="156"/>
      <c r="I245" s="156"/>
      <c r="J245" s="156"/>
      <c r="K245" s="156"/>
      <c r="L245" s="156"/>
      <c r="M245" s="156"/>
      <c r="N245" s="156"/>
      <c r="O245" s="156"/>
      <c r="P245" s="156"/>
      <c r="Q245" s="156"/>
      <c r="R245" s="156"/>
      <c r="S245" s="65"/>
      <c r="T245" s="65"/>
      <c r="U245" s="65"/>
      <c r="V245" s="65"/>
      <c r="W245" s="65"/>
      <c r="X245" s="65"/>
      <c r="Y245" s="65"/>
      <c r="Z245" s="156"/>
      <c r="AA245" s="156"/>
      <c r="AB245" s="156"/>
      <c r="AC245" s="156"/>
      <c r="AD245" s="156"/>
      <c r="AE245" s="156"/>
      <c r="AF245" s="156"/>
      <c r="AG245" s="156"/>
      <c r="AH245" s="156"/>
      <c r="AI245" s="156"/>
      <c r="AJ245" s="156"/>
      <c r="AK245" s="156"/>
      <c r="AL245" s="156"/>
      <c r="AM245" s="156"/>
      <c r="AN245" s="65"/>
      <c r="AO245" s="65"/>
      <c r="AP245" s="65"/>
      <c r="AQ245" s="65"/>
      <c r="AR245" s="65"/>
      <c r="AS245" s="65"/>
      <c r="AT245" s="65"/>
      <c r="AU245" s="156"/>
      <c r="AV245" s="156"/>
      <c r="AW245" s="156"/>
      <c r="AX245" s="156"/>
      <c r="AY245" s="156"/>
      <c r="AZ245" s="156"/>
      <c r="BA245" s="65"/>
      <c r="BB245" s="156"/>
      <c r="BC245" s="156"/>
      <c r="BD245" s="156"/>
      <c r="BE245" s="156"/>
      <c r="BF245" s="156"/>
      <c r="BG245" s="65"/>
      <c r="BH245" s="65"/>
      <c r="BI245" s="65"/>
      <c r="BJ245" s="65"/>
      <c r="BK245" s="65"/>
      <c r="BL245" s="65"/>
      <c r="BM245" s="65"/>
      <c r="BN245" s="65"/>
      <c r="BO245" s="65"/>
      <c r="BP245" s="43"/>
      <c r="BQ245" s="43"/>
      <c r="BR245" s="43"/>
      <c r="BS245" s="43"/>
      <c r="BT245" s="43"/>
      <c r="BU245" s="43"/>
      <c r="BV245" s="28" t="n">
        <v>1</v>
      </c>
      <c r="BW245" s="12">
        <f>IFERROR(VLOOKUP(C245,Inscritos!$B$2:$D$600,3,FALSE()),0)</f>
        <v>2</v>
      </c>
    </row>
    <row r="246" spans="1:75" ht="15.75" customHeight="1">
      <c r="A246" s="158"/>
      <c r="B246" s="193" t="s">
        <v>304</v>
      </c>
      <c r="C246" s="174" t="s">
        <v>367</v>
      </c>
      <c r="D246" s="169"/>
      <c r="E246" s="165"/>
      <c r="F246" s="156"/>
      <c r="G246" s="156"/>
      <c r="H246" s="156"/>
      <c r="I246" s="156"/>
      <c r="J246" s="156"/>
      <c r="K246" s="156"/>
      <c r="L246" s="156"/>
      <c r="M246" s="156"/>
      <c r="N246" s="156"/>
      <c r="O246" s="156"/>
      <c r="P246" s="156"/>
      <c r="Q246" s="156"/>
      <c r="R246" s="156"/>
      <c r="S246" s="65"/>
      <c r="T246" s="65"/>
      <c r="U246" s="65"/>
      <c r="V246" s="65"/>
      <c r="W246" s="65"/>
      <c r="X246" s="65"/>
      <c r="Y246" s="65"/>
      <c r="Z246" s="156"/>
      <c r="AA246" s="156"/>
      <c r="AB246" s="156"/>
      <c r="AC246" s="156"/>
      <c r="AD246" s="156"/>
      <c r="AE246" s="156"/>
      <c r="AF246" s="156"/>
      <c r="AG246" s="156"/>
      <c r="AH246" s="156"/>
      <c r="AI246" s="156"/>
      <c r="AJ246" s="156"/>
      <c r="AK246" s="156"/>
      <c r="AL246" s="156"/>
      <c r="AM246" s="156"/>
      <c r="AN246" s="65"/>
      <c r="AO246" s="65"/>
      <c r="AP246" s="65"/>
      <c r="AQ246" s="65"/>
      <c r="AR246" s="65"/>
      <c r="AS246" s="65"/>
      <c r="AT246" s="65"/>
      <c r="AU246" s="156"/>
      <c r="AV246" s="156"/>
      <c r="AW246" s="156"/>
      <c r="AX246" s="156"/>
      <c r="AY246" s="156"/>
      <c r="AZ246" s="156"/>
      <c r="BA246" s="65"/>
      <c r="BB246" s="156"/>
      <c r="BC246" s="156"/>
      <c r="BD246" s="156"/>
      <c r="BE246" s="156"/>
      <c r="BF246" s="156"/>
      <c r="BG246" s="65"/>
      <c r="BH246" s="65"/>
      <c r="BI246" s="65"/>
      <c r="BJ246" s="65"/>
      <c r="BK246" s="65"/>
      <c r="BL246" s="65"/>
      <c r="BM246" s="65"/>
      <c r="BN246" s="65"/>
      <c r="BO246" s="65"/>
      <c r="BP246" s="43"/>
      <c r="BQ246" s="43"/>
      <c r="BR246" s="43"/>
      <c r="BS246" s="43"/>
      <c r="BT246" s="43"/>
      <c r="BU246" s="43"/>
      <c r="BV246" s="28" t="n">
        <v>1</v>
      </c>
      <c r="BW246" s="12">
        <f>IFERROR(VLOOKUP(C246,Inscritos!$B$2:$D$600,3,FALSE()),0)</f>
        <v>1</v>
      </c>
    </row>
    <row r="247" spans="1:75" ht="15.75" customHeight="1">
      <c r="A247" s="158"/>
      <c r="B247" s="174" t="s">
        <v>310</v>
      </c>
      <c r="C247" s="174" t="s">
        <v>368</v>
      </c>
      <c r="D247" s="169"/>
      <c r="E247" s="165"/>
      <c r="F247" s="156"/>
      <c r="G247" s="156"/>
      <c r="H247" s="156"/>
      <c r="I247" s="156"/>
      <c r="J247" s="156"/>
      <c r="K247" s="156"/>
      <c r="L247" s="156"/>
      <c r="M247" s="156"/>
      <c r="N247" s="156"/>
      <c r="O247" s="156"/>
      <c r="P247" s="156"/>
      <c r="Q247" s="156"/>
      <c r="R247" s="156"/>
      <c r="S247" s="65"/>
      <c r="T247" s="65"/>
      <c r="U247" s="65"/>
      <c r="V247" s="65"/>
      <c r="W247" s="65"/>
      <c r="X247" s="65"/>
      <c r="Y247" s="65"/>
      <c r="Z247" s="156"/>
      <c r="AA247" s="156"/>
      <c r="AB247" s="156"/>
      <c r="AC247" s="156"/>
      <c r="AD247" s="156"/>
      <c r="AE247" s="156"/>
      <c r="AF247" s="156"/>
      <c r="AG247" s="156"/>
      <c r="AH247" s="156"/>
      <c r="AI247" s="156"/>
      <c r="AJ247" s="156"/>
      <c r="AK247" s="156"/>
      <c r="AL247" s="156"/>
      <c r="AM247" s="156"/>
      <c r="AN247" s="65"/>
      <c r="AO247" s="65"/>
      <c r="AP247" s="65"/>
      <c r="AQ247" s="65"/>
      <c r="AR247" s="65"/>
      <c r="AS247" s="65"/>
      <c r="AT247" s="65"/>
      <c r="AU247" s="156"/>
      <c r="AV247" s="156"/>
      <c r="AW247" s="156"/>
      <c r="AX247" s="156"/>
      <c r="AY247" s="156"/>
      <c r="AZ247" s="156"/>
      <c r="BA247" s="65"/>
      <c r="BB247" s="156"/>
      <c r="BC247" s="156"/>
      <c r="BD247" s="156"/>
      <c r="BE247" s="156"/>
      <c r="BF247" s="156"/>
      <c r="BG247" s="65"/>
      <c r="BH247" s="65"/>
      <c r="BI247" s="65"/>
      <c r="BJ247" s="65"/>
      <c r="BK247" s="65"/>
      <c r="BL247" s="65"/>
      <c r="BM247" s="65"/>
      <c r="BN247" s="65"/>
      <c r="BO247" s="65"/>
      <c r="BP247" s="43"/>
      <c r="BQ247" s="43"/>
      <c r="BR247" s="43"/>
      <c r="BS247" s="43"/>
      <c r="BT247" s="43"/>
      <c r="BU247" s="43"/>
      <c r="BV247" s="28" t="n">
        <v>1</v>
      </c>
      <c r="BW247" s="12">
        <f>IFERROR(VLOOKUP(C247,Inscritos!$B$2:$D$600,3,FALSE()),0)</f>
        <v>1</v>
      </c>
    </row>
    <row r="248" spans="1:75" ht="15.75" customHeight="1">
      <c r="A248" s="158"/>
      <c r="B248" s="174" t="s">
        <v>310</v>
      </c>
      <c r="C248" s="174" t="s">
        <v>369</v>
      </c>
      <c r="D248" s="169"/>
      <c r="E248" s="165"/>
      <c r="F248" s="156"/>
      <c r="G248" s="156"/>
      <c r="H248" s="156"/>
      <c r="I248" s="156"/>
      <c r="J248" s="156"/>
      <c r="K248" s="156"/>
      <c r="L248" s="156"/>
      <c r="M248" s="156"/>
      <c r="N248" s="156"/>
      <c r="O248" s="156"/>
      <c r="P248" s="156"/>
      <c r="Q248" s="156"/>
      <c r="R248" s="156"/>
      <c r="S248" s="65"/>
      <c r="T248" s="65"/>
      <c r="U248" s="65"/>
      <c r="V248" s="65"/>
      <c r="W248" s="65"/>
      <c r="X248" s="65"/>
      <c r="Y248" s="65"/>
      <c r="Z248" s="156"/>
      <c r="AA248" s="156"/>
      <c r="AB248" s="156"/>
      <c r="AC248" s="156"/>
      <c r="AD248" s="156"/>
      <c r="AE248" s="156"/>
      <c r="AF248" s="156"/>
      <c r="AG248" s="156"/>
      <c r="AH248" s="156"/>
      <c r="AI248" s="156"/>
      <c r="AJ248" s="156"/>
      <c r="AK248" s="156"/>
      <c r="AL248" s="156"/>
      <c r="AM248" s="156"/>
      <c r="AN248" s="65"/>
      <c r="AO248" s="65"/>
      <c r="AP248" s="65"/>
      <c r="AQ248" s="65"/>
      <c r="AR248" s="65"/>
      <c r="AS248" s="65"/>
      <c r="AT248" s="65"/>
      <c r="AU248" s="156"/>
      <c r="AV248" s="156"/>
      <c r="AW248" s="156"/>
      <c r="AX248" s="156"/>
      <c r="AY248" s="156"/>
      <c r="AZ248" s="156"/>
      <c r="BA248" s="65"/>
      <c r="BB248" s="156"/>
      <c r="BC248" s="156"/>
      <c r="BD248" s="156"/>
      <c r="BE248" s="156"/>
      <c r="BF248" s="156"/>
      <c r="BG248" s="65"/>
      <c r="BH248" s="65"/>
      <c r="BI248" s="65"/>
      <c r="BJ248" s="65"/>
      <c r="BK248" s="65"/>
      <c r="BL248" s="65"/>
      <c r="BM248" s="65"/>
      <c r="BN248" s="65"/>
      <c r="BO248" s="65"/>
      <c r="BP248" s="43"/>
      <c r="BQ248" s="43"/>
      <c r="BR248" s="43"/>
      <c r="BS248" s="43"/>
      <c r="BT248" s="43"/>
      <c r="BU248" s="43"/>
      <c r="BV248" s="28" t="n">
        <v>1</v>
      </c>
      <c r="BW248" s="12">
        <f>IFERROR(VLOOKUP(C248,Inscritos!$B$2:$D$600,3,FALSE()),0)</f>
        <v>1</v>
      </c>
    </row>
    <row r="249" spans="1:75" ht="15.75" customHeight="1">
      <c r="A249" s="158"/>
      <c r="B249" s="174" t="s">
        <v>310</v>
      </c>
      <c r="C249" s="174" t="s">
        <v>370</v>
      </c>
      <c r="D249" s="169"/>
      <c r="E249" s="165"/>
      <c r="F249" s="156"/>
      <c r="G249" s="156"/>
      <c r="H249" s="156"/>
      <c r="I249" s="156"/>
      <c r="J249" s="156"/>
      <c r="K249" s="156"/>
      <c r="L249" s="156"/>
      <c r="M249" s="156"/>
      <c r="N249" s="156"/>
      <c r="O249" s="156"/>
      <c r="P249" s="156"/>
      <c r="Q249" s="156"/>
      <c r="R249" s="156"/>
      <c r="S249" s="65"/>
      <c r="T249" s="65"/>
      <c r="U249" s="65"/>
      <c r="V249" s="65"/>
      <c r="W249" s="65"/>
      <c r="X249" s="65"/>
      <c r="Y249" s="65"/>
      <c r="Z249" s="156"/>
      <c r="AA249" s="156"/>
      <c r="AB249" s="156"/>
      <c r="AC249" s="156"/>
      <c r="AD249" s="156"/>
      <c r="AE249" s="156"/>
      <c r="AF249" s="156"/>
      <c r="AG249" s="156"/>
      <c r="AH249" s="156"/>
      <c r="AI249" s="156"/>
      <c r="AJ249" s="156"/>
      <c r="AK249" s="156"/>
      <c r="AL249" s="156"/>
      <c r="AM249" s="156"/>
      <c r="AN249" s="65"/>
      <c r="AO249" s="65"/>
      <c r="AP249" s="65"/>
      <c r="AQ249" s="65"/>
      <c r="AR249" s="65"/>
      <c r="AS249" s="65"/>
      <c r="AT249" s="65"/>
      <c r="AU249" s="156"/>
      <c r="AV249" s="156"/>
      <c r="AW249" s="156"/>
      <c r="AX249" s="156"/>
      <c r="AY249" s="156"/>
      <c r="AZ249" s="156"/>
      <c r="BA249" s="65"/>
      <c r="BB249" s="156"/>
      <c r="BC249" s="156"/>
      <c r="BD249" s="156"/>
      <c r="BE249" s="156"/>
      <c r="BF249" s="156"/>
      <c r="BG249" s="65"/>
      <c r="BH249" s="65"/>
      <c r="BI249" s="65"/>
      <c r="BJ249" s="65"/>
      <c r="BK249" s="65"/>
      <c r="BL249" s="65"/>
      <c r="BM249" s="65"/>
      <c r="BN249" s="65"/>
      <c r="BO249" s="65"/>
      <c r="BP249" s="43"/>
      <c r="BQ249" s="43"/>
      <c r="BR249" s="43"/>
      <c r="BS249" s="43"/>
      <c r="BT249" s="43"/>
      <c r="BU249" s="43"/>
      <c r="BV249" s="28" t="n">
        <v>1</v>
      </c>
      <c r="BW249" s="12">
        <f>IFERROR(VLOOKUP(C249,Inscritos!$B$2:$D$600,3,FALSE()),0)</f>
        <v>1</v>
      </c>
    </row>
    <row r="250" spans="1:75" ht="15.75" customHeight="1">
      <c r="A250" s="158"/>
      <c r="B250" s="170" t="s">
        <v>306</v>
      </c>
      <c r="C250" s="174" t="s">
        <v>371</v>
      </c>
      <c r="D250" s="169"/>
      <c r="E250" s="165"/>
      <c r="F250" s="156"/>
      <c r="G250" s="156"/>
      <c r="H250" s="156"/>
      <c r="I250" s="156"/>
      <c r="J250" s="156"/>
      <c r="K250" s="156"/>
      <c r="L250" s="156"/>
      <c r="M250" s="156"/>
      <c r="N250" s="156"/>
      <c r="O250" s="156"/>
      <c r="P250" s="156"/>
      <c r="Q250" s="156"/>
      <c r="R250" s="156"/>
      <c r="S250" s="65"/>
      <c r="T250" s="65"/>
      <c r="U250" s="65"/>
      <c r="V250" s="65"/>
      <c r="W250" s="65"/>
      <c r="X250" s="65"/>
      <c r="Y250" s="65"/>
      <c r="Z250" s="156"/>
      <c r="AA250" s="156"/>
      <c r="AB250" s="156"/>
      <c r="AC250" s="156"/>
      <c r="AD250" s="156"/>
      <c r="AE250" s="156"/>
      <c r="AF250" s="156"/>
      <c r="AG250" s="156"/>
      <c r="AH250" s="156"/>
      <c r="AI250" s="156"/>
      <c r="AJ250" s="156"/>
      <c r="AK250" s="156"/>
      <c r="AL250" s="156"/>
      <c r="AM250" s="156"/>
      <c r="AN250" s="65"/>
      <c r="AO250" s="65"/>
      <c r="AP250" s="65"/>
      <c r="AQ250" s="65"/>
      <c r="AR250" s="65"/>
      <c r="AS250" s="65"/>
      <c r="AT250" s="65"/>
      <c r="AU250" s="156"/>
      <c r="AV250" s="156"/>
      <c r="AW250" s="156"/>
      <c r="AX250" s="156"/>
      <c r="AY250" s="156"/>
      <c r="AZ250" s="156"/>
      <c r="BA250" s="65"/>
      <c r="BB250" s="156"/>
      <c r="BC250" s="156"/>
      <c r="BD250" s="156"/>
      <c r="BE250" s="156"/>
      <c r="BF250" s="156"/>
      <c r="BG250" s="65"/>
      <c r="BH250" s="65"/>
      <c r="BI250" s="65"/>
      <c r="BJ250" s="65"/>
      <c r="BK250" s="65"/>
      <c r="BL250" s="65"/>
      <c r="BM250" s="65"/>
      <c r="BN250" s="65"/>
      <c r="BO250" s="65"/>
      <c r="BP250" s="43"/>
      <c r="BQ250" s="43"/>
      <c r="BR250" s="43"/>
      <c r="BS250" s="43"/>
      <c r="BT250" s="43"/>
      <c r="BU250" s="43"/>
      <c r="BV250" s="28" t="n">
        <v>1</v>
      </c>
      <c r="BW250" s="12">
        <f>IFERROR(VLOOKUP(C250,Inscritos!$B$2:$D$600,3,FALSE()),0)</f>
        <v>1</v>
      </c>
    </row>
    <row r="251" spans="1:75" ht="15.75" customHeight="1">
      <c r="A251" s="158"/>
      <c r="B251" s="193" t="s">
        <v>304</v>
      </c>
      <c r="C251" s="174" t="s">
        <v>372</v>
      </c>
      <c r="D251" s="169"/>
      <c r="E251" s="165"/>
      <c r="F251" s="156"/>
      <c r="G251" s="156"/>
      <c r="H251" s="156"/>
      <c r="I251" s="156"/>
      <c r="J251" s="156"/>
      <c r="K251" s="156"/>
      <c r="L251" s="156"/>
      <c r="M251" s="156"/>
      <c r="N251" s="156"/>
      <c r="O251" s="156"/>
      <c r="P251" s="156"/>
      <c r="Q251" s="156"/>
      <c r="R251" s="156"/>
      <c r="S251" s="65"/>
      <c r="T251" s="65"/>
      <c r="U251" s="65"/>
      <c r="V251" s="65"/>
      <c r="W251" s="65"/>
      <c r="X251" s="65"/>
      <c r="Y251" s="65"/>
      <c r="Z251" s="156"/>
      <c r="AA251" s="156"/>
      <c r="AB251" s="156"/>
      <c r="AC251" s="156"/>
      <c r="AD251" s="156"/>
      <c r="AE251" s="156"/>
      <c r="AF251" s="156"/>
      <c r="AG251" s="156"/>
      <c r="AH251" s="156"/>
      <c r="AI251" s="156"/>
      <c r="AJ251" s="156"/>
      <c r="AK251" s="156"/>
      <c r="AL251" s="156"/>
      <c r="AM251" s="156"/>
      <c r="AN251" s="65"/>
      <c r="AO251" s="65"/>
      <c r="AP251" s="65"/>
      <c r="AQ251" s="65"/>
      <c r="AR251" s="65"/>
      <c r="AS251" s="65"/>
      <c r="AT251" s="65"/>
      <c r="AU251" s="156"/>
      <c r="AV251" s="156"/>
      <c r="AW251" s="156"/>
      <c r="AX251" s="156"/>
      <c r="AY251" s="156"/>
      <c r="AZ251" s="156"/>
      <c r="BA251" s="65"/>
      <c r="BB251" s="156"/>
      <c r="BC251" s="156"/>
      <c r="BD251" s="156"/>
      <c r="BE251" s="156"/>
      <c r="BF251" s="156"/>
      <c r="BG251" s="65"/>
      <c r="BH251" s="65"/>
      <c r="BI251" s="65"/>
      <c r="BJ251" s="65"/>
      <c r="BK251" s="65"/>
      <c r="BL251" s="65"/>
      <c r="BM251" s="65"/>
      <c r="BN251" s="65"/>
      <c r="BO251" s="65"/>
      <c r="BP251" s="43"/>
      <c r="BQ251" s="43"/>
      <c r="BR251" s="43"/>
      <c r="BS251" s="43"/>
      <c r="BT251" s="43"/>
      <c r="BU251" s="43"/>
      <c r="BV251" s="28" t="n">
        <v>1</v>
      </c>
      <c r="BW251" s="12">
        <f>IFERROR(VLOOKUP(C251,Inscritos!$B$2:$D$600,3,FALSE()),0)</f>
        <v>1</v>
      </c>
    </row>
    <row r="252" spans="1:75" ht="15.75" customHeight="1">
      <c r="A252" s="158"/>
      <c r="B252" s="174" t="s">
        <v>310</v>
      </c>
      <c r="C252" s="174" t="s">
        <v>373</v>
      </c>
      <c r="D252" s="169"/>
      <c r="E252" s="165"/>
      <c r="F252" s="156"/>
      <c r="G252" s="156"/>
      <c r="H252" s="156"/>
      <c r="I252" s="156"/>
      <c r="J252" s="156"/>
      <c r="K252" s="156"/>
      <c r="L252" s="156"/>
      <c r="M252" s="156"/>
      <c r="N252" s="156"/>
      <c r="O252" s="156"/>
      <c r="P252" s="156"/>
      <c r="Q252" s="156"/>
      <c r="R252" s="156"/>
      <c r="S252" s="65"/>
      <c r="T252" s="65"/>
      <c r="U252" s="65"/>
      <c r="V252" s="65"/>
      <c r="W252" s="65"/>
      <c r="X252" s="65"/>
      <c r="Y252" s="65"/>
      <c r="Z252" s="156"/>
      <c r="AA252" s="156"/>
      <c r="AB252" s="156"/>
      <c r="AC252" s="156"/>
      <c r="AD252" s="156"/>
      <c r="AE252" s="156"/>
      <c r="AF252" s="156"/>
      <c r="AG252" s="156"/>
      <c r="AH252" s="156"/>
      <c r="AI252" s="156"/>
      <c r="AJ252" s="156"/>
      <c r="AK252" s="156"/>
      <c r="AL252" s="156"/>
      <c r="AM252" s="156"/>
      <c r="AN252" s="65"/>
      <c r="AO252" s="65"/>
      <c r="AP252" s="65"/>
      <c r="AQ252" s="65"/>
      <c r="AR252" s="65"/>
      <c r="AS252" s="65"/>
      <c r="AT252" s="65"/>
      <c r="AU252" s="156"/>
      <c r="AV252" s="156"/>
      <c r="AW252" s="156"/>
      <c r="AX252" s="156"/>
      <c r="AY252" s="156"/>
      <c r="AZ252" s="156"/>
      <c r="BA252" s="65"/>
      <c r="BB252" s="156"/>
      <c r="BC252" s="156"/>
      <c r="BD252" s="156"/>
      <c r="BE252" s="156"/>
      <c r="BF252" s="156"/>
      <c r="BG252" s="65"/>
      <c r="BH252" s="65"/>
      <c r="BI252" s="65"/>
      <c r="BJ252" s="65"/>
      <c r="BK252" s="65"/>
      <c r="BL252" s="65"/>
      <c r="BM252" s="65"/>
      <c r="BN252" s="65"/>
      <c r="BO252" s="65"/>
      <c r="BP252" s="43"/>
      <c r="BQ252" s="43"/>
      <c r="BR252" s="43"/>
      <c r="BS252" s="43"/>
      <c r="BT252" s="43"/>
      <c r="BU252" s="43"/>
      <c r="BV252" s="28" t="n">
        <v>1</v>
      </c>
      <c r="BW252" s="12">
        <f>IFERROR(VLOOKUP(C252,Inscritos!$B$2:$D$600,3,FALSE()),0)</f>
        <v>1</v>
      </c>
    </row>
    <row r="253" spans="1:75" ht="15.75" customHeight="1">
      <c r="A253" s="158"/>
      <c r="B253" s="170" t="s">
        <v>306</v>
      </c>
      <c r="C253" s="174" t="s">
        <v>374</v>
      </c>
      <c r="D253" s="169"/>
      <c r="E253" s="165"/>
      <c r="F253" s="156"/>
      <c r="G253" s="156"/>
      <c r="H253" s="156"/>
      <c r="I253" s="156"/>
      <c r="J253" s="156"/>
      <c r="K253" s="156"/>
      <c r="L253" s="156"/>
      <c r="M253" s="156"/>
      <c r="N253" s="156"/>
      <c r="O253" s="156"/>
      <c r="P253" s="156"/>
      <c r="Q253" s="156"/>
      <c r="R253" s="156"/>
      <c r="S253" s="65"/>
      <c r="T253" s="65"/>
      <c r="U253" s="65"/>
      <c r="V253" s="65"/>
      <c r="W253" s="65"/>
      <c r="X253" s="65"/>
      <c r="Y253" s="65"/>
      <c r="Z253" s="156"/>
      <c r="AA253" s="156"/>
      <c r="AB253" s="156"/>
      <c r="AC253" s="156"/>
      <c r="AD253" s="156"/>
      <c r="AE253" s="156"/>
      <c r="AF253" s="156"/>
      <c r="AG253" s="156"/>
      <c r="AH253" s="156"/>
      <c r="AI253" s="156"/>
      <c r="AJ253" s="156"/>
      <c r="AK253" s="156"/>
      <c r="AL253" s="156"/>
      <c r="AM253" s="156"/>
      <c r="AN253" s="65"/>
      <c r="AO253" s="65"/>
      <c r="AP253" s="65"/>
      <c r="AQ253" s="65"/>
      <c r="AR253" s="65"/>
      <c r="AS253" s="65"/>
      <c r="AT253" s="65"/>
      <c r="AU253" s="156"/>
      <c r="AV253" s="156"/>
      <c r="AW253" s="156"/>
      <c r="AX253" s="156"/>
      <c r="AY253" s="156"/>
      <c r="AZ253" s="156"/>
      <c r="BA253" s="65"/>
      <c r="BB253" s="156"/>
      <c r="BC253" s="156"/>
      <c r="BD253" s="156"/>
      <c r="BE253" s="156"/>
      <c r="BF253" s="156"/>
      <c r="BG253" s="65"/>
      <c r="BH253" s="65"/>
      <c r="BI253" s="65"/>
      <c r="BJ253" s="65"/>
      <c r="BK253" s="65"/>
      <c r="BL253" s="65"/>
      <c r="BM253" s="65"/>
      <c r="BN253" s="65"/>
      <c r="BO253" s="65"/>
      <c r="BP253" s="43"/>
      <c r="BQ253" s="43"/>
      <c r="BR253" s="43"/>
      <c r="BS253" s="43"/>
      <c r="BT253" s="43"/>
      <c r="BU253" s="43"/>
      <c r="BV253" s="28" t="n">
        <v>1</v>
      </c>
      <c r="BW253" s="12">
        <f>IFERROR(VLOOKUP(C253,Inscritos!$B$2:$D$600,3,FALSE()),0)</f>
        <v>1</v>
      </c>
    </row>
    <row r="254" spans="1:75" ht="15.75" customHeight="1">
      <c r="A254" s="158"/>
      <c r="B254" s="193" t="s">
        <v>304</v>
      </c>
      <c r="C254" s="174" t="s">
        <v>375</v>
      </c>
      <c r="D254" s="169"/>
      <c r="E254" s="165"/>
      <c r="F254" s="156"/>
      <c r="G254" s="156"/>
      <c r="H254" s="156"/>
      <c r="I254" s="156"/>
      <c r="J254" s="156"/>
      <c r="K254" s="156"/>
      <c r="L254" s="156"/>
      <c r="M254" s="156"/>
      <c r="N254" s="156"/>
      <c r="O254" s="156"/>
      <c r="P254" s="156"/>
      <c r="Q254" s="156"/>
      <c r="R254" s="156"/>
      <c r="S254" s="65"/>
      <c r="T254" s="65"/>
      <c r="U254" s="65"/>
      <c r="V254" s="65"/>
      <c r="W254" s="65"/>
      <c r="X254" s="65"/>
      <c r="Y254" s="65"/>
      <c r="Z254" s="156"/>
      <c r="AA254" s="156"/>
      <c r="AB254" s="156"/>
      <c r="AC254" s="156"/>
      <c r="AD254" s="156"/>
      <c r="AE254" s="156"/>
      <c r="AF254" s="156"/>
      <c r="AG254" s="156"/>
      <c r="AH254" s="156"/>
      <c r="AI254" s="156"/>
      <c r="AJ254" s="156"/>
      <c r="AK254" s="156"/>
      <c r="AL254" s="156"/>
      <c r="AM254" s="156"/>
      <c r="AN254" s="65"/>
      <c r="AO254" s="65"/>
      <c r="AP254" s="65"/>
      <c r="AQ254" s="65"/>
      <c r="AR254" s="65"/>
      <c r="AS254" s="65"/>
      <c r="AT254" s="65"/>
      <c r="AU254" s="156"/>
      <c r="AV254" s="156"/>
      <c r="AW254" s="156"/>
      <c r="AX254" s="156"/>
      <c r="AY254" s="156"/>
      <c r="AZ254" s="156"/>
      <c r="BA254" s="65"/>
      <c r="BB254" s="156"/>
      <c r="BC254" s="156"/>
      <c r="BD254" s="156"/>
      <c r="BE254" s="156"/>
      <c r="BF254" s="156"/>
      <c r="BG254" s="65"/>
      <c r="BH254" s="65"/>
      <c r="BI254" s="65"/>
      <c r="BJ254" s="65"/>
      <c r="BK254" s="65"/>
      <c r="BL254" s="65"/>
      <c r="BM254" s="65"/>
      <c r="BN254" s="65"/>
      <c r="BO254" s="65"/>
      <c r="BP254" s="43"/>
      <c r="BQ254" s="43"/>
      <c r="BR254" s="43"/>
      <c r="BS254" s="43"/>
      <c r="BT254" s="43"/>
      <c r="BU254" s="43"/>
      <c r="BV254" s="28" t="n">
        <v>1</v>
      </c>
      <c r="BW254" s="12">
        <f>IFERROR(VLOOKUP(C254,Inscritos!$B$2:$D$600,3,FALSE()),0)</f>
        <v>1</v>
      </c>
    </row>
    <row r="255" spans="1:75" ht="15.75" customHeight="1">
      <c r="A255" s="158"/>
      <c r="B255" s="170" t="s">
        <v>306</v>
      </c>
      <c r="C255" s="174" t="s">
        <v>376</v>
      </c>
      <c r="D255" s="169"/>
      <c r="E255" s="165"/>
      <c r="F255" s="156"/>
      <c r="G255" s="156"/>
      <c r="H255" s="156"/>
      <c r="I255" s="156"/>
      <c r="J255" s="156"/>
      <c r="K255" s="156"/>
      <c r="L255" s="156"/>
      <c r="M255" s="156"/>
      <c r="N255" s="156"/>
      <c r="O255" s="156"/>
      <c r="P255" s="156"/>
      <c r="Q255" s="156"/>
      <c r="R255" s="156"/>
      <c r="S255" s="65"/>
      <c r="T255" s="65"/>
      <c r="U255" s="65"/>
      <c r="V255" s="65"/>
      <c r="W255" s="65"/>
      <c r="X255" s="65"/>
      <c r="Y255" s="65"/>
      <c r="Z255" s="156"/>
      <c r="AA255" s="156"/>
      <c r="AB255" s="156"/>
      <c r="AC255" s="156"/>
      <c r="AD255" s="156"/>
      <c r="AE255" s="156"/>
      <c r="AF255" s="156"/>
      <c r="AG255" s="156"/>
      <c r="AH255" s="156"/>
      <c r="AI255" s="156"/>
      <c r="AJ255" s="156"/>
      <c r="AK255" s="156"/>
      <c r="AL255" s="156"/>
      <c r="AM255" s="156"/>
      <c r="AN255" s="65"/>
      <c r="AO255" s="65"/>
      <c r="AP255" s="65"/>
      <c r="AQ255" s="65"/>
      <c r="AR255" s="65"/>
      <c r="AS255" s="65"/>
      <c r="AT255" s="65"/>
      <c r="AU255" s="156"/>
      <c r="AV255" s="156"/>
      <c r="AW255" s="156"/>
      <c r="AX255" s="156"/>
      <c r="AY255" s="156"/>
      <c r="AZ255" s="156"/>
      <c r="BA255" s="65"/>
      <c r="BB255" s="156"/>
      <c r="BC255" s="156"/>
      <c r="BD255" s="156"/>
      <c r="BE255" s="156"/>
      <c r="BF255" s="156"/>
      <c r="BG255" s="65"/>
      <c r="BH255" s="65"/>
      <c r="BI255" s="65"/>
      <c r="BJ255" s="65"/>
      <c r="BK255" s="65"/>
      <c r="BL255" s="65"/>
      <c r="BM255" s="65"/>
      <c r="BN255" s="65"/>
      <c r="BO255" s="65"/>
      <c r="BP255" s="43"/>
      <c r="BQ255" s="43"/>
      <c r="BR255" s="43"/>
      <c r="BS255" s="43"/>
      <c r="BT255" s="43"/>
      <c r="BU255" s="43"/>
      <c r="BV255" s="28" t="n">
        <v>1</v>
      </c>
      <c r="BW255" s="12">
        <f>IFERROR(VLOOKUP(C255,Inscritos!$B$2:$D$600,3,FALSE()),0)</f>
        <v>1</v>
      </c>
    </row>
    <row r="256" spans="1:75" ht="15.75" customHeight="1">
      <c r="A256" s="158"/>
      <c r="B256" s="170" t="s">
        <v>306</v>
      </c>
      <c r="C256" s="174" t="s">
        <v>377</v>
      </c>
      <c r="D256" s="169"/>
      <c r="E256" s="165"/>
      <c r="F256" s="156"/>
      <c r="G256" s="156"/>
      <c r="H256" s="156"/>
      <c r="I256" s="156"/>
      <c r="J256" s="156"/>
      <c r="K256" s="156"/>
      <c r="L256" s="156"/>
      <c r="M256" s="156"/>
      <c r="N256" s="156"/>
      <c r="O256" s="156"/>
      <c r="P256" s="156"/>
      <c r="Q256" s="156"/>
      <c r="R256" s="156"/>
      <c r="S256" s="65"/>
      <c r="T256" s="65"/>
      <c r="U256" s="65"/>
      <c r="V256" s="65"/>
      <c r="W256" s="65"/>
      <c r="X256" s="65"/>
      <c r="Y256" s="65"/>
      <c r="Z256" s="156"/>
      <c r="AA256" s="156"/>
      <c r="AB256" s="156"/>
      <c r="AC256" s="156"/>
      <c r="AD256" s="156"/>
      <c r="AE256" s="156"/>
      <c r="AF256" s="156"/>
      <c r="AG256" s="156"/>
      <c r="AH256" s="156"/>
      <c r="AI256" s="156"/>
      <c r="AJ256" s="156"/>
      <c r="AK256" s="156"/>
      <c r="AL256" s="156"/>
      <c r="AM256" s="156"/>
      <c r="AN256" s="65"/>
      <c r="AO256" s="65"/>
      <c r="AP256" s="65"/>
      <c r="AQ256" s="65"/>
      <c r="AR256" s="65"/>
      <c r="AS256" s="65"/>
      <c r="AT256" s="65"/>
      <c r="AU256" s="156"/>
      <c r="AV256" s="156"/>
      <c r="AW256" s="156"/>
      <c r="AX256" s="156"/>
      <c r="AY256" s="156"/>
      <c r="AZ256" s="156"/>
      <c r="BA256" s="65"/>
      <c r="BB256" s="156"/>
      <c r="BC256" s="156"/>
      <c r="BD256" s="156"/>
      <c r="BE256" s="156"/>
      <c r="BF256" s="156"/>
      <c r="BG256" s="65"/>
      <c r="BH256" s="65"/>
      <c r="BI256" s="65"/>
      <c r="BJ256" s="65"/>
      <c r="BK256" s="65"/>
      <c r="BL256" s="65"/>
      <c r="BM256" s="65"/>
      <c r="BN256" s="65"/>
      <c r="BO256" s="65"/>
      <c r="BP256" s="43"/>
      <c r="BQ256" s="43"/>
      <c r="BR256" s="43"/>
      <c r="BS256" s="43"/>
      <c r="BT256" s="43"/>
      <c r="BU256" s="43"/>
      <c r="BV256" s="28" t="n">
        <v>1</v>
      </c>
      <c r="BW256" s="12">
        <f>IFERROR(VLOOKUP(C256,Inscritos!$B$2:$D$600,3,FALSE()),0)</f>
        <v>1</v>
      </c>
    </row>
    <row r="257" spans="1:75" ht="15.75" customHeight="1">
      <c r="A257" s="158"/>
      <c r="B257" s="174" t="s">
        <v>310</v>
      </c>
      <c r="C257" s="174" t="s">
        <v>378</v>
      </c>
      <c r="D257" s="169"/>
      <c r="E257" s="165"/>
      <c r="F257" s="156"/>
      <c r="G257" s="156"/>
      <c r="H257" s="156"/>
      <c r="I257" s="156"/>
      <c r="J257" s="156"/>
      <c r="K257" s="156"/>
      <c r="L257" s="156"/>
      <c r="M257" s="156"/>
      <c r="N257" s="156"/>
      <c r="O257" s="156"/>
      <c r="P257" s="156"/>
      <c r="Q257" s="156"/>
      <c r="R257" s="156"/>
      <c r="S257" s="65"/>
      <c r="T257" s="65"/>
      <c r="U257" s="65"/>
      <c r="V257" s="65"/>
      <c r="W257" s="65"/>
      <c r="X257" s="65"/>
      <c r="Y257" s="65"/>
      <c r="Z257" s="156"/>
      <c r="AA257" s="156"/>
      <c r="AB257" s="156"/>
      <c r="AC257" s="156"/>
      <c r="AD257" s="156"/>
      <c r="AE257" s="156"/>
      <c r="AF257" s="156"/>
      <c r="AG257" s="156"/>
      <c r="AH257" s="156"/>
      <c r="AI257" s="156"/>
      <c r="AJ257" s="156"/>
      <c r="AK257" s="156"/>
      <c r="AL257" s="156"/>
      <c r="AM257" s="156"/>
      <c r="AN257" s="65"/>
      <c r="AO257" s="65"/>
      <c r="AP257" s="65"/>
      <c r="AQ257" s="65"/>
      <c r="AR257" s="65"/>
      <c r="AS257" s="65"/>
      <c r="AT257" s="65"/>
      <c r="AU257" s="156"/>
      <c r="AV257" s="156"/>
      <c r="AW257" s="156"/>
      <c r="AX257" s="156"/>
      <c r="AY257" s="156"/>
      <c r="AZ257" s="156"/>
      <c r="BA257" s="65"/>
      <c r="BB257" s="156"/>
      <c r="BC257" s="156"/>
      <c r="BD257" s="156"/>
      <c r="BE257" s="156"/>
      <c r="BF257" s="156"/>
      <c r="BG257" s="65"/>
      <c r="BH257" s="65"/>
      <c r="BI257" s="65"/>
      <c r="BJ257" s="65"/>
      <c r="BK257" s="65"/>
      <c r="BL257" s="65"/>
      <c r="BM257" s="65"/>
      <c r="BN257" s="65"/>
      <c r="BO257" s="65"/>
      <c r="BP257" s="43"/>
      <c r="BQ257" s="43"/>
      <c r="BR257" s="43"/>
      <c r="BS257" s="43"/>
      <c r="BT257" s="43"/>
      <c r="BU257" s="43"/>
      <c r="BV257" s="28" t="n">
        <v>1</v>
      </c>
      <c r="BW257" s="12">
        <f>IFERROR(VLOOKUP(C257,Inscritos!$B$2:$D$600,3,FALSE()),0)</f>
        <v>1</v>
      </c>
    </row>
    <row r="258" spans="1:75" ht="15.75" customHeight="1">
      <c r="A258" s="158"/>
      <c r="B258" s="193" t="s">
        <v>304</v>
      </c>
      <c r="C258" s="174" t="s">
        <v>379</v>
      </c>
      <c r="D258" s="169"/>
      <c r="E258" s="165"/>
      <c r="F258" s="156"/>
      <c r="G258" s="156"/>
      <c r="H258" s="156"/>
      <c r="I258" s="156"/>
      <c r="J258" s="156"/>
      <c r="K258" s="156"/>
      <c r="L258" s="156"/>
      <c r="M258" s="156"/>
      <c r="N258" s="156"/>
      <c r="O258" s="156"/>
      <c r="P258" s="156"/>
      <c r="Q258" s="156"/>
      <c r="R258" s="156"/>
      <c r="S258" s="65"/>
      <c r="T258" s="65"/>
      <c r="U258" s="65"/>
      <c r="V258" s="65"/>
      <c r="W258" s="65"/>
      <c r="X258" s="65"/>
      <c r="Y258" s="65"/>
      <c r="Z258" s="156"/>
      <c r="AA258" s="156"/>
      <c r="AB258" s="156"/>
      <c r="AC258" s="156"/>
      <c r="AD258" s="156"/>
      <c r="AE258" s="156"/>
      <c r="AF258" s="156"/>
      <c r="AG258" s="156"/>
      <c r="AH258" s="156"/>
      <c r="AI258" s="156"/>
      <c r="AJ258" s="156"/>
      <c r="AK258" s="156"/>
      <c r="AL258" s="156"/>
      <c r="AM258" s="156"/>
      <c r="AN258" s="65"/>
      <c r="AO258" s="65"/>
      <c r="AP258" s="65"/>
      <c r="AQ258" s="65"/>
      <c r="AR258" s="65"/>
      <c r="AS258" s="65"/>
      <c r="AT258" s="65"/>
      <c r="AU258" s="156"/>
      <c r="AV258" s="156"/>
      <c r="AW258" s="156"/>
      <c r="AX258" s="156"/>
      <c r="AY258" s="156"/>
      <c r="AZ258" s="156"/>
      <c r="BA258" s="65"/>
      <c r="BB258" s="156"/>
      <c r="BC258" s="156"/>
      <c r="BD258" s="156"/>
      <c r="BE258" s="156"/>
      <c r="BF258" s="156"/>
      <c r="BG258" s="65"/>
      <c r="BH258" s="65"/>
      <c r="BI258" s="65"/>
      <c r="BJ258" s="65"/>
      <c r="BK258" s="65"/>
      <c r="BL258" s="65"/>
      <c r="BM258" s="65"/>
      <c r="BN258" s="65"/>
      <c r="BO258" s="65"/>
      <c r="BP258" s="43"/>
      <c r="BQ258" s="43"/>
      <c r="BR258" s="43"/>
      <c r="BS258" s="43"/>
      <c r="BT258" s="43"/>
      <c r="BU258" s="43"/>
      <c r="BV258" s="28" t="n">
        <v>1</v>
      </c>
      <c r="BW258" s="12">
        <f>IFERROR(VLOOKUP(C258,Inscritos!$B$2:$D$600,3,FALSE()),0)</f>
        <v>1</v>
      </c>
    </row>
    <row r="259" spans="1:75" ht="15.75" customHeight="1">
      <c r="A259" s="158"/>
      <c r="B259" s="174" t="s">
        <v>310</v>
      </c>
      <c r="C259" s="174" t="s">
        <v>380</v>
      </c>
      <c r="D259" s="169"/>
      <c r="E259" s="165"/>
      <c r="F259" s="156"/>
      <c r="G259" s="156"/>
      <c r="H259" s="156"/>
      <c r="I259" s="156"/>
      <c r="J259" s="156"/>
      <c r="K259" s="156"/>
      <c r="L259" s="156"/>
      <c r="M259" s="156"/>
      <c r="N259" s="156"/>
      <c r="O259" s="156"/>
      <c r="P259" s="156"/>
      <c r="Q259" s="156"/>
      <c r="R259" s="156"/>
      <c r="S259" s="65"/>
      <c r="T259" s="65"/>
      <c r="U259" s="65"/>
      <c r="V259" s="65"/>
      <c r="W259" s="65"/>
      <c r="X259" s="65"/>
      <c r="Y259" s="65"/>
      <c r="Z259" s="156"/>
      <c r="AA259" s="156"/>
      <c r="AB259" s="156"/>
      <c r="AC259" s="156"/>
      <c r="AD259" s="156"/>
      <c r="AE259" s="156"/>
      <c r="AF259" s="156"/>
      <c r="AG259" s="156"/>
      <c r="AH259" s="156"/>
      <c r="AI259" s="156"/>
      <c r="AJ259" s="156"/>
      <c r="AK259" s="156"/>
      <c r="AL259" s="156"/>
      <c r="AM259" s="156"/>
      <c r="AN259" s="65"/>
      <c r="AO259" s="65"/>
      <c r="AP259" s="65"/>
      <c r="AQ259" s="65"/>
      <c r="AR259" s="65"/>
      <c r="AS259" s="65"/>
      <c r="AT259" s="65"/>
      <c r="AU259" s="156"/>
      <c r="AV259" s="156"/>
      <c r="AW259" s="156"/>
      <c r="AX259" s="156"/>
      <c r="AY259" s="156"/>
      <c r="AZ259" s="156"/>
      <c r="BA259" s="65"/>
      <c r="BB259" s="156"/>
      <c r="BC259" s="156"/>
      <c r="BD259" s="156"/>
      <c r="BE259" s="156"/>
      <c r="BF259" s="156"/>
      <c r="BG259" s="65"/>
      <c r="BH259" s="65"/>
      <c r="BI259" s="65"/>
      <c r="BJ259" s="65"/>
      <c r="BK259" s="65"/>
      <c r="BL259" s="65"/>
      <c r="BM259" s="65"/>
      <c r="BN259" s="65"/>
      <c r="BO259" s="65"/>
      <c r="BP259" s="43"/>
      <c r="BQ259" s="43"/>
      <c r="BR259" s="43"/>
      <c r="BS259" s="43"/>
      <c r="BT259" s="43"/>
      <c r="BU259" s="43"/>
      <c r="BV259" s="28" t="n">
        <v>1</v>
      </c>
      <c r="BW259" s="12">
        <f>IFERROR(VLOOKUP(C259,Inscritos!$B$2:$D$600,3,FALSE()),0)</f>
        <v>1</v>
      </c>
    </row>
    <row r="260" spans="1:75" ht="15.75" customHeight="1">
      <c r="A260" s="158"/>
      <c r="B260" s="170" t="s">
        <v>306</v>
      </c>
      <c r="C260" s="174" t="s">
        <v>381</v>
      </c>
      <c r="D260" s="169"/>
      <c r="E260" s="165"/>
      <c r="F260" s="156"/>
      <c r="G260" s="156"/>
      <c r="H260" s="156"/>
      <c r="I260" s="156"/>
      <c r="J260" s="156"/>
      <c r="K260" s="156"/>
      <c r="L260" s="156"/>
      <c r="M260" s="156"/>
      <c r="N260" s="156"/>
      <c r="O260" s="156"/>
      <c r="P260" s="156"/>
      <c r="Q260" s="156"/>
      <c r="R260" s="156"/>
      <c r="S260" s="65"/>
      <c r="T260" s="65"/>
      <c r="U260" s="65"/>
      <c r="V260" s="65"/>
      <c r="W260" s="65"/>
      <c r="X260" s="65"/>
      <c r="Y260" s="65"/>
      <c r="Z260" s="156"/>
      <c r="AA260" s="156"/>
      <c r="AB260" s="156"/>
      <c r="AC260" s="156"/>
      <c r="AD260" s="156"/>
      <c r="AE260" s="156"/>
      <c r="AF260" s="156"/>
      <c r="AG260" s="156"/>
      <c r="AH260" s="156"/>
      <c r="AI260" s="156"/>
      <c r="AJ260" s="156"/>
      <c r="AK260" s="156"/>
      <c r="AL260" s="156"/>
      <c r="AM260" s="156"/>
      <c r="AN260" s="65"/>
      <c r="AO260" s="65"/>
      <c r="AP260" s="65"/>
      <c r="AQ260" s="65"/>
      <c r="AR260" s="65"/>
      <c r="AS260" s="65"/>
      <c r="AT260" s="65"/>
      <c r="AU260" s="156"/>
      <c r="AV260" s="156"/>
      <c r="AW260" s="156"/>
      <c r="AX260" s="156"/>
      <c r="AY260" s="156"/>
      <c r="AZ260" s="156"/>
      <c r="BA260" s="65"/>
      <c r="BB260" s="156"/>
      <c r="BC260" s="156"/>
      <c r="BD260" s="156"/>
      <c r="BE260" s="156"/>
      <c r="BF260" s="156"/>
      <c r="BG260" s="65"/>
      <c r="BH260" s="65"/>
      <c r="BI260" s="65"/>
      <c r="BJ260" s="65"/>
      <c r="BK260" s="65"/>
      <c r="BL260" s="65"/>
      <c r="BM260" s="65"/>
      <c r="BN260" s="65"/>
      <c r="BO260" s="65"/>
      <c r="BP260" s="43"/>
      <c r="BQ260" s="43"/>
      <c r="BR260" s="43"/>
      <c r="BS260" s="43"/>
      <c r="BT260" s="43"/>
      <c r="BU260" s="43"/>
      <c r="BV260" s="28" t="n">
        <v>1</v>
      </c>
      <c r="BW260" s="12">
        <f>IFERROR(VLOOKUP(C260,Inscritos!$B$2:$D$600,3,FALSE()),0)</f>
        <v>1</v>
      </c>
    </row>
    <row r="261" spans="1:75" ht="15.75" customHeight="1">
      <c r="A261" s="158"/>
      <c r="B261" s="170" t="s">
        <v>306</v>
      </c>
      <c r="C261" s="174" t="s">
        <v>382</v>
      </c>
      <c r="D261" s="169"/>
      <c r="E261" s="165"/>
      <c r="F261" s="156"/>
      <c r="G261" s="156"/>
      <c r="H261" s="156"/>
      <c r="I261" s="156"/>
      <c r="J261" s="156"/>
      <c r="K261" s="156"/>
      <c r="L261" s="156"/>
      <c r="M261" s="156"/>
      <c r="N261" s="156"/>
      <c r="O261" s="156"/>
      <c r="P261" s="156"/>
      <c r="Q261" s="156"/>
      <c r="R261" s="156"/>
      <c r="S261" s="65"/>
      <c r="T261" s="65"/>
      <c r="U261" s="65"/>
      <c r="V261" s="65"/>
      <c r="W261" s="65"/>
      <c r="X261" s="65"/>
      <c r="Y261" s="65"/>
      <c r="Z261" s="156"/>
      <c r="AA261" s="156"/>
      <c r="AB261" s="156"/>
      <c r="AC261" s="156"/>
      <c r="AD261" s="156"/>
      <c r="AE261" s="156"/>
      <c r="AF261" s="156"/>
      <c r="AG261" s="156"/>
      <c r="AH261" s="156"/>
      <c r="AI261" s="156"/>
      <c r="AJ261" s="156"/>
      <c r="AK261" s="156"/>
      <c r="AL261" s="156"/>
      <c r="AM261" s="156"/>
      <c r="AN261" s="65"/>
      <c r="AO261" s="65"/>
      <c r="AP261" s="65"/>
      <c r="AQ261" s="65"/>
      <c r="AR261" s="65"/>
      <c r="AS261" s="65"/>
      <c r="AT261" s="65"/>
      <c r="AU261" s="156"/>
      <c r="AV261" s="156"/>
      <c r="AW261" s="156"/>
      <c r="AX261" s="156"/>
      <c r="AY261" s="156"/>
      <c r="AZ261" s="156"/>
      <c r="BA261" s="65"/>
      <c r="BB261" s="156"/>
      <c r="BC261" s="156"/>
      <c r="BD261" s="156"/>
      <c r="BE261" s="156"/>
      <c r="BF261" s="156"/>
      <c r="BG261" s="65"/>
      <c r="BH261" s="65"/>
      <c r="BI261" s="65"/>
      <c r="BJ261" s="65"/>
      <c r="BK261" s="65"/>
      <c r="BL261" s="65"/>
      <c r="BM261" s="65"/>
      <c r="BN261" s="65"/>
      <c r="BO261" s="65"/>
      <c r="BP261" s="43"/>
      <c r="BQ261" s="43"/>
      <c r="BR261" s="43"/>
      <c r="BS261" s="43"/>
      <c r="BT261" s="43"/>
      <c r="BU261" s="43"/>
      <c r="BV261" s="28" t="n">
        <v>1</v>
      </c>
      <c r="BW261" s="12">
        <f>IFERROR(VLOOKUP(C261,Inscritos!$B$2:$D$600,3,FALSE()),0)</f>
        <v>1</v>
      </c>
    </row>
    <row r="262" spans="1:75" ht="15.75" customHeight="1">
      <c r="A262" s="158"/>
      <c r="B262" s="174" t="s">
        <v>310</v>
      </c>
      <c r="C262" s="174" t="s">
        <v>383</v>
      </c>
      <c r="D262" s="174"/>
      <c r="E262" s="165"/>
      <c r="F262" s="156"/>
      <c r="G262" s="156"/>
      <c r="H262" s="156"/>
      <c r="I262" s="156"/>
      <c r="J262" s="156"/>
      <c r="K262" s="156"/>
      <c r="L262" s="156"/>
      <c r="M262" s="156"/>
      <c r="N262" s="156"/>
      <c r="O262" s="156"/>
      <c r="P262" s="156"/>
      <c r="Q262" s="156"/>
      <c r="R262" s="156"/>
      <c r="S262" s="65"/>
      <c r="T262" s="65"/>
      <c r="U262" s="65"/>
      <c r="V262" s="65"/>
      <c r="W262" s="65"/>
      <c r="X262" s="65"/>
      <c r="Y262" s="65"/>
      <c r="Z262" s="156"/>
      <c r="AA262" s="156"/>
      <c r="AB262" s="156"/>
      <c r="AC262" s="156"/>
      <c r="AD262" s="156"/>
      <c r="AE262" s="156"/>
      <c r="AF262" s="156"/>
      <c r="AG262" s="156"/>
      <c r="AH262" s="156"/>
      <c r="AI262" s="156"/>
      <c r="AJ262" s="156"/>
      <c r="AK262" s="156"/>
      <c r="AL262" s="156"/>
      <c r="AM262" s="156"/>
      <c r="AN262" s="65"/>
      <c r="AO262" s="65"/>
      <c r="AP262" s="65"/>
      <c r="AQ262" s="65"/>
      <c r="AR262" s="65"/>
      <c r="AS262" s="65"/>
      <c r="AT262" s="65"/>
      <c r="AU262" s="156"/>
      <c r="AV262" s="156"/>
      <c r="AW262" s="156"/>
      <c r="AX262" s="156"/>
      <c r="AY262" s="156"/>
      <c r="AZ262" s="156"/>
      <c r="BA262" s="65"/>
      <c r="BB262" s="156"/>
      <c r="BC262" s="156"/>
      <c r="BD262" s="156"/>
      <c r="BE262" s="156"/>
      <c r="BF262" s="156"/>
      <c r="BG262" s="65"/>
      <c r="BH262" s="65"/>
      <c r="BI262" s="65"/>
      <c r="BJ262" s="65"/>
      <c r="BK262" s="65"/>
      <c r="BL262" s="65"/>
      <c r="BM262" s="65"/>
      <c r="BN262" s="65"/>
      <c r="BO262" s="65"/>
      <c r="BP262" s="43"/>
      <c r="BQ262" s="43"/>
      <c r="BR262" s="43"/>
      <c r="BS262" s="43"/>
      <c r="BT262" s="43"/>
      <c r="BU262" s="43"/>
      <c r="BV262" s="28" t="n">
        <v>1</v>
      </c>
      <c r="BW262" s="12">
        <f>IFERROR(VLOOKUP(C262,Inscritos!$B$2:$D$600,3,FALSE()),0)</f>
        <v>1</v>
      </c>
    </row>
    <row r="263" spans="1:75" ht="15.75" customHeight="1">
      <c r="A263" s="158"/>
      <c r="B263" s="170" t="s">
        <v>306</v>
      </c>
      <c r="C263" s="174" t="s">
        <v>384</v>
      </c>
      <c r="D263" s="169"/>
      <c r="E263" s="165"/>
      <c r="F263" s="156"/>
      <c r="G263" s="156"/>
      <c r="H263" s="156"/>
      <c r="I263" s="156"/>
      <c r="J263" s="156"/>
      <c r="K263" s="156"/>
      <c r="L263" s="156"/>
      <c r="M263" s="156"/>
      <c r="N263" s="156"/>
      <c r="O263" s="156"/>
      <c r="P263" s="156"/>
      <c r="Q263" s="156"/>
      <c r="R263" s="156"/>
      <c r="S263" s="65"/>
      <c r="T263" s="65"/>
      <c r="U263" s="65"/>
      <c r="V263" s="65"/>
      <c r="W263" s="65"/>
      <c r="X263" s="65"/>
      <c r="Y263" s="65"/>
      <c r="Z263" s="156"/>
      <c r="AA263" s="156"/>
      <c r="AB263" s="156"/>
      <c r="AC263" s="156"/>
      <c r="AD263" s="156"/>
      <c r="AE263" s="156"/>
      <c r="AF263" s="156"/>
      <c r="AG263" s="156"/>
      <c r="AH263" s="156"/>
      <c r="AI263" s="156"/>
      <c r="AJ263" s="156"/>
      <c r="AK263" s="156"/>
      <c r="AL263" s="156"/>
      <c r="AM263" s="156"/>
      <c r="AN263" s="65"/>
      <c r="AO263" s="65"/>
      <c r="AP263" s="65"/>
      <c r="AQ263" s="65"/>
      <c r="AR263" s="65"/>
      <c r="AS263" s="65"/>
      <c r="AT263" s="65"/>
      <c r="AU263" s="156"/>
      <c r="AV263" s="156"/>
      <c r="AW263" s="156"/>
      <c r="AX263" s="156"/>
      <c r="AY263" s="156"/>
      <c r="AZ263" s="156"/>
      <c r="BA263" s="65"/>
      <c r="BB263" s="156"/>
      <c r="BC263" s="156"/>
      <c r="BD263" s="156"/>
      <c r="BE263" s="156"/>
      <c r="BF263" s="156"/>
      <c r="BG263" s="65"/>
      <c r="BH263" s="65"/>
      <c r="BI263" s="65"/>
      <c r="BJ263" s="65"/>
      <c r="BK263" s="65"/>
      <c r="BL263" s="65"/>
      <c r="BM263" s="65"/>
      <c r="BN263" s="65"/>
      <c r="BO263" s="65"/>
      <c r="BP263" s="43"/>
      <c r="BQ263" s="43"/>
      <c r="BR263" s="43"/>
      <c r="BS263" s="43"/>
      <c r="BT263" s="43"/>
      <c r="BU263" s="43"/>
      <c r="BV263" s="28" t="n">
        <v>1</v>
      </c>
      <c r="BW263" s="12">
        <f>IFERROR(VLOOKUP(C263,Inscritos!$B$2:$D$600,3,FALSE()),0)</f>
        <v>1</v>
      </c>
    </row>
    <row r="264" spans="1:75" ht="15.75" customHeight="1">
      <c r="A264" s="158"/>
      <c r="B264" s="174" t="s">
        <v>310</v>
      </c>
      <c r="C264" s="174" t="s">
        <v>385</v>
      </c>
      <c r="D264" s="169"/>
      <c r="E264" s="165"/>
      <c r="F264" s="156"/>
      <c r="G264" s="156"/>
      <c r="H264" s="156"/>
      <c r="I264" s="156"/>
      <c r="J264" s="156"/>
      <c r="K264" s="156"/>
      <c r="L264" s="156"/>
      <c r="M264" s="156"/>
      <c r="N264" s="156"/>
      <c r="O264" s="156"/>
      <c r="P264" s="156"/>
      <c r="Q264" s="156"/>
      <c r="R264" s="156"/>
      <c r="S264" s="65"/>
      <c r="T264" s="65"/>
      <c r="U264" s="65"/>
      <c r="V264" s="65"/>
      <c r="W264" s="65"/>
      <c r="X264" s="65"/>
      <c r="Y264" s="65"/>
      <c r="Z264" s="156"/>
      <c r="AA264" s="156"/>
      <c r="AB264" s="156"/>
      <c r="AC264" s="156"/>
      <c r="AD264" s="156"/>
      <c r="AE264" s="156"/>
      <c r="AF264" s="156"/>
      <c r="AG264" s="156"/>
      <c r="AH264" s="156"/>
      <c r="AI264" s="156"/>
      <c r="AJ264" s="156"/>
      <c r="AK264" s="156"/>
      <c r="AL264" s="156"/>
      <c r="AM264" s="156"/>
      <c r="AN264" s="65"/>
      <c r="AO264" s="65"/>
      <c r="AP264" s="65"/>
      <c r="AQ264" s="65"/>
      <c r="AR264" s="65"/>
      <c r="AS264" s="65"/>
      <c r="AT264" s="65"/>
      <c r="AU264" s="156"/>
      <c r="AV264" s="156"/>
      <c r="AW264" s="156"/>
      <c r="AX264" s="156"/>
      <c r="AY264" s="156"/>
      <c r="AZ264" s="156"/>
      <c r="BA264" s="65"/>
      <c r="BB264" s="156"/>
      <c r="BC264" s="156"/>
      <c r="BD264" s="156"/>
      <c r="BE264" s="156"/>
      <c r="BF264" s="156"/>
      <c r="BG264" s="65"/>
      <c r="BH264" s="65"/>
      <c r="BI264" s="65"/>
      <c r="BJ264" s="65"/>
      <c r="BK264" s="65"/>
      <c r="BL264" s="65"/>
      <c r="BM264" s="65"/>
      <c r="BN264" s="65"/>
      <c r="BO264" s="65"/>
      <c r="BP264" s="43"/>
      <c r="BQ264" s="43"/>
      <c r="BR264" s="43"/>
      <c r="BS264" s="43"/>
      <c r="BT264" s="43"/>
      <c r="BU264" s="43"/>
      <c r="BV264" s="28" t="n">
        <v>1</v>
      </c>
      <c r="BW264" s="12">
        <f>IFERROR(VLOOKUP(C264,Inscritos!$B$2:$D$600,3,FALSE()),0)</f>
        <v>1</v>
      </c>
    </row>
    <row r="265" spans="1:75" ht="15.75" customHeight="1">
      <c r="A265" s="158"/>
      <c r="B265" s="170" t="s">
        <v>306</v>
      </c>
      <c r="C265" s="174" t="s">
        <v>386</v>
      </c>
      <c r="D265" s="169"/>
      <c r="E265" s="165"/>
      <c r="F265" s="156"/>
      <c r="G265" s="156"/>
      <c r="H265" s="156"/>
      <c r="I265" s="156"/>
      <c r="J265" s="156"/>
      <c r="K265" s="156"/>
      <c r="L265" s="156"/>
      <c r="M265" s="156"/>
      <c r="N265" s="156"/>
      <c r="O265" s="156"/>
      <c r="P265" s="156"/>
      <c r="Q265" s="156"/>
      <c r="R265" s="156"/>
      <c r="S265" s="65"/>
      <c r="T265" s="65"/>
      <c r="U265" s="65"/>
      <c r="V265" s="65"/>
      <c r="W265" s="65"/>
      <c r="X265" s="65"/>
      <c r="Y265" s="65"/>
      <c r="Z265" s="156"/>
      <c r="AA265" s="156"/>
      <c r="AB265" s="156"/>
      <c r="AC265" s="156"/>
      <c r="AD265" s="156"/>
      <c r="AE265" s="156"/>
      <c r="AF265" s="156"/>
      <c r="AG265" s="156"/>
      <c r="AH265" s="156"/>
      <c r="AI265" s="156"/>
      <c r="AJ265" s="156"/>
      <c r="AK265" s="156"/>
      <c r="AL265" s="156"/>
      <c r="AM265" s="156"/>
      <c r="AN265" s="65"/>
      <c r="AO265" s="65"/>
      <c r="AP265" s="65"/>
      <c r="AQ265" s="65"/>
      <c r="AR265" s="65"/>
      <c r="AS265" s="65"/>
      <c r="AT265" s="65"/>
      <c r="AU265" s="156"/>
      <c r="AV265" s="156"/>
      <c r="AW265" s="156"/>
      <c r="AX265" s="156"/>
      <c r="AY265" s="156"/>
      <c r="AZ265" s="156"/>
      <c r="BA265" s="65"/>
      <c r="BB265" s="156"/>
      <c r="BC265" s="156"/>
      <c r="BD265" s="156"/>
      <c r="BE265" s="156"/>
      <c r="BF265" s="156"/>
      <c r="BG265" s="65"/>
      <c r="BH265" s="65"/>
      <c r="BI265" s="65"/>
      <c r="BJ265" s="65"/>
      <c r="BK265" s="65"/>
      <c r="BL265" s="65"/>
      <c r="BM265" s="65"/>
      <c r="BN265" s="65"/>
      <c r="BO265" s="65"/>
      <c r="BP265" s="43"/>
      <c r="BQ265" s="43"/>
      <c r="BR265" s="43"/>
      <c r="BS265" s="43"/>
      <c r="BT265" s="43"/>
      <c r="BU265" s="43"/>
      <c r="BV265" s="28" t="n">
        <v>1</v>
      </c>
      <c r="BW265" s="12">
        <f>IFERROR(VLOOKUP(C265,Inscritos!$B$2:$D$600,3,FALSE()),0)</f>
        <v>1</v>
      </c>
    </row>
    <row r="266" spans="1:75" ht="15.75" customHeight="1">
      <c r="A266" s="158"/>
      <c r="B266" s="170" t="s">
        <v>306</v>
      </c>
      <c r="C266" s="174" t="s">
        <v>387</v>
      </c>
      <c r="D266" s="169"/>
      <c r="E266" s="165"/>
      <c r="F266" s="156"/>
      <c r="G266" s="156"/>
      <c r="H266" s="156"/>
      <c r="I266" s="156"/>
      <c r="J266" s="156"/>
      <c r="K266" s="156"/>
      <c r="L266" s="156"/>
      <c r="M266" s="156"/>
      <c r="N266" s="156"/>
      <c r="O266" s="156"/>
      <c r="P266" s="156"/>
      <c r="Q266" s="156"/>
      <c r="R266" s="156"/>
      <c r="S266" s="65"/>
      <c r="T266" s="65"/>
      <c r="U266" s="65"/>
      <c r="V266" s="65"/>
      <c r="W266" s="65"/>
      <c r="X266" s="65"/>
      <c r="Y266" s="65"/>
      <c r="Z266" s="156"/>
      <c r="AA266" s="156"/>
      <c r="AB266" s="156"/>
      <c r="AC266" s="156"/>
      <c r="AD266" s="156"/>
      <c r="AE266" s="156"/>
      <c r="AF266" s="156"/>
      <c r="AG266" s="156"/>
      <c r="AH266" s="156"/>
      <c r="AI266" s="156"/>
      <c r="AJ266" s="156"/>
      <c r="AK266" s="156"/>
      <c r="AL266" s="156"/>
      <c r="AM266" s="156"/>
      <c r="AN266" s="65"/>
      <c r="AO266" s="65"/>
      <c r="AP266" s="65"/>
      <c r="AQ266" s="65"/>
      <c r="AR266" s="65"/>
      <c r="AS266" s="65"/>
      <c r="AT266" s="65"/>
      <c r="AU266" s="156"/>
      <c r="AV266" s="156"/>
      <c r="AW266" s="156"/>
      <c r="AX266" s="156"/>
      <c r="AY266" s="156"/>
      <c r="AZ266" s="156"/>
      <c r="BA266" s="65"/>
      <c r="BB266" s="156"/>
      <c r="BC266" s="156"/>
      <c r="BD266" s="156"/>
      <c r="BE266" s="156"/>
      <c r="BF266" s="156"/>
      <c r="BG266" s="65"/>
      <c r="BH266" s="65"/>
      <c r="BI266" s="65"/>
      <c r="BJ266" s="65"/>
      <c r="BK266" s="65"/>
      <c r="BL266" s="65"/>
      <c r="BM266" s="65"/>
      <c r="BN266" s="65"/>
      <c r="BO266" s="65"/>
      <c r="BP266" s="43"/>
      <c r="BQ266" s="43"/>
      <c r="BR266" s="43"/>
      <c r="BS266" s="43"/>
      <c r="BT266" s="43"/>
      <c r="BU266" s="43"/>
      <c r="BV266" s="28" t="n">
        <v>1</v>
      </c>
      <c r="BW266" s="12">
        <f>IFERROR(VLOOKUP(C266,Inscritos!$B$2:$D$600,3,FALSE()),0)</f>
        <v>1</v>
      </c>
    </row>
    <row r="267" spans="1:75" ht="15.75" customHeight="1">
      <c r="A267" s="158"/>
      <c r="B267" s="170" t="s">
        <v>306</v>
      </c>
      <c r="C267" s="174" t="s">
        <v>388</v>
      </c>
      <c r="D267" s="169"/>
      <c r="E267" s="165"/>
      <c r="F267" s="156"/>
      <c r="G267" s="156"/>
      <c r="H267" s="156"/>
      <c r="I267" s="156"/>
      <c r="J267" s="156"/>
      <c r="K267" s="156"/>
      <c r="L267" s="156"/>
      <c r="M267" s="156"/>
      <c r="N267" s="156"/>
      <c r="O267" s="156"/>
      <c r="P267" s="156"/>
      <c r="Q267" s="156"/>
      <c r="R267" s="156"/>
      <c r="S267" s="65"/>
      <c r="T267" s="65"/>
      <c r="U267" s="65"/>
      <c r="V267" s="65"/>
      <c r="W267" s="65"/>
      <c r="X267" s="65"/>
      <c r="Y267" s="65"/>
      <c r="Z267" s="156"/>
      <c r="AA267" s="156"/>
      <c r="AB267" s="156"/>
      <c r="AC267" s="156"/>
      <c r="AD267" s="156"/>
      <c r="AE267" s="156"/>
      <c r="AF267" s="156"/>
      <c r="AG267" s="156"/>
      <c r="AH267" s="156"/>
      <c r="AI267" s="156"/>
      <c r="AJ267" s="156"/>
      <c r="AK267" s="156"/>
      <c r="AL267" s="156"/>
      <c r="AM267" s="156"/>
      <c r="AN267" s="65"/>
      <c r="AO267" s="65"/>
      <c r="AP267" s="65"/>
      <c r="AQ267" s="65"/>
      <c r="AR267" s="65"/>
      <c r="AS267" s="65"/>
      <c r="AT267" s="65"/>
      <c r="AU267" s="156"/>
      <c r="AV267" s="156"/>
      <c r="AW267" s="156"/>
      <c r="AX267" s="156"/>
      <c r="AY267" s="156"/>
      <c r="AZ267" s="156"/>
      <c r="BA267" s="65"/>
      <c r="BB267" s="156"/>
      <c r="BC267" s="156"/>
      <c r="BD267" s="156"/>
      <c r="BE267" s="156"/>
      <c r="BF267" s="156"/>
      <c r="BG267" s="65"/>
      <c r="BH267" s="65"/>
      <c r="BI267" s="65"/>
      <c r="BJ267" s="65"/>
      <c r="BK267" s="65"/>
      <c r="BL267" s="65"/>
      <c r="BM267" s="65"/>
      <c r="BN267" s="65"/>
      <c r="BO267" s="65"/>
      <c r="BP267" s="43"/>
      <c r="BQ267" s="43"/>
      <c r="BR267" s="43"/>
      <c r="BS267" s="43"/>
      <c r="BT267" s="43"/>
      <c r="BU267" s="43"/>
      <c r="BV267" s="28" t="n">
        <v>1</v>
      </c>
      <c r="BW267" s="12">
        <f>IFERROR(VLOOKUP(C267,Inscritos!$B$2:$D$600,3,FALSE()),0)</f>
        <v>1</v>
      </c>
    </row>
    <row r="268" spans="1:75" ht="15.75" customHeight="1">
      <c r="A268" s="158"/>
      <c r="B268" s="174" t="s">
        <v>310</v>
      </c>
      <c r="C268" s="174" t="s">
        <v>389</v>
      </c>
      <c r="D268" s="169"/>
      <c r="E268" s="165"/>
      <c r="F268" s="156"/>
      <c r="G268" s="156"/>
      <c r="H268" s="156"/>
      <c r="I268" s="156"/>
      <c r="J268" s="156"/>
      <c r="K268" s="156"/>
      <c r="L268" s="156"/>
      <c r="M268" s="156"/>
      <c r="N268" s="156"/>
      <c r="O268" s="156"/>
      <c r="P268" s="156"/>
      <c r="Q268" s="156"/>
      <c r="R268" s="156"/>
      <c r="S268" s="65"/>
      <c r="T268" s="65"/>
      <c r="U268" s="65"/>
      <c r="V268" s="65"/>
      <c r="W268" s="65"/>
      <c r="X268" s="65"/>
      <c r="Y268" s="65"/>
      <c r="Z268" s="156"/>
      <c r="AA268" s="156"/>
      <c r="AB268" s="156"/>
      <c r="AC268" s="156"/>
      <c r="AD268" s="156"/>
      <c r="AE268" s="156"/>
      <c r="AF268" s="156"/>
      <c r="AG268" s="156"/>
      <c r="AH268" s="156"/>
      <c r="AI268" s="156"/>
      <c r="AJ268" s="156"/>
      <c r="AK268" s="156"/>
      <c r="AL268" s="156"/>
      <c r="AM268" s="156"/>
      <c r="AN268" s="65"/>
      <c r="AO268" s="65"/>
      <c r="AP268" s="65"/>
      <c r="AQ268" s="65"/>
      <c r="AR268" s="65"/>
      <c r="AS268" s="65"/>
      <c r="AT268" s="65"/>
      <c r="AU268" s="156"/>
      <c r="AV268" s="156"/>
      <c r="AW268" s="156"/>
      <c r="AX268" s="156"/>
      <c r="AY268" s="156"/>
      <c r="AZ268" s="156"/>
      <c r="BA268" s="65"/>
      <c r="BB268" s="156"/>
      <c r="BC268" s="156"/>
      <c r="BD268" s="156"/>
      <c r="BE268" s="156"/>
      <c r="BF268" s="156"/>
      <c r="BG268" s="65"/>
      <c r="BH268" s="65"/>
      <c r="BI268" s="65"/>
      <c r="BJ268" s="65"/>
      <c r="BK268" s="65"/>
      <c r="BL268" s="65"/>
      <c r="BM268" s="65"/>
      <c r="BN268" s="65"/>
      <c r="BO268" s="65"/>
      <c r="BP268" s="43"/>
      <c r="BQ268" s="43"/>
      <c r="BR268" s="43"/>
      <c r="BS268" s="43"/>
      <c r="BT268" s="43"/>
      <c r="BU268" s="43"/>
      <c r="BV268" s="28" t="n">
        <v>1</v>
      </c>
      <c r="BW268" s="12">
        <f>IFERROR(VLOOKUP(C268,Inscritos!$B$2:$D$600,3,FALSE()),0)</f>
        <v>1</v>
      </c>
    </row>
    <row r="269" spans="1:75" ht="15.75" customHeight="1">
      <c r="A269" s="158"/>
      <c r="B269" s="193" t="s">
        <v>304</v>
      </c>
      <c r="C269" s="174" t="s">
        <v>390</v>
      </c>
      <c r="D269" s="169"/>
      <c r="E269" s="165"/>
      <c r="F269" s="156"/>
      <c r="G269" s="156"/>
      <c r="H269" s="156"/>
      <c r="I269" s="156"/>
      <c r="J269" s="156"/>
      <c r="K269" s="156"/>
      <c r="L269" s="156"/>
      <c r="M269" s="156"/>
      <c r="N269" s="156"/>
      <c r="O269" s="156"/>
      <c r="P269" s="156"/>
      <c r="Q269" s="156"/>
      <c r="R269" s="156"/>
      <c r="S269" s="65"/>
      <c r="T269" s="65"/>
      <c r="U269" s="65"/>
      <c r="V269" s="65"/>
      <c r="W269" s="65"/>
      <c r="X269" s="65"/>
      <c r="Y269" s="65"/>
      <c r="Z269" s="156"/>
      <c r="AA269" s="156"/>
      <c r="AB269" s="156"/>
      <c r="AC269" s="156"/>
      <c r="AD269" s="156"/>
      <c r="AE269" s="156"/>
      <c r="AF269" s="156"/>
      <c r="AG269" s="156"/>
      <c r="AH269" s="156"/>
      <c r="AI269" s="156"/>
      <c r="AJ269" s="156"/>
      <c r="AK269" s="156"/>
      <c r="AL269" s="156"/>
      <c r="AM269" s="156"/>
      <c r="AN269" s="65"/>
      <c r="AO269" s="65"/>
      <c r="AP269" s="65"/>
      <c r="AQ269" s="65"/>
      <c r="AR269" s="65"/>
      <c r="AS269" s="65"/>
      <c r="AT269" s="65"/>
      <c r="AU269" s="156"/>
      <c r="AV269" s="156"/>
      <c r="AW269" s="156"/>
      <c r="AX269" s="156"/>
      <c r="AY269" s="156"/>
      <c r="AZ269" s="156"/>
      <c r="BA269" s="65"/>
      <c r="BB269" s="156"/>
      <c r="BC269" s="156"/>
      <c r="BD269" s="156"/>
      <c r="BE269" s="156"/>
      <c r="BF269" s="156"/>
      <c r="BG269" s="65"/>
      <c r="BH269" s="65"/>
      <c r="BI269" s="65"/>
      <c r="BJ269" s="65"/>
      <c r="BK269" s="65"/>
      <c r="BL269" s="65"/>
      <c r="BM269" s="65"/>
      <c r="BN269" s="65"/>
      <c r="BO269" s="65"/>
      <c r="BP269" s="43"/>
      <c r="BQ269" s="43"/>
      <c r="BR269" s="43"/>
      <c r="BS269" s="43"/>
      <c r="BT269" s="43"/>
      <c r="BU269" s="43"/>
      <c r="BV269" s="28" t="n">
        <v>1</v>
      </c>
      <c r="BW269" s="12">
        <f>IFERROR(VLOOKUP(C269,Inscritos!$B$2:$D$600,3,FALSE()),0)</f>
        <v>1</v>
      </c>
    </row>
    <row r="270" spans="1:75" ht="15.75" customHeight="1">
      <c r="A270" s="158"/>
      <c r="B270" s="174" t="s">
        <v>310</v>
      </c>
      <c r="C270" s="174" t="s">
        <v>391</v>
      </c>
      <c r="D270" s="169"/>
      <c r="E270" s="165"/>
      <c r="F270" s="156"/>
      <c r="G270" s="156"/>
      <c r="H270" s="156"/>
      <c r="I270" s="156"/>
      <c r="J270" s="156"/>
      <c r="K270" s="156"/>
      <c r="L270" s="156"/>
      <c r="M270" s="156"/>
      <c r="N270" s="156"/>
      <c r="O270" s="156"/>
      <c r="P270" s="156"/>
      <c r="Q270" s="156"/>
      <c r="R270" s="156"/>
      <c r="S270" s="65"/>
      <c r="T270" s="65"/>
      <c r="U270" s="65"/>
      <c r="V270" s="65"/>
      <c r="W270" s="65"/>
      <c r="X270" s="65"/>
      <c r="Y270" s="65"/>
      <c r="Z270" s="156"/>
      <c r="AA270" s="156"/>
      <c r="AB270" s="156"/>
      <c r="AC270" s="156"/>
      <c r="AD270" s="156"/>
      <c r="AE270" s="156"/>
      <c r="AF270" s="156"/>
      <c r="AG270" s="156"/>
      <c r="AH270" s="156"/>
      <c r="AI270" s="156"/>
      <c r="AJ270" s="156"/>
      <c r="AK270" s="156"/>
      <c r="AL270" s="156"/>
      <c r="AM270" s="156"/>
      <c r="AN270" s="65"/>
      <c r="AO270" s="65"/>
      <c r="AP270" s="65"/>
      <c r="AQ270" s="65"/>
      <c r="AR270" s="65"/>
      <c r="AS270" s="65"/>
      <c r="AT270" s="65"/>
      <c r="AU270" s="156"/>
      <c r="AV270" s="156"/>
      <c r="AW270" s="156"/>
      <c r="AX270" s="156"/>
      <c r="AY270" s="156"/>
      <c r="AZ270" s="156"/>
      <c r="BA270" s="65"/>
      <c r="BB270" s="156"/>
      <c r="BC270" s="156"/>
      <c r="BD270" s="156"/>
      <c r="BE270" s="156"/>
      <c r="BF270" s="156"/>
      <c r="BG270" s="65"/>
      <c r="BH270" s="65"/>
      <c r="BI270" s="65"/>
      <c r="BJ270" s="65"/>
      <c r="BK270" s="65"/>
      <c r="BL270" s="65"/>
      <c r="BM270" s="65"/>
      <c r="BN270" s="65"/>
      <c r="BO270" s="65"/>
      <c r="BP270" s="43"/>
      <c r="BQ270" s="43"/>
      <c r="BR270" s="43"/>
      <c r="BS270" s="43"/>
      <c r="BT270" s="43"/>
      <c r="BU270" s="43"/>
      <c r="BV270" s="28" t="n">
        <v>1</v>
      </c>
      <c r="BW270" s="12">
        <f>IFERROR(VLOOKUP(C270,Inscritos!$B$2:$D$600,3,FALSE()),0)</f>
        <v>1</v>
      </c>
    </row>
    <row r="271" spans="1:75" ht="15.75" customHeight="1">
      <c r="A271" s="158"/>
      <c r="B271" s="193" t="s">
        <v>304</v>
      </c>
      <c r="C271" s="174" t="s">
        <v>392</v>
      </c>
      <c r="D271" s="169"/>
      <c r="E271" s="165"/>
      <c r="F271" s="156"/>
      <c r="G271" s="156"/>
      <c r="H271" s="156"/>
      <c r="I271" s="156"/>
      <c r="J271" s="156"/>
      <c r="K271" s="156"/>
      <c r="L271" s="156"/>
      <c r="M271" s="156"/>
      <c r="N271" s="156"/>
      <c r="O271" s="156"/>
      <c r="P271" s="156"/>
      <c r="Q271" s="156"/>
      <c r="R271" s="156"/>
      <c r="S271" s="65"/>
      <c r="T271" s="65"/>
      <c r="U271" s="65"/>
      <c r="V271" s="65"/>
      <c r="W271" s="65"/>
      <c r="X271" s="65"/>
      <c r="Y271" s="65"/>
      <c r="Z271" s="156"/>
      <c r="AA271" s="156"/>
      <c r="AB271" s="156"/>
      <c r="AC271" s="156"/>
      <c r="AD271" s="156"/>
      <c r="AE271" s="156"/>
      <c r="AF271" s="156"/>
      <c r="AG271" s="156"/>
      <c r="AH271" s="156"/>
      <c r="AI271" s="156"/>
      <c r="AJ271" s="156"/>
      <c r="AK271" s="156"/>
      <c r="AL271" s="156"/>
      <c r="AM271" s="156"/>
      <c r="AN271" s="65"/>
      <c r="AO271" s="65"/>
      <c r="AP271" s="65"/>
      <c r="AQ271" s="65"/>
      <c r="AR271" s="65"/>
      <c r="AS271" s="65"/>
      <c r="AT271" s="65"/>
      <c r="AU271" s="156"/>
      <c r="AV271" s="156"/>
      <c r="AW271" s="156"/>
      <c r="AX271" s="156"/>
      <c r="AY271" s="156"/>
      <c r="AZ271" s="156"/>
      <c r="BA271" s="65"/>
      <c r="BB271" s="156"/>
      <c r="BC271" s="156"/>
      <c r="BD271" s="156"/>
      <c r="BE271" s="156"/>
      <c r="BF271" s="156"/>
      <c r="BG271" s="65"/>
      <c r="BH271" s="65"/>
      <c r="BI271" s="65"/>
      <c r="BJ271" s="65"/>
      <c r="BK271" s="65"/>
      <c r="BL271" s="65"/>
      <c r="BM271" s="65"/>
      <c r="BN271" s="65"/>
      <c r="BO271" s="65"/>
      <c r="BP271" s="43"/>
      <c r="BQ271" s="43"/>
      <c r="BR271" s="43"/>
      <c r="BS271" s="43"/>
      <c r="BT271" s="43"/>
      <c r="BU271" s="43"/>
      <c r="BV271" s="28" t="n">
        <v>1</v>
      </c>
      <c r="BW271" s="12">
        <f>IFERROR(VLOOKUP(C271,Inscritos!$B$2:$D$600,3,FALSE()),0)</f>
        <v>1</v>
      </c>
    </row>
    <row r="272" spans="1:75" ht="15.75" customHeight="1">
      <c r="A272" s="158"/>
      <c r="B272" s="174" t="s">
        <v>310</v>
      </c>
      <c r="C272" s="174" t="s">
        <v>393</v>
      </c>
      <c r="D272" s="169"/>
      <c r="E272" s="165"/>
      <c r="F272" s="156"/>
      <c r="G272" s="156"/>
      <c r="H272" s="156"/>
      <c r="I272" s="156"/>
      <c r="J272" s="156"/>
      <c r="K272" s="156"/>
      <c r="L272" s="156"/>
      <c r="M272" s="156"/>
      <c r="N272" s="156"/>
      <c r="O272" s="156"/>
      <c r="P272" s="156"/>
      <c r="Q272" s="156"/>
      <c r="R272" s="156"/>
      <c r="S272" s="65"/>
      <c r="T272" s="65"/>
      <c r="U272" s="65"/>
      <c r="V272" s="65"/>
      <c r="W272" s="65"/>
      <c r="X272" s="65"/>
      <c r="Y272" s="65"/>
      <c r="Z272" s="156"/>
      <c r="AA272" s="156"/>
      <c r="AB272" s="156"/>
      <c r="AC272" s="156"/>
      <c r="AD272" s="156"/>
      <c r="AE272" s="156"/>
      <c r="AF272" s="156"/>
      <c r="AG272" s="156"/>
      <c r="AH272" s="156"/>
      <c r="AI272" s="156"/>
      <c r="AJ272" s="156"/>
      <c r="AK272" s="156"/>
      <c r="AL272" s="156"/>
      <c r="AM272" s="156"/>
      <c r="AN272" s="65"/>
      <c r="AO272" s="65"/>
      <c r="AP272" s="65"/>
      <c r="AQ272" s="65"/>
      <c r="AR272" s="65"/>
      <c r="AS272" s="65"/>
      <c r="AT272" s="65"/>
      <c r="AU272" s="156"/>
      <c r="AV272" s="156"/>
      <c r="AW272" s="156"/>
      <c r="AX272" s="156"/>
      <c r="AY272" s="156"/>
      <c r="AZ272" s="156"/>
      <c r="BA272" s="65"/>
      <c r="BB272" s="156"/>
      <c r="BC272" s="156"/>
      <c r="BD272" s="156"/>
      <c r="BE272" s="156"/>
      <c r="BF272" s="156"/>
      <c r="BG272" s="65"/>
      <c r="BH272" s="65"/>
      <c r="BI272" s="65"/>
      <c r="BJ272" s="65"/>
      <c r="BK272" s="65"/>
      <c r="BL272" s="65"/>
      <c r="BM272" s="65"/>
      <c r="BN272" s="65"/>
      <c r="BO272" s="65"/>
      <c r="BP272" s="43"/>
      <c r="BQ272" s="43"/>
      <c r="BR272" s="43"/>
      <c r="BS272" s="43"/>
      <c r="BT272" s="43"/>
      <c r="BU272" s="43"/>
      <c r="BV272" s="28" t="n">
        <v>1</v>
      </c>
      <c r="BW272" s="12">
        <f>IFERROR(VLOOKUP(C272,Inscritos!$B$2:$D$600,3,FALSE()),0)</f>
        <v>1</v>
      </c>
    </row>
    <row r="273" spans="1:75" ht="15.75" customHeight="1">
      <c r="A273" s="158"/>
      <c r="B273" s="193" t="s">
        <v>304</v>
      </c>
      <c r="C273" s="174" t="s">
        <v>394</v>
      </c>
      <c r="D273" s="169"/>
      <c r="E273" s="165"/>
      <c r="F273" s="156"/>
      <c r="G273" s="156"/>
      <c r="H273" s="156"/>
      <c r="I273" s="156"/>
      <c r="J273" s="156"/>
      <c r="K273" s="156"/>
      <c r="L273" s="156"/>
      <c r="M273" s="156"/>
      <c r="N273" s="156"/>
      <c r="O273" s="156"/>
      <c r="P273" s="156"/>
      <c r="Q273" s="156"/>
      <c r="R273" s="156"/>
      <c r="S273" s="65"/>
      <c r="T273" s="65"/>
      <c r="U273" s="65"/>
      <c r="V273" s="65"/>
      <c r="W273" s="65"/>
      <c r="X273" s="65"/>
      <c r="Y273" s="65"/>
      <c r="Z273" s="156"/>
      <c r="AA273" s="156"/>
      <c r="AB273" s="156"/>
      <c r="AC273" s="156"/>
      <c r="AD273" s="156"/>
      <c r="AE273" s="156"/>
      <c r="AF273" s="156"/>
      <c r="AG273" s="156"/>
      <c r="AH273" s="156"/>
      <c r="AI273" s="156"/>
      <c r="AJ273" s="156"/>
      <c r="AK273" s="156"/>
      <c r="AL273" s="156"/>
      <c r="AM273" s="156"/>
      <c r="AN273" s="65"/>
      <c r="AO273" s="65"/>
      <c r="AP273" s="65"/>
      <c r="AQ273" s="65"/>
      <c r="AR273" s="65"/>
      <c r="AS273" s="65"/>
      <c r="AT273" s="65"/>
      <c r="AU273" s="156"/>
      <c r="AV273" s="156"/>
      <c r="AW273" s="156"/>
      <c r="AX273" s="156"/>
      <c r="AY273" s="156"/>
      <c r="AZ273" s="156"/>
      <c r="BA273" s="65"/>
      <c r="BB273" s="156"/>
      <c r="BC273" s="156"/>
      <c r="BD273" s="156"/>
      <c r="BE273" s="156"/>
      <c r="BF273" s="156"/>
      <c r="BG273" s="65"/>
      <c r="BH273" s="65"/>
      <c r="BI273" s="65"/>
      <c r="BJ273" s="65"/>
      <c r="BK273" s="65"/>
      <c r="BL273" s="65"/>
      <c r="BM273" s="65"/>
      <c r="BN273" s="65"/>
      <c r="BO273" s="65"/>
      <c r="BP273" s="43"/>
      <c r="BQ273" s="43"/>
      <c r="BR273" s="43"/>
      <c r="BS273" s="43"/>
      <c r="BT273" s="43"/>
      <c r="BU273" s="43"/>
      <c r="BV273" s="28" t="n">
        <v>1</v>
      </c>
      <c r="BW273" s="12">
        <f>IFERROR(VLOOKUP(C273,Inscritos!$B$2:$D$600,3,FALSE()),0)</f>
        <v>1</v>
      </c>
    </row>
    <row r="274" spans="1:75" ht="15.75" customHeight="1">
      <c r="A274" s="158"/>
      <c r="B274" s="193" t="s">
        <v>304</v>
      </c>
      <c r="C274" s="174" t="s">
        <v>395</v>
      </c>
      <c r="D274" s="169"/>
      <c r="E274" s="165"/>
      <c r="F274" s="156"/>
      <c r="G274" s="156"/>
      <c r="H274" s="156"/>
      <c r="I274" s="156"/>
      <c r="J274" s="156"/>
      <c r="K274" s="156"/>
      <c r="L274" s="156"/>
      <c r="M274" s="156"/>
      <c r="N274" s="156"/>
      <c r="O274" s="156"/>
      <c r="P274" s="156"/>
      <c r="Q274" s="156"/>
      <c r="R274" s="156"/>
      <c r="S274" s="65"/>
      <c r="T274" s="65"/>
      <c r="U274" s="65"/>
      <c r="V274" s="65"/>
      <c r="W274" s="65"/>
      <c r="X274" s="65"/>
      <c r="Y274" s="65"/>
      <c r="Z274" s="156"/>
      <c r="AA274" s="156"/>
      <c r="AB274" s="156"/>
      <c r="AC274" s="156"/>
      <c r="AD274" s="156"/>
      <c r="AE274" s="156"/>
      <c r="AF274" s="156"/>
      <c r="AG274" s="156"/>
      <c r="AH274" s="156"/>
      <c r="AI274" s="156"/>
      <c r="AJ274" s="156"/>
      <c r="AK274" s="156"/>
      <c r="AL274" s="156"/>
      <c r="AM274" s="156"/>
      <c r="AN274" s="65"/>
      <c r="AO274" s="65"/>
      <c r="AP274" s="65"/>
      <c r="AQ274" s="65"/>
      <c r="AR274" s="65"/>
      <c r="AS274" s="65"/>
      <c r="AT274" s="65"/>
      <c r="AU274" s="156"/>
      <c r="AV274" s="156"/>
      <c r="AW274" s="156"/>
      <c r="AX274" s="156"/>
      <c r="AY274" s="156"/>
      <c r="AZ274" s="156"/>
      <c r="BA274" s="65"/>
      <c r="BB274" s="156"/>
      <c r="BC274" s="156"/>
      <c r="BD274" s="156"/>
      <c r="BE274" s="156"/>
      <c r="BF274" s="156"/>
      <c r="BG274" s="65"/>
      <c r="BH274" s="65"/>
      <c r="BI274" s="65"/>
      <c r="BJ274" s="65"/>
      <c r="BK274" s="65"/>
      <c r="BL274" s="65"/>
      <c r="BM274" s="65"/>
      <c r="BN274" s="65"/>
      <c r="BO274" s="65"/>
      <c r="BP274" s="43"/>
      <c r="BQ274" s="43"/>
      <c r="BR274" s="43"/>
      <c r="BS274" s="43"/>
      <c r="BT274" s="43"/>
      <c r="BU274" s="43"/>
      <c r="BV274" s="28" t="n">
        <v>1</v>
      </c>
      <c r="BW274" s="12">
        <f>IFERROR(VLOOKUP(C274,Inscritos!$B$2:$D$600,3,FALSE()),0)</f>
        <v>1</v>
      </c>
    </row>
    <row r="275" spans="1:75" ht="15.75" customHeight="1">
      <c r="A275" s="158"/>
      <c r="B275" s="193" t="s">
        <v>304</v>
      </c>
      <c r="C275" s="174" t="s">
        <v>396</v>
      </c>
      <c r="D275" s="169"/>
      <c r="E275" s="165"/>
      <c r="F275" s="156"/>
      <c r="G275" s="156"/>
      <c r="H275" s="156"/>
      <c r="I275" s="156"/>
      <c r="J275" s="156"/>
      <c r="K275" s="156"/>
      <c r="L275" s="156"/>
      <c r="M275" s="156"/>
      <c r="N275" s="156"/>
      <c r="O275" s="156"/>
      <c r="P275" s="156"/>
      <c r="Q275" s="156"/>
      <c r="R275" s="156"/>
      <c r="S275" s="65"/>
      <c r="T275" s="65"/>
      <c r="U275" s="65"/>
      <c r="V275" s="65"/>
      <c r="W275" s="65"/>
      <c r="X275" s="65"/>
      <c r="Y275" s="65"/>
      <c r="Z275" s="156"/>
      <c r="AA275" s="156"/>
      <c r="AB275" s="156"/>
      <c r="AC275" s="156"/>
      <c r="AD275" s="156"/>
      <c r="AE275" s="156"/>
      <c r="AF275" s="156"/>
      <c r="AG275" s="156"/>
      <c r="AH275" s="156"/>
      <c r="AI275" s="156"/>
      <c r="AJ275" s="156"/>
      <c r="AK275" s="156"/>
      <c r="AL275" s="156"/>
      <c r="AM275" s="156"/>
      <c r="AN275" s="65"/>
      <c r="AO275" s="65"/>
      <c r="AP275" s="65"/>
      <c r="AQ275" s="65"/>
      <c r="AR275" s="65"/>
      <c r="AS275" s="65"/>
      <c r="AT275" s="65"/>
      <c r="AU275" s="156"/>
      <c r="AV275" s="156"/>
      <c r="AW275" s="156"/>
      <c r="AX275" s="156"/>
      <c r="AY275" s="156"/>
      <c r="AZ275" s="156"/>
      <c r="BA275" s="65"/>
      <c r="BB275" s="156"/>
      <c r="BC275" s="156"/>
      <c r="BD275" s="156"/>
      <c r="BE275" s="156"/>
      <c r="BF275" s="156"/>
      <c r="BG275" s="65"/>
      <c r="BH275" s="65"/>
      <c r="BI275" s="65"/>
      <c r="BJ275" s="65"/>
      <c r="BK275" s="65"/>
      <c r="BL275" s="65"/>
      <c r="BM275" s="65"/>
      <c r="BN275" s="65"/>
      <c r="BO275" s="65"/>
      <c r="BP275" s="43"/>
      <c r="BQ275" s="43"/>
      <c r="BR275" s="43"/>
      <c r="BS275" s="43"/>
      <c r="BT275" s="43"/>
      <c r="BU275" s="43"/>
      <c r="BV275" s="28" t="n">
        <v>1</v>
      </c>
      <c r="BW275" s="12">
        <f>IFERROR(VLOOKUP(C275,Inscritos!$B$2:$D$600,3,FALSE()),0)</f>
        <v>1</v>
      </c>
    </row>
    <row r="276" spans="1:75" ht="15.75" customHeight="1">
      <c r="A276" s="158"/>
      <c r="B276" s="170" t="s">
        <v>306</v>
      </c>
      <c r="C276" s="174" t="s">
        <v>397</v>
      </c>
      <c r="D276" s="169"/>
      <c r="E276" s="165"/>
      <c r="F276" s="156"/>
      <c r="G276" s="156"/>
      <c r="H276" s="156"/>
      <c r="I276" s="156"/>
      <c r="J276" s="156"/>
      <c r="K276" s="156"/>
      <c r="L276" s="156"/>
      <c r="M276" s="156"/>
      <c r="N276" s="156"/>
      <c r="O276" s="156"/>
      <c r="P276" s="156"/>
      <c r="Q276" s="156"/>
      <c r="R276" s="156"/>
      <c r="S276" s="65"/>
      <c r="T276" s="65"/>
      <c r="U276" s="65"/>
      <c r="V276" s="65"/>
      <c r="W276" s="65"/>
      <c r="X276" s="65"/>
      <c r="Y276" s="65"/>
      <c r="Z276" s="156"/>
      <c r="AA276" s="156"/>
      <c r="AB276" s="156"/>
      <c r="AC276" s="156"/>
      <c r="AD276" s="156"/>
      <c r="AE276" s="156"/>
      <c r="AF276" s="156"/>
      <c r="AG276" s="156"/>
      <c r="AH276" s="156"/>
      <c r="AI276" s="156"/>
      <c r="AJ276" s="156"/>
      <c r="AK276" s="156"/>
      <c r="AL276" s="156"/>
      <c r="AM276" s="156"/>
      <c r="AN276" s="65"/>
      <c r="AO276" s="65"/>
      <c r="AP276" s="65"/>
      <c r="AQ276" s="65"/>
      <c r="AR276" s="65"/>
      <c r="AS276" s="65"/>
      <c r="AT276" s="65"/>
      <c r="AU276" s="156"/>
      <c r="AV276" s="156"/>
      <c r="AW276" s="156"/>
      <c r="AX276" s="156"/>
      <c r="AY276" s="156"/>
      <c r="AZ276" s="156"/>
      <c r="BA276" s="65"/>
      <c r="BB276" s="156"/>
      <c r="BC276" s="156"/>
      <c r="BD276" s="156"/>
      <c r="BE276" s="156"/>
      <c r="BF276" s="156"/>
      <c r="BG276" s="65"/>
      <c r="BH276" s="65"/>
      <c r="BI276" s="65"/>
      <c r="BJ276" s="65"/>
      <c r="BK276" s="65"/>
      <c r="BL276" s="65"/>
      <c r="BM276" s="65"/>
      <c r="BN276" s="65"/>
      <c r="BO276" s="65"/>
      <c r="BP276" s="43"/>
      <c r="BQ276" s="43"/>
      <c r="BR276" s="43"/>
      <c r="BS276" s="43"/>
      <c r="BT276" s="43"/>
      <c r="BU276" s="43"/>
      <c r="BV276" s="28" t="n">
        <v>1</v>
      </c>
      <c r="BW276" s="12">
        <f>IFERROR(VLOOKUP(C276,Inscritos!$B$2:$D$600,3,FALSE()),0)</f>
        <v>1</v>
      </c>
    </row>
    <row r="277" spans="1:75" ht="15.75" customHeight="1">
      <c r="A277" s="158"/>
      <c r="B277" s="170" t="s">
        <v>306</v>
      </c>
      <c r="C277" s="174" t="s">
        <v>398</v>
      </c>
      <c r="D277" s="169"/>
      <c r="E277" s="165"/>
      <c r="F277" s="156"/>
      <c r="G277" s="156"/>
      <c r="H277" s="156"/>
      <c r="I277" s="156"/>
      <c r="J277" s="156"/>
      <c r="K277" s="156"/>
      <c r="L277" s="156"/>
      <c r="M277" s="156"/>
      <c r="N277" s="156"/>
      <c r="O277" s="156"/>
      <c r="P277" s="156"/>
      <c r="Q277" s="156"/>
      <c r="R277" s="156"/>
      <c r="S277" s="65"/>
      <c r="T277" s="65"/>
      <c r="U277" s="65"/>
      <c r="V277" s="65"/>
      <c r="W277" s="65"/>
      <c r="X277" s="65"/>
      <c r="Y277" s="65"/>
      <c r="Z277" s="156"/>
      <c r="AA277" s="156"/>
      <c r="AB277" s="156"/>
      <c r="AC277" s="156"/>
      <c r="AD277" s="156"/>
      <c r="AE277" s="156"/>
      <c r="AF277" s="156"/>
      <c r="AG277" s="156"/>
      <c r="AH277" s="156"/>
      <c r="AI277" s="156"/>
      <c r="AJ277" s="156"/>
      <c r="AK277" s="156"/>
      <c r="AL277" s="156"/>
      <c r="AM277" s="156"/>
      <c r="AN277" s="65"/>
      <c r="AO277" s="65"/>
      <c r="AP277" s="65"/>
      <c r="AQ277" s="65"/>
      <c r="AR277" s="65"/>
      <c r="AS277" s="65"/>
      <c r="AT277" s="65"/>
      <c r="AU277" s="156"/>
      <c r="AV277" s="156"/>
      <c r="AW277" s="156"/>
      <c r="AX277" s="156"/>
      <c r="AY277" s="156"/>
      <c r="AZ277" s="156"/>
      <c r="BA277" s="65"/>
      <c r="BB277" s="156"/>
      <c r="BC277" s="156"/>
      <c r="BD277" s="156"/>
      <c r="BE277" s="156"/>
      <c r="BF277" s="156"/>
      <c r="BG277" s="65"/>
      <c r="BH277" s="65"/>
      <c r="BI277" s="65"/>
      <c r="BJ277" s="65"/>
      <c r="BK277" s="65"/>
      <c r="BL277" s="65"/>
      <c r="BM277" s="65"/>
      <c r="BN277" s="65"/>
      <c r="BO277" s="65"/>
      <c r="BP277" s="43"/>
      <c r="BQ277" s="43"/>
      <c r="BR277" s="43"/>
      <c r="BS277" s="43"/>
      <c r="BT277" s="43"/>
      <c r="BU277" s="43"/>
      <c r="BV277" s="28" t="n">
        <v>1</v>
      </c>
      <c r="BW277" s="12">
        <f>IFERROR(VLOOKUP(C277,Inscritos!$B$2:$D$600,3,FALSE()),0)</f>
        <v>1</v>
      </c>
    </row>
    <row r="278" spans="1:75" ht="15.75" customHeight="1">
      <c r="A278" s="158"/>
      <c r="B278" s="174" t="s">
        <v>310</v>
      </c>
      <c r="C278" s="174" t="s">
        <v>399</v>
      </c>
      <c r="D278" s="169"/>
      <c r="E278" s="165"/>
      <c r="F278" s="156"/>
      <c r="G278" s="156"/>
      <c r="H278" s="156"/>
      <c r="I278" s="156"/>
      <c r="J278" s="156"/>
      <c r="K278" s="156"/>
      <c r="L278" s="156"/>
      <c r="M278" s="156"/>
      <c r="N278" s="156"/>
      <c r="O278" s="156"/>
      <c r="P278" s="156"/>
      <c r="Q278" s="156"/>
      <c r="R278" s="156"/>
      <c r="S278" s="65"/>
      <c r="T278" s="65"/>
      <c r="U278" s="65"/>
      <c r="V278" s="65"/>
      <c r="W278" s="65"/>
      <c r="X278" s="65"/>
      <c r="Y278" s="65"/>
      <c r="Z278" s="156"/>
      <c r="AA278" s="156"/>
      <c r="AB278" s="156"/>
      <c r="AC278" s="156"/>
      <c r="AD278" s="156"/>
      <c r="AE278" s="156"/>
      <c r="AF278" s="156"/>
      <c r="AG278" s="156"/>
      <c r="AH278" s="156"/>
      <c r="AI278" s="156"/>
      <c r="AJ278" s="156"/>
      <c r="AK278" s="156"/>
      <c r="AL278" s="156"/>
      <c r="AM278" s="156"/>
      <c r="AN278" s="65"/>
      <c r="AO278" s="65"/>
      <c r="AP278" s="65"/>
      <c r="AQ278" s="65"/>
      <c r="AR278" s="65"/>
      <c r="AS278" s="65"/>
      <c r="AT278" s="65"/>
      <c r="AU278" s="156"/>
      <c r="AV278" s="156"/>
      <c r="AW278" s="156"/>
      <c r="AX278" s="156"/>
      <c r="AY278" s="156"/>
      <c r="AZ278" s="156"/>
      <c r="BA278" s="65"/>
      <c r="BB278" s="156"/>
      <c r="BC278" s="156"/>
      <c r="BD278" s="156"/>
      <c r="BE278" s="156"/>
      <c r="BF278" s="156"/>
      <c r="BG278" s="65"/>
      <c r="BH278" s="65"/>
      <c r="BI278" s="65"/>
      <c r="BJ278" s="65"/>
      <c r="BK278" s="65"/>
      <c r="BL278" s="65"/>
      <c r="BM278" s="65"/>
      <c r="BN278" s="65"/>
      <c r="BO278" s="65"/>
      <c r="BP278" s="43"/>
      <c r="BQ278" s="43"/>
      <c r="BR278" s="43"/>
      <c r="BS278" s="43"/>
      <c r="BT278" s="43"/>
      <c r="BU278" s="43"/>
      <c r="BV278" s="28" t="n">
        <v>1</v>
      </c>
      <c r="BW278" s="12">
        <f>IFERROR(VLOOKUP(C278,Inscritos!$B$2:$D$600,3,FALSE()),0)</f>
        <v>1</v>
      </c>
    </row>
    <row r="279" spans="1:75" ht="15.75" customHeight="1">
      <c r="A279" s="158"/>
      <c r="B279" s="174" t="s">
        <v>310</v>
      </c>
      <c r="C279" s="174" t="s">
        <v>400</v>
      </c>
      <c r="D279" s="169"/>
      <c r="E279" s="165"/>
      <c r="F279" s="156"/>
      <c r="G279" s="156"/>
      <c r="H279" s="156"/>
      <c r="I279" s="156"/>
      <c r="J279" s="156"/>
      <c r="K279" s="156"/>
      <c r="L279" s="156"/>
      <c r="M279" s="156"/>
      <c r="N279" s="156"/>
      <c r="O279" s="156"/>
      <c r="P279" s="156"/>
      <c r="Q279" s="156"/>
      <c r="R279" s="156"/>
      <c r="S279" s="65"/>
      <c r="T279" s="65"/>
      <c r="U279" s="65"/>
      <c r="V279" s="65"/>
      <c r="W279" s="65"/>
      <c r="X279" s="65"/>
      <c r="Y279" s="65"/>
      <c r="Z279" s="156"/>
      <c r="AA279" s="156"/>
      <c r="AB279" s="156"/>
      <c r="AC279" s="156"/>
      <c r="AD279" s="156"/>
      <c r="AE279" s="156"/>
      <c r="AF279" s="156"/>
      <c r="AG279" s="156"/>
      <c r="AH279" s="156"/>
      <c r="AI279" s="156"/>
      <c r="AJ279" s="156"/>
      <c r="AK279" s="156"/>
      <c r="AL279" s="156"/>
      <c r="AM279" s="156"/>
      <c r="AN279" s="65"/>
      <c r="AO279" s="65"/>
      <c r="AP279" s="65"/>
      <c r="AQ279" s="65"/>
      <c r="AR279" s="65"/>
      <c r="AS279" s="65"/>
      <c r="AT279" s="65"/>
      <c r="AU279" s="156"/>
      <c r="AV279" s="156"/>
      <c r="AW279" s="156"/>
      <c r="AX279" s="156"/>
      <c r="AY279" s="156"/>
      <c r="AZ279" s="156"/>
      <c r="BA279" s="65"/>
      <c r="BB279" s="156"/>
      <c r="BC279" s="156"/>
      <c r="BD279" s="156"/>
      <c r="BE279" s="156"/>
      <c r="BF279" s="156"/>
      <c r="BG279" s="65"/>
      <c r="BH279" s="65"/>
      <c r="BI279" s="65"/>
      <c r="BJ279" s="65"/>
      <c r="BK279" s="65"/>
      <c r="BL279" s="65"/>
      <c r="BM279" s="65"/>
      <c r="BN279" s="65"/>
      <c r="BO279" s="65"/>
      <c r="BP279" s="43"/>
      <c r="BQ279" s="43"/>
      <c r="BR279" s="43"/>
      <c r="BS279" s="43"/>
      <c r="BT279" s="43"/>
      <c r="BU279" s="43"/>
      <c r="BV279" s="28" t="n">
        <v>1</v>
      </c>
      <c r="BW279" s="12">
        <f>IFERROR(VLOOKUP(C279,Inscritos!$B$2:$D$600,3,FALSE()),0)</f>
        <v>1</v>
      </c>
    </row>
    <row r="280" spans="1:75" ht="15.75" customHeight="1">
      <c r="A280" s="158"/>
      <c r="B280" s="170" t="s">
        <v>306</v>
      </c>
      <c r="C280" s="174" t="s">
        <v>401</v>
      </c>
      <c r="D280" s="169"/>
      <c r="E280" s="165"/>
      <c r="F280" s="156"/>
      <c r="G280" s="156"/>
      <c r="H280" s="156"/>
      <c r="I280" s="156"/>
      <c r="J280" s="156"/>
      <c r="K280" s="156"/>
      <c r="L280" s="156"/>
      <c r="M280" s="156"/>
      <c r="N280" s="156"/>
      <c r="O280" s="156"/>
      <c r="P280" s="156"/>
      <c r="Q280" s="156"/>
      <c r="R280" s="156"/>
      <c r="S280" s="65"/>
      <c r="T280" s="65"/>
      <c r="U280" s="65"/>
      <c r="V280" s="65"/>
      <c r="W280" s="65"/>
      <c r="X280" s="65"/>
      <c r="Y280" s="65"/>
      <c r="Z280" s="156"/>
      <c r="AA280" s="156"/>
      <c r="AB280" s="156"/>
      <c r="AC280" s="156"/>
      <c r="AD280" s="156"/>
      <c r="AE280" s="156"/>
      <c r="AF280" s="156"/>
      <c r="AG280" s="156"/>
      <c r="AH280" s="156"/>
      <c r="AI280" s="156"/>
      <c r="AJ280" s="156"/>
      <c r="AK280" s="156"/>
      <c r="AL280" s="156"/>
      <c r="AM280" s="156"/>
      <c r="AN280" s="65"/>
      <c r="AO280" s="65"/>
      <c r="AP280" s="65"/>
      <c r="AQ280" s="65"/>
      <c r="AR280" s="65"/>
      <c r="AS280" s="65"/>
      <c r="AT280" s="65"/>
      <c r="AU280" s="156"/>
      <c r="AV280" s="156"/>
      <c r="AW280" s="156"/>
      <c r="AX280" s="156"/>
      <c r="AY280" s="156"/>
      <c r="AZ280" s="156"/>
      <c r="BA280" s="65"/>
      <c r="BB280" s="156"/>
      <c r="BC280" s="156"/>
      <c r="BD280" s="156"/>
      <c r="BE280" s="156"/>
      <c r="BF280" s="156"/>
      <c r="BG280" s="65"/>
      <c r="BH280" s="65"/>
      <c r="BI280" s="65"/>
      <c r="BJ280" s="65"/>
      <c r="BK280" s="65"/>
      <c r="BL280" s="65"/>
      <c r="BM280" s="65"/>
      <c r="BN280" s="65"/>
      <c r="BO280" s="65"/>
      <c r="BP280" s="43"/>
      <c r="BQ280" s="43"/>
      <c r="BR280" s="43"/>
      <c r="BS280" s="43"/>
      <c r="BT280" s="43"/>
      <c r="BU280" s="43"/>
      <c r="BV280" s="28" t="n">
        <v>1</v>
      </c>
      <c r="BW280" s="12">
        <f>IFERROR(VLOOKUP(C280,Inscritos!$B$2:$D$600,3,FALSE()),0)</f>
        <v>1</v>
      </c>
    </row>
    <row r="281" spans="1:75" ht="15.75" customHeight="1">
      <c r="A281" s="158"/>
      <c r="B281" s="170" t="s">
        <v>306</v>
      </c>
      <c r="C281" s="174" t="s">
        <v>402</v>
      </c>
      <c r="D281" s="169"/>
      <c r="E281" s="165"/>
      <c r="F281" s="156"/>
      <c r="G281" s="156"/>
      <c r="H281" s="156"/>
      <c r="I281" s="156"/>
      <c r="J281" s="156"/>
      <c r="K281" s="156"/>
      <c r="L281" s="156"/>
      <c r="M281" s="156"/>
      <c r="N281" s="156"/>
      <c r="O281" s="156"/>
      <c r="P281" s="156"/>
      <c r="Q281" s="156"/>
      <c r="R281" s="156"/>
      <c r="S281" s="65"/>
      <c r="T281" s="65"/>
      <c r="U281" s="65"/>
      <c r="V281" s="65"/>
      <c r="W281" s="65"/>
      <c r="X281" s="65"/>
      <c r="Y281" s="65"/>
      <c r="Z281" s="156"/>
      <c r="AA281" s="156"/>
      <c r="AB281" s="156"/>
      <c r="AC281" s="156"/>
      <c r="AD281" s="156"/>
      <c r="AE281" s="156"/>
      <c r="AF281" s="156"/>
      <c r="AG281" s="156"/>
      <c r="AH281" s="156"/>
      <c r="AI281" s="156"/>
      <c r="AJ281" s="156"/>
      <c r="AK281" s="156"/>
      <c r="AL281" s="156"/>
      <c r="AM281" s="156"/>
      <c r="AN281" s="65"/>
      <c r="AO281" s="65"/>
      <c r="AP281" s="65"/>
      <c r="AQ281" s="65"/>
      <c r="AR281" s="65"/>
      <c r="AS281" s="65"/>
      <c r="AT281" s="65"/>
      <c r="AU281" s="156"/>
      <c r="AV281" s="156"/>
      <c r="AW281" s="156"/>
      <c r="AX281" s="156"/>
      <c r="AY281" s="156"/>
      <c r="AZ281" s="156"/>
      <c r="BA281" s="65"/>
      <c r="BB281" s="156"/>
      <c r="BC281" s="156"/>
      <c r="BD281" s="156"/>
      <c r="BE281" s="156"/>
      <c r="BF281" s="156"/>
      <c r="BG281" s="65"/>
      <c r="BH281" s="65"/>
      <c r="BI281" s="65"/>
      <c r="BJ281" s="65"/>
      <c r="BK281" s="65"/>
      <c r="BL281" s="65"/>
      <c r="BM281" s="65"/>
      <c r="BN281" s="65"/>
      <c r="BO281" s="65"/>
      <c r="BP281" s="43"/>
      <c r="BQ281" s="43"/>
      <c r="BR281" s="43"/>
      <c r="BS281" s="43"/>
      <c r="BT281" s="43"/>
      <c r="BU281" s="43"/>
      <c r="BV281" s="28" t="n">
        <v>1</v>
      </c>
      <c r="BW281" s="12">
        <f>IFERROR(VLOOKUP(C281,Inscritos!$B$2:$D$600,3,FALSE()),0)</f>
        <v>1</v>
      </c>
    </row>
    <row r="282" spans="1:75" ht="15.75" customHeight="1">
      <c r="A282" s="158"/>
      <c r="B282" s="170" t="s">
        <v>306</v>
      </c>
      <c r="C282" s="174" t="s">
        <v>403</v>
      </c>
      <c r="D282" s="169"/>
      <c r="E282" s="165"/>
      <c r="F282" s="156"/>
      <c r="G282" s="156"/>
      <c r="H282" s="156"/>
      <c r="I282" s="156"/>
      <c r="J282" s="156"/>
      <c r="K282" s="156"/>
      <c r="L282" s="156"/>
      <c r="M282" s="156"/>
      <c r="N282" s="156"/>
      <c r="O282" s="156"/>
      <c r="P282" s="156"/>
      <c r="Q282" s="156"/>
      <c r="R282" s="156"/>
      <c r="S282" s="65"/>
      <c r="T282" s="65"/>
      <c r="U282" s="65"/>
      <c r="V282" s="65"/>
      <c r="W282" s="65"/>
      <c r="X282" s="65"/>
      <c r="Y282" s="65"/>
      <c r="Z282" s="156"/>
      <c r="AA282" s="156"/>
      <c r="AB282" s="156"/>
      <c r="AC282" s="156"/>
      <c r="AD282" s="156"/>
      <c r="AE282" s="156"/>
      <c r="AF282" s="156"/>
      <c r="AG282" s="156"/>
      <c r="AH282" s="156"/>
      <c r="AI282" s="156"/>
      <c r="AJ282" s="156"/>
      <c r="AK282" s="156"/>
      <c r="AL282" s="156"/>
      <c r="AM282" s="156"/>
      <c r="AN282" s="65"/>
      <c r="AO282" s="65"/>
      <c r="AP282" s="65"/>
      <c r="AQ282" s="65"/>
      <c r="AR282" s="65"/>
      <c r="AS282" s="65"/>
      <c r="AT282" s="65"/>
      <c r="AU282" s="156"/>
      <c r="AV282" s="156"/>
      <c r="AW282" s="156"/>
      <c r="AX282" s="156"/>
      <c r="AY282" s="156"/>
      <c r="AZ282" s="156"/>
      <c r="BA282" s="65"/>
      <c r="BB282" s="156"/>
      <c r="BC282" s="156"/>
      <c r="BD282" s="156"/>
      <c r="BE282" s="156"/>
      <c r="BF282" s="156"/>
      <c r="BG282" s="65"/>
      <c r="BH282" s="65"/>
      <c r="BI282" s="65"/>
      <c r="BJ282" s="65"/>
      <c r="BK282" s="65"/>
      <c r="BL282" s="65"/>
      <c r="BM282" s="65"/>
      <c r="BN282" s="65"/>
      <c r="BO282" s="65"/>
      <c r="BP282" s="43"/>
      <c r="BQ282" s="43"/>
      <c r="BR282" s="43"/>
      <c r="BS282" s="43"/>
      <c r="BT282" s="43"/>
      <c r="BU282" s="43"/>
      <c r="BV282" s="28" t="n">
        <v>1</v>
      </c>
      <c r="BW282" s="12">
        <f>IFERROR(VLOOKUP(C282,Inscritos!$B$2:$D$600,3,FALSE()),0)</f>
        <v>1</v>
      </c>
    </row>
    <row r="283" spans="1:75" ht="15.75" customHeight="1">
      <c r="A283" s="158"/>
      <c r="B283" s="193" t="s">
        <v>304</v>
      </c>
      <c r="C283" s="174" t="s">
        <v>404</v>
      </c>
      <c r="D283" s="169"/>
      <c r="E283" s="165"/>
      <c r="F283" s="156"/>
      <c r="G283" s="156"/>
      <c r="H283" s="156"/>
      <c r="I283" s="156"/>
      <c r="J283" s="156"/>
      <c r="K283" s="156"/>
      <c r="L283" s="156"/>
      <c r="M283" s="156"/>
      <c r="N283" s="156"/>
      <c r="O283" s="156"/>
      <c r="P283" s="156"/>
      <c r="Q283" s="156"/>
      <c r="R283" s="156"/>
      <c r="S283" s="65"/>
      <c r="T283" s="65"/>
      <c r="U283" s="65"/>
      <c r="V283" s="65"/>
      <c r="W283" s="65"/>
      <c r="X283" s="65"/>
      <c r="Y283" s="65"/>
      <c r="Z283" s="156"/>
      <c r="AA283" s="156"/>
      <c r="AB283" s="156"/>
      <c r="AC283" s="156"/>
      <c r="AD283" s="156"/>
      <c r="AE283" s="156"/>
      <c r="AF283" s="156"/>
      <c r="AG283" s="156"/>
      <c r="AH283" s="156"/>
      <c r="AI283" s="156"/>
      <c r="AJ283" s="156"/>
      <c r="AK283" s="156"/>
      <c r="AL283" s="156"/>
      <c r="AM283" s="156"/>
      <c r="AN283" s="65"/>
      <c r="AO283" s="65"/>
      <c r="AP283" s="65"/>
      <c r="AQ283" s="65"/>
      <c r="AR283" s="65"/>
      <c r="AS283" s="65"/>
      <c r="AT283" s="65"/>
      <c r="AU283" s="156"/>
      <c r="AV283" s="156"/>
      <c r="AW283" s="156"/>
      <c r="AX283" s="156"/>
      <c r="AY283" s="156"/>
      <c r="AZ283" s="156"/>
      <c r="BA283" s="65"/>
      <c r="BB283" s="156"/>
      <c r="BC283" s="156"/>
      <c r="BD283" s="156"/>
      <c r="BE283" s="156"/>
      <c r="BF283" s="156"/>
      <c r="BG283" s="65"/>
      <c r="BH283" s="65"/>
      <c r="BI283" s="65"/>
      <c r="BJ283" s="65"/>
      <c r="BK283" s="65"/>
      <c r="BL283" s="65"/>
      <c r="BM283" s="65"/>
      <c r="BN283" s="65"/>
      <c r="BO283" s="65"/>
      <c r="BP283" s="43"/>
      <c r="BQ283" s="43"/>
      <c r="BR283" s="43"/>
      <c r="BS283" s="43"/>
      <c r="BT283" s="43"/>
      <c r="BU283" s="43"/>
      <c r="BV283" s="28" t="n">
        <v>1</v>
      </c>
      <c r="BW283" s="12">
        <f>IFERROR(VLOOKUP(C283,Inscritos!$B$2:$D$600,3,FALSE()),0)</f>
        <v>1</v>
      </c>
    </row>
    <row r="284" spans="1:75" ht="15.75" customHeight="1">
      <c r="A284" s="158"/>
      <c r="B284" s="174" t="s">
        <v>310</v>
      </c>
      <c r="C284" s="174" t="s">
        <v>405</v>
      </c>
      <c r="D284" s="169"/>
      <c r="E284" s="165"/>
      <c r="F284" s="156"/>
      <c r="G284" s="156"/>
      <c r="H284" s="156"/>
      <c r="I284" s="156"/>
      <c r="J284" s="156"/>
      <c r="K284" s="156"/>
      <c r="L284" s="156"/>
      <c r="M284" s="156"/>
      <c r="N284" s="156"/>
      <c r="O284" s="156"/>
      <c r="P284" s="156"/>
      <c r="Q284" s="156"/>
      <c r="R284" s="156"/>
      <c r="S284" s="65"/>
      <c r="T284" s="65"/>
      <c r="U284" s="65"/>
      <c r="V284" s="65"/>
      <c r="W284" s="65"/>
      <c r="X284" s="65"/>
      <c r="Y284" s="65"/>
      <c r="Z284" s="156"/>
      <c r="AA284" s="156"/>
      <c r="AB284" s="156"/>
      <c r="AC284" s="156"/>
      <c r="AD284" s="156"/>
      <c r="AE284" s="156"/>
      <c r="AF284" s="156"/>
      <c r="AG284" s="156"/>
      <c r="AH284" s="156"/>
      <c r="AI284" s="156"/>
      <c r="AJ284" s="156"/>
      <c r="AK284" s="156"/>
      <c r="AL284" s="156"/>
      <c r="AM284" s="156"/>
      <c r="AN284" s="65"/>
      <c r="AO284" s="65"/>
      <c r="AP284" s="65"/>
      <c r="AQ284" s="65"/>
      <c r="AR284" s="65"/>
      <c r="AS284" s="65"/>
      <c r="AT284" s="65"/>
      <c r="AU284" s="156"/>
      <c r="AV284" s="156"/>
      <c r="AW284" s="156"/>
      <c r="AX284" s="156"/>
      <c r="AY284" s="156"/>
      <c r="AZ284" s="156"/>
      <c r="BA284" s="65"/>
      <c r="BB284" s="156"/>
      <c r="BC284" s="156"/>
      <c r="BD284" s="156"/>
      <c r="BE284" s="156"/>
      <c r="BF284" s="156"/>
      <c r="BG284" s="65"/>
      <c r="BH284" s="65"/>
      <c r="BI284" s="65"/>
      <c r="BJ284" s="65"/>
      <c r="BK284" s="65"/>
      <c r="BL284" s="65"/>
      <c r="BM284" s="65"/>
      <c r="BN284" s="65"/>
      <c r="BO284" s="65"/>
      <c r="BP284" s="43"/>
      <c r="BQ284" s="43"/>
      <c r="BR284" s="43"/>
      <c r="BS284" s="43"/>
      <c r="BT284" s="43"/>
      <c r="BU284" s="43"/>
      <c r="BV284" s="28" t="n">
        <v>1</v>
      </c>
      <c r="BW284" s="12">
        <f>IFERROR(VLOOKUP(C284,Inscritos!$B$2:$D$600,3,FALSE()),0)</f>
        <v>1</v>
      </c>
    </row>
    <row r="285" spans="1:75" ht="15.75" customHeight="1">
      <c r="A285" s="158"/>
      <c r="B285" s="174" t="s">
        <v>310</v>
      </c>
      <c r="C285" s="174" t="s">
        <v>406</v>
      </c>
      <c r="D285" s="169"/>
      <c r="E285" s="165"/>
      <c r="F285" s="156"/>
      <c r="G285" s="156"/>
      <c r="H285" s="156"/>
      <c r="I285" s="156"/>
      <c r="J285" s="156"/>
      <c r="K285" s="156"/>
      <c r="L285" s="156"/>
      <c r="M285" s="156"/>
      <c r="N285" s="156"/>
      <c r="O285" s="156"/>
      <c r="P285" s="156"/>
      <c r="Q285" s="156"/>
      <c r="R285" s="156"/>
      <c r="S285" s="65"/>
      <c r="T285" s="65"/>
      <c r="U285" s="65"/>
      <c r="V285" s="65"/>
      <c r="W285" s="65"/>
      <c r="X285" s="65"/>
      <c r="Y285" s="65"/>
      <c r="Z285" s="156"/>
      <c r="AA285" s="156"/>
      <c r="AB285" s="156"/>
      <c r="AC285" s="156"/>
      <c r="AD285" s="156"/>
      <c r="AE285" s="156"/>
      <c r="AF285" s="156"/>
      <c r="AG285" s="156"/>
      <c r="AH285" s="156"/>
      <c r="AI285" s="156"/>
      <c r="AJ285" s="156"/>
      <c r="AK285" s="156"/>
      <c r="AL285" s="156"/>
      <c r="AM285" s="156"/>
      <c r="AN285" s="65"/>
      <c r="AO285" s="65"/>
      <c r="AP285" s="65"/>
      <c r="AQ285" s="65"/>
      <c r="AR285" s="65"/>
      <c r="AS285" s="65"/>
      <c r="AT285" s="65"/>
      <c r="AU285" s="156"/>
      <c r="AV285" s="156"/>
      <c r="AW285" s="156"/>
      <c r="AX285" s="156"/>
      <c r="AY285" s="156"/>
      <c r="AZ285" s="156"/>
      <c r="BA285" s="65"/>
      <c r="BB285" s="156"/>
      <c r="BC285" s="156"/>
      <c r="BD285" s="156"/>
      <c r="BE285" s="156"/>
      <c r="BF285" s="156"/>
      <c r="BG285" s="65"/>
      <c r="BH285" s="65"/>
      <c r="BI285" s="65"/>
      <c r="BJ285" s="65"/>
      <c r="BK285" s="65"/>
      <c r="BL285" s="65"/>
      <c r="BM285" s="65"/>
      <c r="BN285" s="65"/>
      <c r="BO285" s="65"/>
      <c r="BP285" s="43"/>
      <c r="BQ285" s="43"/>
      <c r="BR285" s="43"/>
      <c r="BS285" s="43"/>
      <c r="BT285" s="43"/>
      <c r="BU285" s="43"/>
      <c r="BV285" s="28" t="n">
        <v>1</v>
      </c>
      <c r="BW285" s="12">
        <f>IFERROR(VLOOKUP(C285,Inscritos!$B$2:$D$600,3,FALSE()),0)</f>
        <v>1</v>
      </c>
    </row>
    <row r="286" spans="1:75" ht="15.75" customHeight="1">
      <c r="A286" s="158"/>
      <c r="B286" s="174" t="s">
        <v>310</v>
      </c>
      <c r="C286" s="174" t="s">
        <v>407</v>
      </c>
      <c r="D286" s="169"/>
      <c r="E286" s="165"/>
      <c r="F286" s="156"/>
      <c r="G286" s="156"/>
      <c r="H286" s="156"/>
      <c r="I286" s="156"/>
      <c r="J286" s="156"/>
      <c r="K286" s="156"/>
      <c r="L286" s="156"/>
      <c r="M286" s="156"/>
      <c r="N286" s="156"/>
      <c r="O286" s="156"/>
      <c r="P286" s="156"/>
      <c r="Q286" s="156"/>
      <c r="R286" s="156"/>
      <c r="S286" s="65"/>
      <c r="T286" s="65"/>
      <c r="U286" s="65"/>
      <c r="V286" s="65"/>
      <c r="W286" s="65"/>
      <c r="X286" s="65"/>
      <c r="Y286" s="65"/>
      <c r="Z286" s="156"/>
      <c r="AA286" s="156"/>
      <c r="AB286" s="156"/>
      <c r="AC286" s="156"/>
      <c r="AD286" s="156"/>
      <c r="AE286" s="156"/>
      <c r="AF286" s="156"/>
      <c r="AG286" s="156"/>
      <c r="AH286" s="156"/>
      <c r="AI286" s="156"/>
      <c r="AJ286" s="156"/>
      <c r="AK286" s="156"/>
      <c r="AL286" s="156"/>
      <c r="AM286" s="156"/>
      <c r="AN286" s="65"/>
      <c r="AO286" s="65"/>
      <c r="AP286" s="65"/>
      <c r="AQ286" s="65"/>
      <c r="AR286" s="65"/>
      <c r="AS286" s="65"/>
      <c r="AT286" s="65"/>
      <c r="AU286" s="156"/>
      <c r="AV286" s="156"/>
      <c r="AW286" s="156"/>
      <c r="AX286" s="156"/>
      <c r="AY286" s="156"/>
      <c r="AZ286" s="156"/>
      <c r="BA286" s="65"/>
      <c r="BB286" s="156"/>
      <c r="BC286" s="156"/>
      <c r="BD286" s="156"/>
      <c r="BE286" s="156"/>
      <c r="BF286" s="156"/>
      <c r="BG286" s="65"/>
      <c r="BH286" s="65"/>
      <c r="BI286" s="65"/>
      <c r="BJ286" s="65"/>
      <c r="BK286" s="65"/>
      <c r="BL286" s="65"/>
      <c r="BM286" s="65"/>
      <c r="BN286" s="65"/>
      <c r="BO286" s="65"/>
      <c r="BP286" s="43"/>
      <c r="BQ286" s="43"/>
      <c r="BR286" s="43"/>
      <c r="BS286" s="43"/>
      <c r="BT286" s="43"/>
      <c r="BU286" s="43"/>
      <c r="BV286" s="28" t="n">
        <v>1</v>
      </c>
      <c r="BW286" s="12">
        <f>IFERROR(VLOOKUP(C286,Inscritos!$B$2:$D$600,3,FALSE()),0)</f>
        <v>1</v>
      </c>
    </row>
    <row r="287" spans="1:75" ht="15.75" customHeight="1">
      <c r="A287" s="158"/>
      <c r="B287" s="174" t="s">
        <v>310</v>
      </c>
      <c r="C287" s="174" t="s">
        <v>408</v>
      </c>
      <c r="D287" s="169"/>
      <c r="E287" s="165"/>
      <c r="F287" s="156"/>
      <c r="G287" s="156"/>
      <c r="H287" s="156"/>
      <c r="I287" s="156"/>
      <c r="J287" s="156"/>
      <c r="K287" s="156"/>
      <c r="L287" s="156"/>
      <c r="M287" s="156"/>
      <c r="N287" s="156"/>
      <c r="O287" s="156"/>
      <c r="P287" s="156"/>
      <c r="Q287" s="156"/>
      <c r="R287" s="156"/>
      <c r="S287" s="65"/>
      <c r="T287" s="65"/>
      <c r="U287" s="65"/>
      <c r="V287" s="65"/>
      <c r="W287" s="65"/>
      <c r="X287" s="65"/>
      <c r="Y287" s="65"/>
      <c r="Z287" s="156"/>
      <c r="AA287" s="156"/>
      <c r="AB287" s="156"/>
      <c r="AC287" s="156"/>
      <c r="AD287" s="156"/>
      <c r="AE287" s="156"/>
      <c r="AF287" s="156"/>
      <c r="AG287" s="156"/>
      <c r="AH287" s="156"/>
      <c r="AI287" s="156"/>
      <c r="AJ287" s="156"/>
      <c r="AK287" s="156"/>
      <c r="AL287" s="156"/>
      <c r="AM287" s="156"/>
      <c r="AN287" s="65"/>
      <c r="AO287" s="65"/>
      <c r="AP287" s="65"/>
      <c r="AQ287" s="65"/>
      <c r="AR287" s="65"/>
      <c r="AS287" s="65"/>
      <c r="AT287" s="65"/>
      <c r="AU287" s="156"/>
      <c r="AV287" s="156"/>
      <c r="AW287" s="156"/>
      <c r="AX287" s="156"/>
      <c r="AY287" s="156"/>
      <c r="AZ287" s="156"/>
      <c r="BA287" s="65"/>
      <c r="BB287" s="156"/>
      <c r="BC287" s="156"/>
      <c r="BD287" s="156"/>
      <c r="BE287" s="156"/>
      <c r="BF287" s="156"/>
      <c r="BG287" s="65"/>
      <c r="BH287" s="65"/>
      <c r="BI287" s="65"/>
      <c r="BJ287" s="65"/>
      <c r="BK287" s="65"/>
      <c r="BL287" s="65"/>
      <c r="BM287" s="65"/>
      <c r="BN287" s="65"/>
      <c r="BO287" s="65"/>
      <c r="BP287" s="43"/>
      <c r="BQ287" s="43"/>
      <c r="BR287" s="43"/>
      <c r="BS287" s="43"/>
      <c r="BT287" s="43"/>
      <c r="BU287" s="43"/>
      <c r="BV287" s="28" t="n">
        <v>1</v>
      </c>
      <c r="BW287" s="12">
        <f>IFERROR(VLOOKUP(C287,Inscritos!$B$2:$D$600,3,FALSE()),0)</f>
        <v>1</v>
      </c>
    </row>
    <row r="288" spans="1:75" ht="15.75" customHeight="1">
      <c r="A288" s="158"/>
      <c r="B288" s="170" t="s">
        <v>306</v>
      </c>
      <c r="C288" s="174" t="s">
        <v>409</v>
      </c>
      <c r="D288" s="169"/>
      <c r="E288" s="165"/>
      <c r="F288" s="156"/>
      <c r="G288" s="156"/>
      <c r="H288" s="156"/>
      <c r="I288" s="156"/>
      <c r="J288" s="156"/>
      <c r="K288" s="156"/>
      <c r="L288" s="156"/>
      <c r="M288" s="156"/>
      <c r="N288" s="156"/>
      <c r="O288" s="156"/>
      <c r="P288" s="156"/>
      <c r="Q288" s="156"/>
      <c r="R288" s="156"/>
      <c r="S288" s="65"/>
      <c r="T288" s="65"/>
      <c r="U288" s="65"/>
      <c r="V288" s="65"/>
      <c r="W288" s="65"/>
      <c r="X288" s="65"/>
      <c r="Y288" s="65"/>
      <c r="Z288" s="156"/>
      <c r="AA288" s="156"/>
      <c r="AB288" s="156"/>
      <c r="AC288" s="156"/>
      <c r="AD288" s="156"/>
      <c r="AE288" s="156"/>
      <c r="AF288" s="156"/>
      <c r="AG288" s="156"/>
      <c r="AH288" s="156"/>
      <c r="AI288" s="156"/>
      <c r="AJ288" s="156"/>
      <c r="AK288" s="156"/>
      <c r="AL288" s="156"/>
      <c r="AM288" s="156"/>
      <c r="AN288" s="65"/>
      <c r="AO288" s="65"/>
      <c r="AP288" s="65"/>
      <c r="AQ288" s="65"/>
      <c r="AR288" s="65"/>
      <c r="AS288" s="65"/>
      <c r="AT288" s="65"/>
      <c r="AU288" s="156"/>
      <c r="AV288" s="156"/>
      <c r="AW288" s="156"/>
      <c r="AX288" s="156"/>
      <c r="AY288" s="156"/>
      <c r="AZ288" s="156"/>
      <c r="BA288" s="65"/>
      <c r="BB288" s="156"/>
      <c r="BC288" s="156"/>
      <c r="BD288" s="156"/>
      <c r="BE288" s="156"/>
      <c r="BF288" s="156"/>
      <c r="BG288" s="65"/>
      <c r="BH288" s="65"/>
      <c r="BI288" s="65"/>
      <c r="BJ288" s="65"/>
      <c r="BK288" s="65"/>
      <c r="BL288" s="65"/>
      <c r="BM288" s="65"/>
      <c r="BN288" s="65"/>
      <c r="BO288" s="65"/>
      <c r="BP288" s="43"/>
      <c r="BQ288" s="43"/>
      <c r="BR288" s="43"/>
      <c r="BS288" s="43"/>
      <c r="BT288" s="43"/>
      <c r="BU288" s="43"/>
      <c r="BV288" s="28" t="n">
        <v>1</v>
      </c>
      <c r="BW288" s="12">
        <f>IFERROR(VLOOKUP(C288,Inscritos!$B$2:$D$600,3,FALSE()),0)</f>
        <v>1</v>
      </c>
    </row>
    <row r="289" spans="1:75" ht="15.75" customHeight="1">
      <c r="A289" s="158"/>
      <c r="B289" s="174" t="s">
        <v>310</v>
      </c>
      <c r="C289" s="174" t="s">
        <v>410</v>
      </c>
      <c r="D289" s="169"/>
      <c r="E289" s="165"/>
      <c r="F289" s="156"/>
      <c r="G289" s="156"/>
      <c r="H289" s="156"/>
      <c r="I289" s="156"/>
      <c r="J289" s="156"/>
      <c r="K289" s="156"/>
      <c r="L289" s="156"/>
      <c r="M289" s="156"/>
      <c r="N289" s="156"/>
      <c r="O289" s="156"/>
      <c r="P289" s="156"/>
      <c r="Q289" s="156"/>
      <c r="R289" s="156"/>
      <c r="S289" s="65"/>
      <c r="T289" s="65"/>
      <c r="U289" s="65"/>
      <c r="V289" s="65"/>
      <c r="W289" s="65"/>
      <c r="X289" s="65"/>
      <c r="Y289" s="65"/>
      <c r="Z289" s="156"/>
      <c r="AA289" s="156"/>
      <c r="AB289" s="156"/>
      <c r="AC289" s="156"/>
      <c r="AD289" s="156"/>
      <c r="AE289" s="156"/>
      <c r="AF289" s="156"/>
      <c r="AG289" s="156"/>
      <c r="AH289" s="156"/>
      <c r="AI289" s="156"/>
      <c r="AJ289" s="156"/>
      <c r="AK289" s="156"/>
      <c r="AL289" s="156"/>
      <c r="AM289" s="156"/>
      <c r="AN289" s="65"/>
      <c r="AO289" s="65"/>
      <c r="AP289" s="65"/>
      <c r="AQ289" s="65"/>
      <c r="AR289" s="65"/>
      <c r="AS289" s="65"/>
      <c r="AT289" s="65"/>
      <c r="AU289" s="156"/>
      <c r="AV289" s="156"/>
      <c r="AW289" s="156"/>
      <c r="AX289" s="156"/>
      <c r="AY289" s="156"/>
      <c r="AZ289" s="156"/>
      <c r="BA289" s="65"/>
      <c r="BB289" s="156"/>
      <c r="BC289" s="156"/>
      <c r="BD289" s="156"/>
      <c r="BE289" s="156"/>
      <c r="BF289" s="156"/>
      <c r="BG289" s="65"/>
      <c r="BH289" s="65"/>
      <c r="BI289" s="65"/>
      <c r="BJ289" s="65"/>
      <c r="BK289" s="65"/>
      <c r="BL289" s="65"/>
      <c r="BM289" s="65"/>
      <c r="BN289" s="65"/>
      <c r="BO289" s="65"/>
      <c r="BP289" s="43"/>
      <c r="BQ289" s="43"/>
      <c r="BR289" s="43"/>
      <c r="BS289" s="43"/>
      <c r="BT289" s="43"/>
      <c r="BU289" s="43"/>
      <c r="BV289" s="28" t="n">
        <v>1</v>
      </c>
      <c r="BW289" s="12">
        <f>IFERROR(VLOOKUP(C289,Inscritos!$B$2:$D$600,3,FALSE()),0)</f>
        <v>1</v>
      </c>
    </row>
    <row r="290" spans="1:75" ht="15.75" customHeight="1">
      <c r="A290" s="158"/>
      <c r="B290" s="193" t="s">
        <v>304</v>
      </c>
      <c r="C290" s="174" t="s">
        <v>411</v>
      </c>
      <c r="D290" s="169"/>
      <c r="E290" s="165"/>
      <c r="F290" s="156"/>
      <c r="G290" s="156"/>
      <c r="H290" s="156"/>
      <c r="I290" s="156"/>
      <c r="J290" s="156"/>
      <c r="K290" s="156"/>
      <c r="L290" s="156"/>
      <c r="M290" s="156"/>
      <c r="N290" s="156"/>
      <c r="O290" s="156"/>
      <c r="P290" s="156"/>
      <c r="Q290" s="156"/>
      <c r="R290" s="156"/>
      <c r="S290" s="65"/>
      <c r="T290" s="65"/>
      <c r="U290" s="65"/>
      <c r="V290" s="65"/>
      <c r="W290" s="65"/>
      <c r="X290" s="65"/>
      <c r="Y290" s="65"/>
      <c r="Z290" s="156"/>
      <c r="AA290" s="156"/>
      <c r="AB290" s="156"/>
      <c r="AC290" s="156"/>
      <c r="AD290" s="156"/>
      <c r="AE290" s="156"/>
      <c r="AF290" s="156"/>
      <c r="AG290" s="156"/>
      <c r="AH290" s="156"/>
      <c r="AI290" s="156"/>
      <c r="AJ290" s="156"/>
      <c r="AK290" s="156"/>
      <c r="AL290" s="156"/>
      <c r="AM290" s="156"/>
      <c r="AN290" s="65"/>
      <c r="AO290" s="65"/>
      <c r="AP290" s="65"/>
      <c r="AQ290" s="65"/>
      <c r="AR290" s="65"/>
      <c r="AS290" s="65"/>
      <c r="AT290" s="65"/>
      <c r="AU290" s="156"/>
      <c r="AV290" s="156"/>
      <c r="AW290" s="156"/>
      <c r="AX290" s="156"/>
      <c r="AY290" s="156"/>
      <c r="AZ290" s="156"/>
      <c r="BA290" s="65"/>
      <c r="BB290" s="156"/>
      <c r="BC290" s="156"/>
      <c r="BD290" s="156"/>
      <c r="BE290" s="156"/>
      <c r="BF290" s="156"/>
      <c r="BG290" s="65"/>
      <c r="BH290" s="65"/>
      <c r="BI290" s="65"/>
      <c r="BJ290" s="65"/>
      <c r="BK290" s="65"/>
      <c r="BL290" s="65"/>
      <c r="BM290" s="65"/>
      <c r="BN290" s="65"/>
      <c r="BO290" s="65"/>
      <c r="BP290" s="43"/>
      <c r="BQ290" s="43"/>
      <c r="BR290" s="43"/>
      <c r="BS290" s="43"/>
      <c r="BT290" s="43"/>
      <c r="BU290" s="43"/>
      <c r="BV290" s="28" t="n">
        <v>1</v>
      </c>
      <c r="BW290" s="12">
        <f>IFERROR(VLOOKUP(C290,Inscritos!$B$2:$D$600,3,FALSE()),0)</f>
        <v>1</v>
      </c>
    </row>
    <row r="291" spans="1:75" ht="15.75" customHeight="1">
      <c r="A291" s="158"/>
      <c r="B291" s="174" t="s">
        <v>310</v>
      </c>
      <c r="C291" s="174" t="s">
        <v>412</v>
      </c>
      <c r="D291" s="169"/>
      <c r="E291" s="165"/>
      <c r="F291" s="156"/>
      <c r="G291" s="156"/>
      <c r="H291" s="156"/>
      <c r="I291" s="156"/>
      <c r="J291" s="156"/>
      <c r="K291" s="156"/>
      <c r="L291" s="156"/>
      <c r="M291" s="156"/>
      <c r="N291" s="156"/>
      <c r="O291" s="156"/>
      <c r="P291" s="156"/>
      <c r="Q291" s="156"/>
      <c r="R291" s="156"/>
      <c r="S291" s="65"/>
      <c r="T291" s="65"/>
      <c r="U291" s="65"/>
      <c r="V291" s="65"/>
      <c r="W291" s="65"/>
      <c r="X291" s="65"/>
      <c r="Y291" s="65"/>
      <c r="Z291" s="156"/>
      <c r="AA291" s="156"/>
      <c r="AB291" s="156"/>
      <c r="AC291" s="156"/>
      <c r="AD291" s="156"/>
      <c r="AE291" s="156"/>
      <c r="AF291" s="156"/>
      <c r="AG291" s="156"/>
      <c r="AH291" s="156"/>
      <c r="AI291" s="156"/>
      <c r="AJ291" s="156"/>
      <c r="AK291" s="156"/>
      <c r="AL291" s="156"/>
      <c r="AM291" s="156"/>
      <c r="AN291" s="65"/>
      <c r="AO291" s="65"/>
      <c r="AP291" s="65"/>
      <c r="AQ291" s="65"/>
      <c r="AR291" s="65"/>
      <c r="AS291" s="65"/>
      <c r="AT291" s="65"/>
      <c r="AU291" s="156"/>
      <c r="AV291" s="156"/>
      <c r="AW291" s="156"/>
      <c r="AX291" s="156"/>
      <c r="AY291" s="156"/>
      <c r="AZ291" s="156"/>
      <c r="BA291" s="65"/>
      <c r="BB291" s="156"/>
      <c r="BC291" s="156"/>
      <c r="BD291" s="156"/>
      <c r="BE291" s="156"/>
      <c r="BF291" s="156"/>
      <c r="BG291" s="65"/>
      <c r="BH291" s="65"/>
      <c r="BI291" s="65"/>
      <c r="BJ291" s="65"/>
      <c r="BK291" s="65"/>
      <c r="BL291" s="65"/>
      <c r="BM291" s="65"/>
      <c r="BN291" s="65"/>
      <c r="BO291" s="65"/>
      <c r="BP291" s="43"/>
      <c r="BQ291" s="43"/>
      <c r="BR291" s="43"/>
      <c r="BS291" s="43"/>
      <c r="BT291" s="43"/>
      <c r="BU291" s="43"/>
      <c r="BV291" s="28" t="n">
        <v>1</v>
      </c>
      <c r="BW291" s="12">
        <f>IFERROR(VLOOKUP(C291,Inscritos!$B$2:$D$600,3,FALSE()),0)</f>
        <v>1</v>
      </c>
    </row>
    <row r="292" spans="1:75" ht="15.75" customHeight="1">
      <c r="A292" s="158"/>
      <c r="B292" s="193" t="s">
        <v>304</v>
      </c>
      <c r="C292" s="174" t="s">
        <v>413</v>
      </c>
      <c r="D292" s="169"/>
      <c r="E292" s="165"/>
      <c r="F292" s="156"/>
      <c r="G292" s="156"/>
      <c r="H292" s="156"/>
      <c r="I292" s="156"/>
      <c r="J292" s="156"/>
      <c r="K292" s="156"/>
      <c r="L292" s="156"/>
      <c r="M292" s="156"/>
      <c r="N292" s="156"/>
      <c r="O292" s="156"/>
      <c r="P292" s="156"/>
      <c r="Q292" s="156"/>
      <c r="R292" s="156"/>
      <c r="S292" s="65"/>
      <c r="T292" s="65"/>
      <c r="U292" s="65"/>
      <c r="V292" s="65"/>
      <c r="W292" s="65"/>
      <c r="X292" s="65"/>
      <c r="Y292" s="65"/>
      <c r="Z292" s="156"/>
      <c r="AA292" s="156"/>
      <c r="AB292" s="156"/>
      <c r="AC292" s="156"/>
      <c r="AD292" s="156"/>
      <c r="AE292" s="156"/>
      <c r="AF292" s="156"/>
      <c r="AG292" s="156"/>
      <c r="AH292" s="156"/>
      <c r="AI292" s="156"/>
      <c r="AJ292" s="156"/>
      <c r="AK292" s="156"/>
      <c r="AL292" s="156"/>
      <c r="AM292" s="156"/>
      <c r="AN292" s="65"/>
      <c r="AO292" s="65"/>
      <c r="AP292" s="65"/>
      <c r="AQ292" s="65"/>
      <c r="AR292" s="65"/>
      <c r="AS292" s="65"/>
      <c r="AT292" s="65"/>
      <c r="AU292" s="156"/>
      <c r="AV292" s="156"/>
      <c r="AW292" s="156"/>
      <c r="AX292" s="156"/>
      <c r="AY292" s="156"/>
      <c r="AZ292" s="156"/>
      <c r="BA292" s="65"/>
      <c r="BB292" s="156"/>
      <c r="BC292" s="156"/>
      <c r="BD292" s="156"/>
      <c r="BE292" s="156"/>
      <c r="BF292" s="156"/>
      <c r="BG292" s="65"/>
      <c r="BH292" s="65"/>
      <c r="BI292" s="65"/>
      <c r="BJ292" s="65"/>
      <c r="BK292" s="65"/>
      <c r="BL292" s="65"/>
      <c r="BM292" s="65"/>
      <c r="BN292" s="65"/>
      <c r="BO292" s="65"/>
      <c r="BP292" s="43"/>
      <c r="BQ292" s="43"/>
      <c r="BR292" s="43"/>
      <c r="BS292" s="43"/>
      <c r="BT292" s="43"/>
      <c r="BU292" s="43"/>
      <c r="BV292" s="28" t="n">
        <v>1</v>
      </c>
      <c r="BW292" s="12">
        <f>IFERROR(VLOOKUP(C292,Inscritos!$B$2:$D$600,3,FALSE()),0)</f>
        <v>1</v>
      </c>
    </row>
    <row r="293" spans="1:75" ht="15.75" customHeight="1">
      <c r="A293" s="158"/>
      <c r="B293" s="174" t="s">
        <v>310</v>
      </c>
      <c r="C293" s="174" t="s">
        <v>414</v>
      </c>
      <c r="D293" s="169"/>
      <c r="E293" s="165"/>
      <c r="F293" s="156"/>
      <c r="G293" s="156"/>
      <c r="H293" s="156"/>
      <c r="I293" s="156"/>
      <c r="J293" s="156"/>
      <c r="K293" s="156"/>
      <c r="L293" s="156"/>
      <c r="M293" s="156"/>
      <c r="N293" s="156"/>
      <c r="O293" s="156"/>
      <c r="P293" s="156"/>
      <c r="Q293" s="156"/>
      <c r="R293" s="156"/>
      <c r="S293" s="65"/>
      <c r="T293" s="65"/>
      <c r="U293" s="65"/>
      <c r="V293" s="65"/>
      <c r="W293" s="65"/>
      <c r="X293" s="65"/>
      <c r="Y293" s="65"/>
      <c r="Z293" s="156"/>
      <c r="AA293" s="156"/>
      <c r="AB293" s="156"/>
      <c r="AC293" s="156"/>
      <c r="AD293" s="156"/>
      <c r="AE293" s="156"/>
      <c r="AF293" s="156"/>
      <c r="AG293" s="156"/>
      <c r="AH293" s="156"/>
      <c r="AI293" s="156"/>
      <c r="AJ293" s="156"/>
      <c r="AK293" s="156"/>
      <c r="AL293" s="156"/>
      <c r="AM293" s="156"/>
      <c r="AN293" s="65"/>
      <c r="AO293" s="65"/>
      <c r="AP293" s="65"/>
      <c r="AQ293" s="65"/>
      <c r="AR293" s="65"/>
      <c r="AS293" s="65"/>
      <c r="AT293" s="65"/>
      <c r="AU293" s="156"/>
      <c r="AV293" s="156"/>
      <c r="AW293" s="156"/>
      <c r="AX293" s="156"/>
      <c r="AY293" s="156"/>
      <c r="AZ293" s="156"/>
      <c r="BA293" s="65"/>
      <c r="BB293" s="156"/>
      <c r="BC293" s="156"/>
      <c r="BD293" s="156"/>
      <c r="BE293" s="156"/>
      <c r="BF293" s="156"/>
      <c r="BG293" s="65"/>
      <c r="BH293" s="65"/>
      <c r="BI293" s="65"/>
      <c r="BJ293" s="65"/>
      <c r="BK293" s="65"/>
      <c r="BL293" s="65"/>
      <c r="BM293" s="65"/>
      <c r="BN293" s="65"/>
      <c r="BO293" s="65"/>
      <c r="BP293" s="43"/>
      <c r="BQ293" s="43"/>
      <c r="BR293" s="43"/>
      <c r="BS293" s="43"/>
      <c r="BT293" s="43"/>
      <c r="BU293" s="43"/>
      <c r="BV293" s="28" t="n">
        <v>1</v>
      </c>
      <c r="BW293" s="12">
        <f>IFERROR(VLOOKUP(C293,Inscritos!$B$2:$D$600,3,FALSE()),0)</f>
        <v>1</v>
      </c>
    </row>
    <row r="294" spans="1:75" ht="15.75" customHeight="1">
      <c r="A294" s="158"/>
      <c r="B294" s="174" t="s">
        <v>310</v>
      </c>
      <c r="C294" s="174" t="s">
        <v>415</v>
      </c>
      <c r="D294" s="169"/>
      <c r="E294" s="165"/>
      <c r="F294" s="156"/>
      <c r="G294" s="156"/>
      <c r="H294" s="156"/>
      <c r="I294" s="156"/>
      <c r="J294" s="156"/>
      <c r="K294" s="156"/>
      <c r="L294" s="156"/>
      <c r="M294" s="156"/>
      <c r="N294" s="156"/>
      <c r="O294" s="156"/>
      <c r="P294" s="156"/>
      <c r="Q294" s="156"/>
      <c r="R294" s="156"/>
      <c r="S294" s="65"/>
      <c r="T294" s="65"/>
      <c r="U294" s="65"/>
      <c r="V294" s="65"/>
      <c r="W294" s="65"/>
      <c r="X294" s="65"/>
      <c r="Y294" s="65"/>
      <c r="Z294" s="156"/>
      <c r="AA294" s="156"/>
      <c r="AB294" s="156"/>
      <c r="AC294" s="156"/>
      <c r="AD294" s="156"/>
      <c r="AE294" s="156"/>
      <c r="AF294" s="156"/>
      <c r="AG294" s="156"/>
      <c r="AH294" s="156"/>
      <c r="AI294" s="156"/>
      <c r="AJ294" s="156"/>
      <c r="AK294" s="156"/>
      <c r="AL294" s="156"/>
      <c r="AM294" s="156"/>
      <c r="AN294" s="65"/>
      <c r="AO294" s="65"/>
      <c r="AP294" s="65"/>
      <c r="AQ294" s="65"/>
      <c r="AR294" s="65"/>
      <c r="AS294" s="65"/>
      <c r="AT294" s="65"/>
      <c r="AU294" s="156"/>
      <c r="AV294" s="156"/>
      <c r="AW294" s="156"/>
      <c r="AX294" s="156"/>
      <c r="AY294" s="156"/>
      <c r="AZ294" s="156"/>
      <c r="BA294" s="65"/>
      <c r="BB294" s="156"/>
      <c r="BC294" s="156"/>
      <c r="BD294" s="156"/>
      <c r="BE294" s="156"/>
      <c r="BF294" s="156"/>
      <c r="BG294" s="65"/>
      <c r="BH294" s="65"/>
      <c r="BI294" s="65"/>
      <c r="BJ294" s="65"/>
      <c r="BK294" s="65"/>
      <c r="BL294" s="65"/>
      <c r="BM294" s="65"/>
      <c r="BN294" s="65"/>
      <c r="BO294" s="65"/>
      <c r="BP294" s="43"/>
      <c r="BQ294" s="43"/>
      <c r="BR294" s="43"/>
      <c r="BS294" s="43"/>
      <c r="BT294" s="43"/>
      <c r="BU294" s="43"/>
      <c r="BV294" s="28" t="n">
        <v>1</v>
      </c>
      <c r="BW294" s="12">
        <f>IFERROR(VLOOKUP(C294,Inscritos!$B$2:$D$600,3,FALSE()),0)</f>
        <v>1</v>
      </c>
    </row>
    <row r="295" spans="1:75" ht="15.75" customHeight="1">
      <c r="A295" s="158"/>
      <c r="B295" s="174" t="s">
        <v>310</v>
      </c>
      <c r="C295" s="174" t="s">
        <v>416</v>
      </c>
      <c r="D295" s="169"/>
      <c r="E295" s="165"/>
      <c r="F295" s="156"/>
      <c r="G295" s="156"/>
      <c r="H295" s="156"/>
      <c r="I295" s="156"/>
      <c r="J295" s="156"/>
      <c r="K295" s="156"/>
      <c r="L295" s="156"/>
      <c r="M295" s="156"/>
      <c r="N295" s="156"/>
      <c r="O295" s="156"/>
      <c r="P295" s="156"/>
      <c r="Q295" s="156"/>
      <c r="R295" s="156"/>
      <c r="S295" s="65"/>
      <c r="T295" s="65"/>
      <c r="U295" s="65"/>
      <c r="V295" s="65"/>
      <c r="W295" s="65"/>
      <c r="X295" s="65"/>
      <c r="Y295" s="65"/>
      <c r="Z295" s="156"/>
      <c r="AA295" s="156"/>
      <c r="AB295" s="156"/>
      <c r="AC295" s="156"/>
      <c r="AD295" s="156"/>
      <c r="AE295" s="156"/>
      <c r="AF295" s="156"/>
      <c r="AG295" s="156"/>
      <c r="AH295" s="156"/>
      <c r="AI295" s="156"/>
      <c r="AJ295" s="156"/>
      <c r="AK295" s="156"/>
      <c r="AL295" s="156"/>
      <c r="AM295" s="156"/>
      <c r="AN295" s="65"/>
      <c r="AO295" s="65"/>
      <c r="AP295" s="65"/>
      <c r="AQ295" s="65"/>
      <c r="AR295" s="65"/>
      <c r="AS295" s="65"/>
      <c r="AT295" s="65"/>
      <c r="AU295" s="156"/>
      <c r="AV295" s="156"/>
      <c r="AW295" s="156"/>
      <c r="AX295" s="156"/>
      <c r="AY295" s="156"/>
      <c r="AZ295" s="156"/>
      <c r="BA295" s="65"/>
      <c r="BB295" s="156"/>
      <c r="BC295" s="156"/>
      <c r="BD295" s="156"/>
      <c r="BE295" s="156"/>
      <c r="BF295" s="156"/>
      <c r="BG295" s="65"/>
      <c r="BH295" s="65"/>
      <c r="BI295" s="65"/>
      <c r="BJ295" s="65"/>
      <c r="BK295" s="65"/>
      <c r="BL295" s="65"/>
      <c r="BM295" s="65"/>
      <c r="BN295" s="65"/>
      <c r="BO295" s="65"/>
      <c r="BP295" s="43"/>
      <c r="BQ295" s="43"/>
      <c r="BR295" s="43"/>
      <c r="BS295" s="43"/>
      <c r="BT295" s="43"/>
      <c r="BU295" s="43"/>
      <c r="BV295" s="28" t="n">
        <v>1</v>
      </c>
      <c r="BW295" s="12">
        <f>IFERROR(VLOOKUP(C295,Inscritos!$B$2:$D$600,3,FALSE()),0)</f>
        <v>1</v>
      </c>
    </row>
    <row r="296" spans="1:75" ht="15.75" customHeight="1">
      <c r="A296" s="158"/>
      <c r="B296" s="170" t="s">
        <v>306</v>
      </c>
      <c r="C296" s="174" t="s">
        <v>417</v>
      </c>
      <c r="D296" s="169"/>
      <c r="E296" s="165"/>
      <c r="F296" s="156"/>
      <c r="G296" s="156"/>
      <c r="H296" s="156"/>
      <c r="I296" s="156"/>
      <c r="J296" s="156"/>
      <c r="K296" s="156"/>
      <c r="L296" s="156"/>
      <c r="M296" s="156"/>
      <c r="N296" s="156"/>
      <c r="O296" s="156"/>
      <c r="P296" s="156"/>
      <c r="Q296" s="156"/>
      <c r="R296" s="156"/>
      <c r="S296" s="65"/>
      <c r="T296" s="65"/>
      <c r="U296" s="65"/>
      <c r="V296" s="65"/>
      <c r="W296" s="65"/>
      <c r="X296" s="65"/>
      <c r="Y296" s="65"/>
      <c r="Z296" s="156"/>
      <c r="AA296" s="156"/>
      <c r="AB296" s="156"/>
      <c r="AC296" s="156"/>
      <c r="AD296" s="156"/>
      <c r="AE296" s="156"/>
      <c r="AF296" s="156"/>
      <c r="AG296" s="156"/>
      <c r="AH296" s="156"/>
      <c r="AI296" s="156"/>
      <c r="AJ296" s="156"/>
      <c r="AK296" s="156"/>
      <c r="AL296" s="156"/>
      <c r="AM296" s="156"/>
      <c r="AN296" s="65"/>
      <c r="AO296" s="65"/>
      <c r="AP296" s="65"/>
      <c r="AQ296" s="65"/>
      <c r="AR296" s="65"/>
      <c r="AS296" s="65"/>
      <c r="AT296" s="65"/>
      <c r="AU296" s="156"/>
      <c r="AV296" s="156"/>
      <c r="AW296" s="156"/>
      <c r="AX296" s="156"/>
      <c r="AY296" s="156"/>
      <c r="AZ296" s="156"/>
      <c r="BA296" s="65"/>
      <c r="BB296" s="156"/>
      <c r="BC296" s="156"/>
      <c r="BD296" s="156"/>
      <c r="BE296" s="156"/>
      <c r="BF296" s="156"/>
      <c r="BG296" s="65"/>
      <c r="BH296" s="65"/>
      <c r="BI296" s="65"/>
      <c r="BJ296" s="65"/>
      <c r="BK296" s="65"/>
      <c r="BL296" s="65"/>
      <c r="BM296" s="65"/>
      <c r="BN296" s="65"/>
      <c r="BO296" s="65"/>
      <c r="BP296" s="43"/>
      <c r="BQ296" s="43"/>
      <c r="BR296" s="43"/>
      <c r="BS296" s="43"/>
      <c r="BT296" s="43"/>
      <c r="BU296" s="43"/>
      <c r="BV296" s="28" t="n">
        <v>1</v>
      </c>
      <c r="BW296" s="12">
        <f>IFERROR(VLOOKUP(C296,Inscritos!$B$2:$D$600,3,FALSE()),0)</f>
        <v>1</v>
      </c>
    </row>
    <row r="297" spans="1:75" ht="15.75" customHeight="1">
      <c r="A297" s="158"/>
      <c r="B297" s="174" t="s">
        <v>310</v>
      </c>
      <c r="C297" s="174" t="s">
        <v>418</v>
      </c>
      <c r="D297" s="169"/>
      <c r="E297" s="165"/>
      <c r="F297" s="156"/>
      <c r="G297" s="156"/>
      <c r="H297" s="156"/>
      <c r="I297" s="156"/>
      <c r="J297" s="156"/>
      <c r="K297" s="156"/>
      <c r="L297" s="156"/>
      <c r="M297" s="156"/>
      <c r="N297" s="156"/>
      <c r="O297" s="156"/>
      <c r="P297" s="156"/>
      <c r="Q297" s="156"/>
      <c r="R297" s="156"/>
      <c r="S297" s="65"/>
      <c r="T297" s="65"/>
      <c r="U297" s="65"/>
      <c r="V297" s="65"/>
      <c r="W297" s="65"/>
      <c r="X297" s="65"/>
      <c r="Y297" s="65"/>
      <c r="Z297" s="156"/>
      <c r="AA297" s="156"/>
      <c r="AB297" s="156"/>
      <c r="AC297" s="156"/>
      <c r="AD297" s="156"/>
      <c r="AE297" s="156"/>
      <c r="AF297" s="156"/>
      <c r="AG297" s="156"/>
      <c r="AH297" s="156"/>
      <c r="AI297" s="156"/>
      <c r="AJ297" s="156"/>
      <c r="AK297" s="156"/>
      <c r="AL297" s="156"/>
      <c r="AM297" s="156"/>
      <c r="AN297" s="65"/>
      <c r="AO297" s="65"/>
      <c r="AP297" s="65"/>
      <c r="AQ297" s="65"/>
      <c r="AR297" s="65"/>
      <c r="AS297" s="65"/>
      <c r="AT297" s="65"/>
      <c r="AU297" s="156"/>
      <c r="AV297" s="156"/>
      <c r="AW297" s="156"/>
      <c r="AX297" s="156"/>
      <c r="AY297" s="156"/>
      <c r="AZ297" s="156"/>
      <c r="BA297" s="65"/>
      <c r="BB297" s="156"/>
      <c r="BC297" s="156"/>
      <c r="BD297" s="156"/>
      <c r="BE297" s="156"/>
      <c r="BF297" s="156"/>
      <c r="BG297" s="65"/>
      <c r="BH297" s="65"/>
      <c r="BI297" s="65"/>
      <c r="BJ297" s="65"/>
      <c r="BK297" s="65"/>
      <c r="BL297" s="65"/>
      <c r="BM297" s="65"/>
      <c r="BN297" s="65"/>
      <c r="BO297" s="65"/>
      <c r="BP297" s="43"/>
      <c r="BQ297" s="43"/>
      <c r="BR297" s="43"/>
      <c r="BS297" s="43"/>
      <c r="BT297" s="43"/>
      <c r="BU297" s="43"/>
      <c r="BV297" s="28" t="n">
        <v>1</v>
      </c>
      <c r="BW297" s="12">
        <f>IFERROR(VLOOKUP(C297,Inscritos!$B$2:$D$600,3,FALSE()),0)</f>
        <v>1</v>
      </c>
    </row>
    <row r="298" spans="1:75" ht="15.75" customHeight="1">
      <c r="A298" s="158"/>
      <c r="B298" s="193" t="s">
        <v>304</v>
      </c>
      <c r="C298" s="174" t="s">
        <v>419</v>
      </c>
      <c r="D298" s="169"/>
      <c r="E298" s="165"/>
      <c r="F298" s="156"/>
      <c r="G298" s="156"/>
      <c r="H298" s="156"/>
      <c r="I298" s="156"/>
      <c r="J298" s="156"/>
      <c r="K298" s="156"/>
      <c r="L298" s="156"/>
      <c r="M298" s="156"/>
      <c r="N298" s="156"/>
      <c r="O298" s="156"/>
      <c r="P298" s="156"/>
      <c r="Q298" s="156"/>
      <c r="R298" s="156"/>
      <c r="S298" s="65"/>
      <c r="T298" s="65"/>
      <c r="U298" s="65"/>
      <c r="V298" s="65"/>
      <c r="W298" s="65"/>
      <c r="X298" s="65"/>
      <c r="Y298" s="65"/>
      <c r="Z298" s="156"/>
      <c r="AA298" s="156"/>
      <c r="AB298" s="156"/>
      <c r="AC298" s="156"/>
      <c r="AD298" s="156"/>
      <c r="AE298" s="156"/>
      <c r="AF298" s="156"/>
      <c r="AG298" s="156"/>
      <c r="AH298" s="156"/>
      <c r="AI298" s="156"/>
      <c r="AJ298" s="156"/>
      <c r="AK298" s="156"/>
      <c r="AL298" s="156"/>
      <c r="AM298" s="156"/>
      <c r="AN298" s="65"/>
      <c r="AO298" s="65"/>
      <c r="AP298" s="65"/>
      <c r="AQ298" s="65"/>
      <c r="AR298" s="65"/>
      <c r="AS298" s="65"/>
      <c r="AT298" s="65"/>
      <c r="AU298" s="156"/>
      <c r="AV298" s="156"/>
      <c r="AW298" s="156"/>
      <c r="AX298" s="156"/>
      <c r="AY298" s="156"/>
      <c r="AZ298" s="156"/>
      <c r="BA298" s="65"/>
      <c r="BB298" s="156"/>
      <c r="BC298" s="156"/>
      <c r="BD298" s="156"/>
      <c r="BE298" s="156"/>
      <c r="BF298" s="156"/>
      <c r="BG298" s="65"/>
      <c r="BH298" s="65"/>
      <c r="BI298" s="65"/>
      <c r="BJ298" s="65"/>
      <c r="BK298" s="65"/>
      <c r="BL298" s="65"/>
      <c r="BM298" s="65"/>
      <c r="BN298" s="65"/>
      <c r="BO298" s="65"/>
      <c r="BP298" s="43"/>
      <c r="BQ298" s="43"/>
      <c r="BR298" s="43"/>
      <c r="BS298" s="43"/>
      <c r="BT298" s="43"/>
      <c r="BU298" s="43"/>
      <c r="BV298" s="28" t="n">
        <v>1</v>
      </c>
      <c r="BW298" s="12">
        <f>IFERROR(VLOOKUP(C298,Inscritos!$B$2:$D$600,3,FALSE()),0)</f>
        <v>1</v>
      </c>
    </row>
    <row r="299" spans="1:75" ht="15.75" customHeight="1">
      <c r="A299" s="158"/>
      <c r="B299" s="174" t="s">
        <v>310</v>
      </c>
      <c r="C299" s="174" t="s">
        <v>420</v>
      </c>
      <c r="D299" s="174"/>
      <c r="E299" s="166"/>
      <c r="F299" s="156"/>
      <c r="G299" s="156"/>
      <c r="H299" s="156"/>
      <c r="I299" s="156"/>
      <c r="J299" s="156"/>
      <c r="K299" s="156"/>
      <c r="L299" s="156"/>
      <c r="M299" s="156"/>
      <c r="N299" s="156"/>
      <c r="O299" s="156"/>
      <c r="P299" s="156"/>
      <c r="Q299" s="156"/>
      <c r="R299" s="156"/>
      <c r="S299" s="65"/>
      <c r="T299" s="65"/>
      <c r="U299" s="65"/>
      <c r="V299" s="65"/>
      <c r="W299" s="65"/>
      <c r="X299" s="65"/>
      <c r="Y299" s="65"/>
      <c r="Z299" s="156"/>
      <c r="AA299" s="156"/>
      <c r="AB299" s="156"/>
      <c r="AC299" s="156"/>
      <c r="AD299" s="156"/>
      <c r="AE299" s="156"/>
      <c r="AF299" s="156"/>
      <c r="AG299" s="156"/>
      <c r="AH299" s="156"/>
      <c r="AI299" s="156"/>
      <c r="AJ299" s="156"/>
      <c r="AK299" s="156"/>
      <c r="AL299" s="156"/>
      <c r="AM299" s="156"/>
      <c r="AN299" s="65"/>
      <c r="AO299" s="65"/>
      <c r="AP299" s="65"/>
      <c r="AQ299" s="65"/>
      <c r="AR299" s="65"/>
      <c r="AS299" s="65"/>
      <c r="AT299" s="65"/>
      <c r="AU299" s="156"/>
      <c r="AV299" s="156"/>
      <c r="AW299" s="156"/>
      <c r="AX299" s="156"/>
      <c r="AY299" s="156"/>
      <c r="AZ299" s="156"/>
      <c r="BA299" s="65"/>
      <c r="BB299" s="156"/>
      <c r="BC299" s="156"/>
      <c r="BD299" s="156"/>
      <c r="BE299" s="156"/>
      <c r="BF299" s="156"/>
      <c r="BG299" s="65"/>
      <c r="BH299" s="65"/>
      <c r="BI299" s="65"/>
      <c r="BJ299" s="65"/>
      <c r="BK299" s="65"/>
      <c r="BL299" s="65"/>
      <c r="BM299" s="65"/>
      <c r="BN299" s="65"/>
      <c r="BO299" s="65"/>
      <c r="BP299" s="43"/>
      <c r="BQ299" s="43"/>
      <c r="BR299" s="43"/>
      <c r="BS299" s="43"/>
      <c r="BT299" s="43"/>
      <c r="BU299" s="43"/>
      <c r="BV299" s="43" t="n">
        <v>1</v>
      </c>
      <c r="BW299" s="12">
        <f>IFERROR(VLOOKUP(C299,Inscritos!$B$2:$D$600,3,FALSE()),0)</f>
        <v>1</v>
      </c>
    </row>
    <row r="300" spans="1:75" ht="15.75" customHeight="1">
      <c r="A300" s="158"/>
      <c r="B300" s="170" t="s">
        <v>306</v>
      </c>
      <c r="C300" s="174" t="s">
        <v>421</v>
      </c>
      <c r="D300" s="174"/>
      <c r="E300" s="165"/>
      <c r="F300" s="156"/>
      <c r="G300" s="156"/>
      <c r="H300" s="156"/>
      <c r="I300" s="156"/>
      <c r="J300" s="156"/>
      <c r="K300" s="156"/>
      <c r="L300" s="156"/>
      <c r="M300" s="156"/>
      <c r="N300" s="156"/>
      <c r="O300" s="156"/>
      <c r="P300" s="156"/>
      <c r="Q300" s="156"/>
      <c r="R300" s="156"/>
      <c r="S300" s="65"/>
      <c r="T300" s="65"/>
      <c r="U300" s="65"/>
      <c r="V300" s="65"/>
      <c r="W300" s="65"/>
      <c r="X300" s="65"/>
      <c r="Y300" s="65"/>
      <c r="Z300" s="156"/>
      <c r="AA300" s="156"/>
      <c r="AB300" s="156"/>
      <c r="AC300" s="156"/>
      <c r="AD300" s="156"/>
      <c r="AE300" s="156"/>
      <c r="AF300" s="156"/>
      <c r="AG300" s="156"/>
      <c r="AH300" s="156"/>
      <c r="AI300" s="156"/>
      <c r="AJ300" s="156"/>
      <c r="AK300" s="156"/>
      <c r="AL300" s="156"/>
      <c r="AM300" s="156"/>
      <c r="AN300" s="65"/>
      <c r="AO300" s="65"/>
      <c r="AP300" s="65"/>
      <c r="AQ300" s="65"/>
      <c r="AR300" s="65"/>
      <c r="AS300" s="65"/>
      <c r="AT300" s="65"/>
      <c r="AU300" s="156"/>
      <c r="AV300" s="156"/>
      <c r="AW300" s="156"/>
      <c r="AX300" s="156"/>
      <c r="AY300" s="156"/>
      <c r="AZ300" s="156"/>
      <c r="BA300" s="65"/>
      <c r="BB300" s="156"/>
      <c r="BC300" s="156"/>
      <c r="BD300" s="156"/>
      <c r="BE300" s="156"/>
      <c r="BF300" s="156"/>
      <c r="BG300" s="65"/>
      <c r="BH300" s="65"/>
      <c r="BI300" s="65"/>
      <c r="BJ300" s="65"/>
      <c r="BK300" s="65"/>
      <c r="BL300" s="65"/>
      <c r="BM300" s="65"/>
      <c r="BN300" s="65"/>
      <c r="BO300" s="65"/>
      <c r="BP300" s="43"/>
      <c r="BQ300" s="43"/>
      <c r="BR300" s="43"/>
      <c r="BS300" s="43"/>
      <c r="BT300" s="43"/>
      <c r="BU300" s="43"/>
      <c r="BV300" s="43" t="n">
        <v>1</v>
      </c>
      <c r="BW300" s="12">
        <f>IFERROR(VLOOKUP(C300,Inscritos!$B$2:$D$600,3,FALSE()),0)</f>
        <v>1</v>
      </c>
    </row>
    <row r="301" spans="1:75" ht="15.75" customHeight="1">
      <c r="A301" s="158"/>
      <c r="B301" s="170" t="s">
        <v>306</v>
      </c>
      <c r="C301" s="174" t="s">
        <v>422</v>
      </c>
      <c r="D301" s="174"/>
      <c r="E301" s="165"/>
      <c r="F301" s="156"/>
      <c r="G301" s="156"/>
      <c r="H301" s="156"/>
      <c r="I301" s="156"/>
      <c r="J301" s="156"/>
      <c r="K301" s="156"/>
      <c r="L301" s="156"/>
      <c r="M301" s="156"/>
      <c r="N301" s="156"/>
      <c r="O301" s="156"/>
      <c r="P301" s="156"/>
      <c r="Q301" s="156"/>
      <c r="R301" s="156"/>
      <c r="S301" s="65"/>
      <c r="T301" s="65"/>
      <c r="U301" s="65"/>
      <c r="V301" s="65"/>
      <c r="W301" s="65"/>
      <c r="X301" s="65"/>
      <c r="Y301" s="65"/>
      <c r="Z301" s="156"/>
      <c r="AA301" s="156"/>
      <c r="AB301" s="156"/>
      <c r="AC301" s="156"/>
      <c r="AD301" s="156"/>
      <c r="AE301" s="156"/>
      <c r="AF301" s="156"/>
      <c r="AG301" s="156"/>
      <c r="AH301" s="156"/>
      <c r="AI301" s="156"/>
      <c r="AJ301" s="156"/>
      <c r="AK301" s="156"/>
      <c r="AL301" s="156"/>
      <c r="AM301" s="156"/>
      <c r="AN301" s="65"/>
      <c r="AO301" s="65"/>
      <c r="AP301" s="65"/>
      <c r="AQ301" s="65"/>
      <c r="AR301" s="65"/>
      <c r="AS301" s="65"/>
      <c r="AT301" s="65"/>
      <c r="AU301" s="156"/>
      <c r="AV301" s="156"/>
      <c r="AW301" s="156"/>
      <c r="AX301" s="156"/>
      <c r="AY301" s="156"/>
      <c r="AZ301" s="156"/>
      <c r="BA301" s="65"/>
      <c r="BB301" s="156"/>
      <c r="BC301" s="156"/>
      <c r="BD301" s="156"/>
      <c r="BE301" s="156"/>
      <c r="BF301" s="156"/>
      <c r="BG301" s="65"/>
      <c r="BH301" s="65"/>
      <c r="BI301" s="65"/>
      <c r="BJ301" s="65"/>
      <c r="BK301" s="65"/>
      <c r="BL301" s="65"/>
      <c r="BM301" s="65"/>
      <c r="BN301" s="65"/>
      <c r="BO301" s="65"/>
      <c r="BP301" s="43"/>
      <c r="BQ301" s="43"/>
      <c r="BR301" s="43"/>
      <c r="BS301" s="43"/>
      <c r="BT301" s="43"/>
      <c r="BU301" s="43"/>
      <c r="BV301" s="43" t="n">
        <v>1</v>
      </c>
      <c r="BW301" s="12">
        <f>IFERROR(VLOOKUP(C301,Inscritos!$B$2:$D$600,3,FALSE()),0)</f>
        <v>1</v>
      </c>
    </row>
    <row r="302" spans="1:75" ht="15.75" customHeight="1">
      <c r="A302" s="158"/>
      <c r="B302" s="174"/>
      <c r="C302" s="174"/>
      <c r="D302" s="174"/>
      <c r="E302" s="165"/>
      <c r="F302" s="156"/>
      <c r="G302" s="156"/>
      <c r="H302" s="156"/>
      <c r="I302" s="156"/>
      <c r="J302" s="156"/>
      <c r="K302" s="156"/>
      <c r="L302" s="156"/>
      <c r="M302" s="156"/>
      <c r="N302" s="156"/>
      <c r="O302" s="156"/>
      <c r="P302" s="156"/>
      <c r="Q302" s="156"/>
      <c r="R302" s="156"/>
      <c r="S302" s="65"/>
      <c r="T302" s="65"/>
      <c r="U302" s="65"/>
      <c r="V302" s="65"/>
      <c r="W302" s="65"/>
      <c r="X302" s="65"/>
      <c r="Y302" s="65"/>
      <c r="Z302" s="156"/>
      <c r="AA302" s="156"/>
      <c r="AB302" s="156"/>
      <c r="AC302" s="156"/>
      <c r="AD302" s="156"/>
      <c r="AE302" s="156"/>
      <c r="AF302" s="156"/>
      <c r="AG302" s="156"/>
      <c r="AH302" s="156"/>
      <c r="AI302" s="156"/>
      <c r="AJ302" s="156"/>
      <c r="AK302" s="156"/>
      <c r="AL302" s="156"/>
      <c r="AM302" s="156"/>
      <c r="AN302" s="65"/>
      <c r="AO302" s="65"/>
      <c r="AP302" s="65"/>
      <c r="AQ302" s="65"/>
      <c r="AR302" s="65"/>
      <c r="AS302" s="65"/>
      <c r="AT302" s="65"/>
      <c r="AU302" s="156"/>
      <c r="AV302" s="156"/>
      <c r="AW302" s="156"/>
      <c r="AX302" s="156"/>
      <c r="AY302" s="156"/>
      <c r="AZ302" s="156"/>
      <c r="BA302" s="65"/>
      <c r="BB302" s="156"/>
      <c r="BC302" s="156"/>
      <c r="BD302" s="156"/>
      <c r="BE302" s="156"/>
      <c r="BF302" s="156"/>
      <c r="BG302" s="65"/>
      <c r="BH302" s="65"/>
      <c r="BI302" s="65"/>
      <c r="BJ302" s="65"/>
      <c r="BK302" s="65"/>
      <c r="BL302" s="65"/>
      <c r="BM302" s="65"/>
      <c r="BN302" s="65"/>
      <c r="BO302" s="65"/>
      <c r="BP302" s="43"/>
      <c r="BQ302" s="43"/>
      <c r="BR302" s="43"/>
      <c r="BS302" s="43"/>
      <c r="BT302" s="43"/>
      <c r="BU302" s="43"/>
      <c r="BV302" s="43"/>
      <c r="BW302" s="12">
        <f>IFERROR(VLOOKUP(C302,Inscritos!$B$2:$D$600,3,FALSE()),0)</f>
        <v>0</v>
      </c>
    </row>
    <row r="303" spans="1:75" ht="15.75" customHeight="1">
      <c r="A303" s="158"/>
      <c r="B303" s="174"/>
      <c r="C303" s="174"/>
      <c r="D303" s="174"/>
      <c r="E303" s="165"/>
      <c r="F303" s="156"/>
      <c r="G303" s="156"/>
      <c r="H303" s="156"/>
      <c r="I303" s="156"/>
      <c r="J303" s="156"/>
      <c r="K303" s="156"/>
      <c r="L303" s="156"/>
      <c r="M303" s="156"/>
      <c r="N303" s="156"/>
      <c r="O303" s="156"/>
      <c r="P303" s="156"/>
      <c r="Q303" s="156"/>
      <c r="R303" s="156"/>
      <c r="S303" s="65"/>
      <c r="T303" s="65"/>
      <c r="U303" s="65"/>
      <c r="V303" s="65"/>
      <c r="W303" s="65"/>
      <c r="X303" s="65"/>
      <c r="Y303" s="65"/>
      <c r="Z303" s="156"/>
      <c r="AA303" s="156"/>
      <c r="AB303" s="156"/>
      <c r="AC303" s="156"/>
      <c r="AD303" s="156"/>
      <c r="AE303" s="156"/>
      <c r="AF303" s="156"/>
      <c r="AG303" s="156"/>
      <c r="AH303" s="156"/>
      <c r="AI303" s="156"/>
      <c r="AJ303" s="156"/>
      <c r="AK303" s="156"/>
      <c r="AL303" s="156"/>
      <c r="AM303" s="156"/>
      <c r="AN303" s="65"/>
      <c r="AO303" s="65"/>
      <c r="AP303" s="65"/>
      <c r="AQ303" s="65"/>
      <c r="AR303" s="65"/>
      <c r="AS303" s="65"/>
      <c r="AT303" s="65"/>
      <c r="AU303" s="156"/>
      <c r="AV303" s="156"/>
      <c r="AW303" s="156"/>
      <c r="AX303" s="156"/>
      <c r="AY303" s="156"/>
      <c r="AZ303" s="156"/>
      <c r="BA303" s="65"/>
      <c r="BB303" s="156"/>
      <c r="BC303" s="156"/>
      <c r="BD303" s="156"/>
      <c r="BE303" s="156"/>
      <c r="BF303" s="156"/>
      <c r="BG303" s="65"/>
      <c r="BH303" s="65"/>
      <c r="BI303" s="65"/>
      <c r="BJ303" s="65"/>
      <c r="BK303" s="65"/>
      <c r="BL303" s="65"/>
      <c r="BM303" s="65"/>
      <c r="BN303" s="65"/>
      <c r="BO303" s="65"/>
      <c r="BP303" s="43"/>
      <c r="BQ303" s="43"/>
      <c r="BR303" s="43"/>
      <c r="BS303" s="43"/>
      <c r="BT303" s="43"/>
      <c r="BU303" s="43"/>
      <c r="BV303" s="43"/>
      <c r="BW303" s="12">
        <f>IFERROR(VLOOKUP(C303,Inscritos!$B$2:$D$600,3,FALSE()),0)</f>
        <v>0</v>
      </c>
    </row>
    <row r="304" spans="1:75" ht="15.75" customHeight="1">
      <c r="A304" s="158"/>
      <c r="B304" s="174"/>
      <c r="C304" s="174"/>
      <c r="D304" s="174"/>
      <c r="E304" s="165"/>
      <c r="F304" s="156"/>
      <c r="G304" s="156"/>
      <c r="H304" s="156"/>
      <c r="I304" s="156"/>
      <c r="J304" s="156"/>
      <c r="K304" s="156"/>
      <c r="L304" s="156"/>
      <c r="M304" s="156"/>
      <c r="N304" s="156"/>
      <c r="O304" s="156"/>
      <c r="P304" s="156"/>
      <c r="Q304" s="156"/>
      <c r="R304" s="156"/>
      <c r="S304" s="65"/>
      <c r="T304" s="65"/>
      <c r="U304" s="65"/>
      <c r="V304" s="65"/>
      <c r="W304" s="65"/>
      <c r="X304" s="65"/>
      <c r="Y304" s="65"/>
      <c r="Z304" s="156"/>
      <c r="AA304" s="156"/>
      <c r="AB304" s="156"/>
      <c r="AC304" s="156"/>
      <c r="AD304" s="156"/>
      <c r="AE304" s="156"/>
      <c r="AF304" s="156"/>
      <c r="AG304" s="156"/>
      <c r="AH304" s="156"/>
      <c r="AI304" s="156"/>
      <c r="AJ304" s="156"/>
      <c r="AK304" s="156"/>
      <c r="AL304" s="156"/>
      <c r="AM304" s="156"/>
      <c r="AN304" s="65"/>
      <c r="AO304" s="65"/>
      <c r="AP304" s="65"/>
      <c r="AQ304" s="65"/>
      <c r="AR304" s="65"/>
      <c r="AS304" s="65"/>
      <c r="AT304" s="65"/>
      <c r="AU304" s="156"/>
      <c r="AV304" s="156"/>
      <c r="AW304" s="156"/>
      <c r="AX304" s="156"/>
      <c r="AY304" s="156"/>
      <c r="AZ304" s="156"/>
      <c r="BA304" s="65"/>
      <c r="BB304" s="156"/>
      <c r="BC304" s="156"/>
      <c r="BD304" s="156"/>
      <c r="BE304" s="156"/>
      <c r="BF304" s="156"/>
      <c r="BG304" s="65"/>
      <c r="BH304" s="65"/>
      <c r="BI304" s="65"/>
      <c r="BJ304" s="65"/>
      <c r="BK304" s="65"/>
      <c r="BL304" s="65"/>
      <c r="BM304" s="65"/>
      <c r="BN304" s="65"/>
      <c r="BO304" s="65"/>
      <c r="BP304" s="43"/>
      <c r="BQ304" s="43"/>
      <c r="BR304" s="43"/>
      <c r="BS304" s="43"/>
      <c r="BT304" s="43"/>
      <c r="BU304" s="43"/>
      <c r="BV304" s="43"/>
      <c r="BW304" s="12">
        <f>IFERROR(VLOOKUP(C304,Inscritos!$B$2:$D$600,3,FALSE()),0)</f>
        <v>0</v>
      </c>
    </row>
    <row r="305" spans="1:75" ht="15.75" customHeight="1">
      <c r="A305" s="158"/>
      <c r="B305" s="174"/>
      <c r="C305" s="174"/>
      <c r="D305" s="174"/>
      <c r="E305" s="165"/>
      <c r="F305" s="156"/>
      <c r="G305" s="156"/>
      <c r="H305" s="156"/>
      <c r="I305" s="156"/>
      <c r="J305" s="156"/>
      <c r="K305" s="156"/>
      <c r="L305" s="156"/>
      <c r="M305" s="156"/>
      <c r="N305" s="156"/>
      <c r="O305" s="156"/>
      <c r="P305" s="156"/>
      <c r="Q305" s="156"/>
      <c r="R305" s="156"/>
      <c r="S305" s="65"/>
      <c r="T305" s="65"/>
      <c r="U305" s="65"/>
      <c r="V305" s="65"/>
      <c r="W305" s="65"/>
      <c r="X305" s="65"/>
      <c r="Y305" s="65"/>
      <c r="Z305" s="156"/>
      <c r="AA305" s="156"/>
      <c r="AB305" s="156"/>
      <c r="AC305" s="156"/>
      <c r="AD305" s="156"/>
      <c r="AE305" s="156"/>
      <c r="AF305" s="156"/>
      <c r="AG305" s="156"/>
      <c r="AH305" s="156"/>
      <c r="AI305" s="156"/>
      <c r="AJ305" s="156"/>
      <c r="AK305" s="156"/>
      <c r="AL305" s="156"/>
      <c r="AM305" s="156"/>
      <c r="AN305" s="65"/>
      <c r="AO305" s="65"/>
      <c r="AP305" s="65"/>
      <c r="AQ305" s="65"/>
      <c r="AR305" s="65"/>
      <c r="AS305" s="65"/>
      <c r="AT305" s="65"/>
      <c r="AU305" s="156"/>
      <c r="AV305" s="156"/>
      <c r="AW305" s="156"/>
      <c r="AX305" s="156"/>
      <c r="AY305" s="156"/>
      <c r="AZ305" s="156"/>
      <c r="BA305" s="65"/>
      <c r="BB305" s="156"/>
      <c r="BC305" s="156"/>
      <c r="BD305" s="156"/>
      <c r="BE305" s="156"/>
      <c r="BF305" s="156"/>
      <c r="BG305" s="65"/>
      <c r="BH305" s="65"/>
      <c r="BI305" s="65"/>
      <c r="BJ305" s="65"/>
      <c r="BK305" s="65"/>
      <c r="BL305" s="65"/>
      <c r="BM305" s="65"/>
      <c r="BN305" s="65"/>
      <c r="BO305" s="65"/>
      <c r="BP305" s="43"/>
      <c r="BQ305" s="43"/>
      <c r="BR305" s="43"/>
      <c r="BS305" s="43"/>
      <c r="BT305" s="43"/>
      <c r="BU305" s="43"/>
      <c r="BV305" s="43"/>
      <c r="BW305" s="12">
        <f>IFERROR(VLOOKUP(C305,Inscritos!$B$2:$D$600,3,FALSE()),0)</f>
        <v>0</v>
      </c>
    </row>
    <row r="306" spans="1:75" ht="15.75" customHeight="1">
      <c r="A306" s="159"/>
      <c r="B306" s="175"/>
      <c r="C306" s="175"/>
      <c r="D306" s="175"/>
      <c r="E306" s="165"/>
      <c r="F306" s="156"/>
      <c r="G306" s="156"/>
      <c r="H306" s="156"/>
      <c r="I306" s="156"/>
      <c r="J306" s="156"/>
      <c r="K306" s="156"/>
      <c r="L306" s="156"/>
      <c r="M306" s="156"/>
      <c r="N306" s="156"/>
      <c r="O306" s="156"/>
      <c r="P306" s="156"/>
      <c r="Q306" s="156"/>
      <c r="R306" s="156"/>
      <c r="S306" s="65"/>
      <c r="T306" s="65"/>
      <c r="U306" s="65"/>
      <c r="V306" s="65"/>
      <c r="W306" s="65"/>
      <c r="X306" s="65"/>
      <c r="Y306" s="65"/>
      <c r="Z306" s="156"/>
      <c r="AA306" s="156"/>
      <c r="AB306" s="156"/>
      <c r="AC306" s="156"/>
      <c r="AD306" s="156"/>
      <c r="AE306" s="156"/>
      <c r="AF306" s="156"/>
      <c r="AG306" s="156"/>
      <c r="AH306" s="156"/>
      <c r="AI306" s="156"/>
      <c r="AJ306" s="156"/>
      <c r="AK306" s="156"/>
      <c r="AL306" s="156"/>
      <c r="AM306" s="156"/>
      <c r="AN306" s="65"/>
      <c r="AO306" s="65"/>
      <c r="AP306" s="65"/>
      <c r="AQ306" s="65"/>
      <c r="AR306" s="65"/>
      <c r="AS306" s="65"/>
      <c r="AT306" s="65"/>
      <c r="AU306" s="156"/>
      <c r="AV306" s="156"/>
      <c r="AW306" s="156"/>
      <c r="AX306" s="156"/>
      <c r="AY306" s="156"/>
      <c r="AZ306" s="156"/>
      <c r="BA306" s="65"/>
      <c r="BB306" s="156"/>
      <c r="BC306" s="156"/>
      <c r="BD306" s="156"/>
      <c r="BE306" s="156"/>
      <c r="BF306" s="156"/>
      <c r="BG306" s="65"/>
      <c r="BH306" s="65"/>
      <c r="BI306" s="65"/>
      <c r="BJ306" s="65"/>
      <c r="BK306" s="65"/>
      <c r="BL306" s="65"/>
      <c r="BM306" s="65"/>
      <c r="BN306" s="65"/>
      <c r="BO306" s="65"/>
      <c r="BP306" s="43"/>
      <c r="BQ306" s="43"/>
      <c r="BR306" s="43"/>
      <c r="BS306" s="43"/>
      <c r="BT306" s="43"/>
      <c r="BU306" s="43"/>
      <c r="BV306" s="43"/>
      <c r="BW306" s="12">
        <f>IFERROR(VLOOKUP(C306,Inscritos!$B$2:$D$600,3,FALSE()),0)</f>
        <v>0</v>
      </c>
    </row>
    <row r="307" spans="19:75" ht="15.75" customHeight="1">
      <c r="S307" s="150"/>
      <c r="T307" s="150"/>
      <c r="U307" s="150"/>
      <c r="V307" s="150"/>
      <c r="W307" s="150"/>
      <c r="X307" s="150"/>
      <c r="Y307" s="150"/>
      <c r="AN307" s="150"/>
      <c r="AO307" s="150"/>
      <c r="AP307" s="150"/>
      <c r="AQ307" s="150"/>
      <c r="AR307" s="150"/>
      <c r="AS307" s="150"/>
      <c r="AT307" s="150"/>
      <c r="BA307" s="55"/>
      <c r="BG307" s="55"/>
      <c r="BH307" s="150"/>
      <c r="BI307" s="150"/>
      <c r="BJ307" s="150"/>
      <c r="BK307" s="150"/>
      <c r="BL307" s="150"/>
      <c r="BM307" s="150"/>
      <c r="BN307" s="150"/>
      <c r="BO307" s="150"/>
      <c r="BP307" s="43"/>
      <c r="BQ307" s="43"/>
      <c r="BR307" s="43"/>
      <c r="BS307" s="43"/>
      <c r="BT307" s="43"/>
      <c r="BU307" s="43"/>
      <c r="BV307" s="43"/>
      <c r="BW307" s="12">
        <f>IFERROR(VLOOKUP(C307,Inscritos!$B$2:$D$600,3,FALSE()),0)</f>
        <v>0</v>
      </c>
    </row>
    <row r="308" spans="19:75" ht="15.75" customHeight="1">
      <c r="S308" s="65"/>
      <c r="T308" s="65"/>
      <c r="U308" s="65"/>
      <c r="V308" s="65"/>
      <c r="W308" s="65"/>
      <c r="X308" s="65"/>
      <c r="Y308" s="65"/>
      <c r="AN308" s="65"/>
      <c r="AO308" s="65"/>
      <c r="AP308" s="65"/>
      <c r="AQ308" s="65"/>
      <c r="AR308" s="65"/>
      <c r="AS308" s="65"/>
      <c r="AT308" s="65"/>
      <c r="BA308" s="55"/>
      <c r="BG308" s="55"/>
      <c r="BH308" s="65"/>
      <c r="BI308" s="65"/>
      <c r="BJ308" s="65"/>
      <c r="BK308" s="65"/>
      <c r="BL308" s="65"/>
      <c r="BM308" s="65"/>
      <c r="BN308" s="65"/>
      <c r="BO308" s="65"/>
      <c r="BP308" s="43"/>
      <c r="BQ308" s="43"/>
      <c r="BR308" s="43"/>
      <c r="BS308" s="43"/>
      <c r="BT308" s="43"/>
      <c r="BU308" s="43"/>
      <c r="BV308" s="43"/>
      <c r="BW308" s="43"/>
    </row>
    <row r="309" spans="19:75" ht="15.75" customHeight="1">
      <c r="S309" s="65"/>
      <c r="T309" s="65"/>
      <c r="U309" s="65"/>
      <c r="V309" s="65"/>
      <c r="W309" s="65"/>
      <c r="X309" s="65"/>
      <c r="Y309" s="65"/>
      <c r="AN309" s="65"/>
      <c r="AO309" s="65"/>
      <c r="AP309" s="65"/>
      <c r="AQ309" s="65"/>
      <c r="AR309" s="65"/>
      <c r="AS309" s="65"/>
      <c r="AT309" s="65"/>
      <c r="BA309" s="55"/>
      <c r="BG309" s="55"/>
      <c r="BH309" s="65"/>
      <c r="BI309" s="65"/>
      <c r="BJ309" s="65"/>
      <c r="BK309" s="65"/>
      <c r="BL309" s="65"/>
      <c r="BM309" s="65"/>
      <c r="BN309" s="65"/>
      <c r="BO309" s="65"/>
      <c r="BP309" s="43"/>
      <c r="BQ309" s="43"/>
      <c r="BR309" s="43"/>
      <c r="BS309" s="43"/>
      <c r="BT309" s="43"/>
      <c r="BU309" s="43"/>
      <c r="BV309" s="43"/>
      <c r="BW309" s="43"/>
    </row>
    <row r="310" spans="19:75" ht="15.75" customHeight="1">
      <c r="S310" s="65"/>
      <c r="T310" s="65"/>
      <c r="U310" s="65"/>
      <c r="V310" s="65"/>
      <c r="W310" s="65"/>
      <c r="X310" s="65"/>
      <c r="Y310" s="65"/>
      <c r="AN310" s="65"/>
      <c r="AO310" s="65"/>
      <c r="AP310" s="65"/>
      <c r="AQ310" s="65"/>
      <c r="AR310" s="65"/>
      <c r="AS310" s="65"/>
      <c r="AT310" s="65"/>
      <c r="BA310" s="55"/>
      <c r="BG310" s="55"/>
      <c r="BH310" s="65"/>
      <c r="BI310" s="65"/>
      <c r="BJ310" s="65"/>
      <c r="BK310" s="65"/>
      <c r="BL310" s="65"/>
      <c r="BM310" s="65"/>
      <c r="BN310" s="65"/>
      <c r="BO310" s="65"/>
      <c r="BP310" s="43"/>
      <c r="BQ310" s="43"/>
      <c r="BR310" s="43"/>
      <c r="BS310" s="43"/>
      <c r="BT310" s="43"/>
      <c r="BU310" s="43"/>
      <c r="BV310" s="43"/>
      <c r="BW310" s="43"/>
    </row>
    <row r="311" spans="19:75" ht="15.75" customHeight="1">
      <c r="S311" s="65"/>
      <c r="T311" s="65"/>
      <c r="U311" s="65"/>
      <c r="V311" s="65"/>
      <c r="W311" s="65"/>
      <c r="X311" s="65"/>
      <c r="Y311" s="65"/>
      <c r="AN311" s="65"/>
      <c r="AO311" s="65"/>
      <c r="AP311" s="65"/>
      <c r="AQ311" s="65"/>
      <c r="AR311" s="65"/>
      <c r="AS311" s="65"/>
      <c r="AT311" s="65"/>
      <c r="BA311" s="55"/>
      <c r="BG311" s="55"/>
      <c r="BH311" s="65"/>
      <c r="BI311" s="65"/>
      <c r="BJ311" s="65"/>
      <c r="BK311" s="65"/>
      <c r="BL311" s="65"/>
      <c r="BM311" s="65"/>
      <c r="BN311" s="65"/>
      <c r="BO311" s="65"/>
      <c r="BP311" s="43"/>
      <c r="BQ311" s="43"/>
      <c r="BR311" s="43"/>
      <c r="BS311" s="43"/>
      <c r="BT311" s="43"/>
      <c r="BU311" s="43"/>
      <c r="BV311" s="43"/>
      <c r="BW311" s="43"/>
    </row>
    <row r="312" spans="19:75" ht="15.75" customHeight="1">
      <c r="S312" s="65"/>
      <c r="T312" s="65"/>
      <c r="U312" s="65"/>
      <c r="V312" s="65"/>
      <c r="W312" s="65"/>
      <c r="X312" s="65"/>
      <c r="Y312" s="65"/>
      <c r="AN312" s="65"/>
      <c r="AO312" s="65"/>
      <c r="AP312" s="65"/>
      <c r="AQ312" s="65"/>
      <c r="AR312" s="65"/>
      <c r="AS312" s="65"/>
      <c r="AT312" s="65"/>
      <c r="BA312" s="55"/>
      <c r="BG312" s="55"/>
      <c r="BH312" s="65"/>
      <c r="BI312" s="65"/>
      <c r="BJ312" s="65"/>
      <c r="BK312" s="65"/>
      <c r="BL312" s="65"/>
      <c r="BM312" s="65"/>
      <c r="BN312" s="65"/>
      <c r="BO312" s="65"/>
      <c r="BP312" s="43"/>
      <c r="BQ312" s="43"/>
      <c r="BR312" s="43"/>
      <c r="BS312" s="43"/>
      <c r="BT312" s="43"/>
      <c r="BU312" s="43"/>
      <c r="BV312" s="43"/>
      <c r="BW312" s="43"/>
    </row>
    <row r="313" spans="19:75" ht="15.75" customHeight="1">
      <c r="S313" s="65"/>
      <c r="T313" s="65"/>
      <c r="U313" s="65"/>
      <c r="V313" s="65"/>
      <c r="W313" s="65"/>
      <c r="X313" s="65"/>
      <c r="Y313" s="65"/>
      <c r="AN313" s="65"/>
      <c r="AO313" s="65"/>
      <c r="AP313" s="65"/>
      <c r="AQ313" s="65"/>
      <c r="AR313" s="65"/>
      <c r="AS313" s="65"/>
      <c r="AT313" s="65"/>
      <c r="BA313" s="55"/>
      <c r="BG313" s="55"/>
      <c r="BH313" s="65"/>
      <c r="BI313" s="65"/>
      <c r="BJ313" s="65"/>
      <c r="BK313" s="65"/>
      <c r="BL313" s="65"/>
      <c r="BM313" s="65"/>
      <c r="BN313" s="65"/>
      <c r="BO313" s="65"/>
      <c r="BP313" s="43"/>
      <c r="BQ313" s="43"/>
      <c r="BR313" s="43"/>
      <c r="BS313" s="43"/>
      <c r="BT313" s="43"/>
      <c r="BU313" s="43"/>
      <c r="BV313" s="43"/>
      <c r="BW313" s="43"/>
    </row>
    <row r="314" spans="19:75" ht="15.75" customHeight="1">
      <c r="S314" s="65"/>
      <c r="T314" s="65"/>
      <c r="U314" s="65"/>
      <c r="V314" s="65"/>
      <c r="W314" s="65"/>
      <c r="X314" s="65"/>
      <c r="Y314" s="65"/>
      <c r="AN314" s="65"/>
      <c r="AO314" s="65"/>
      <c r="AP314" s="65"/>
      <c r="AQ314" s="65"/>
      <c r="AR314" s="65"/>
      <c r="AS314" s="65"/>
      <c r="AT314" s="65"/>
      <c r="BA314" s="55"/>
      <c r="BG314" s="55"/>
      <c r="BH314" s="65"/>
      <c r="BI314" s="65"/>
      <c r="BJ314" s="65"/>
      <c r="BK314" s="65"/>
      <c r="BL314" s="65"/>
      <c r="BM314" s="65"/>
      <c r="BN314" s="65"/>
      <c r="BO314" s="65"/>
      <c r="BP314" s="43"/>
      <c r="BQ314" s="43"/>
      <c r="BR314" s="43"/>
      <c r="BS314" s="43"/>
      <c r="BT314" s="43"/>
      <c r="BU314" s="43"/>
      <c r="BV314" s="43"/>
      <c r="BW314" s="43"/>
    </row>
    <row r="315" spans="19:75" ht="15.75" customHeight="1">
      <c r="S315" s="65"/>
      <c r="T315" s="65"/>
      <c r="U315" s="65"/>
      <c r="V315" s="65"/>
      <c r="W315" s="65"/>
      <c r="X315" s="65"/>
      <c r="Y315" s="65"/>
      <c r="AN315" s="65"/>
      <c r="AO315" s="65"/>
      <c r="AP315" s="65"/>
      <c r="AQ315" s="65"/>
      <c r="AR315" s="65"/>
      <c r="AS315" s="65"/>
      <c r="AT315" s="65"/>
      <c r="BA315" s="55"/>
      <c r="BG315" s="55"/>
      <c r="BH315" s="65"/>
      <c r="BI315" s="65"/>
      <c r="BJ315" s="65"/>
      <c r="BK315" s="65"/>
      <c r="BL315" s="65"/>
      <c r="BM315" s="65"/>
      <c r="BN315" s="65"/>
      <c r="BO315" s="65"/>
      <c r="BP315" s="43"/>
      <c r="BQ315" s="43"/>
      <c r="BR315" s="43"/>
      <c r="BS315" s="43"/>
      <c r="BT315" s="43"/>
      <c r="BU315" s="43"/>
      <c r="BV315" s="43"/>
      <c r="BW315" s="43"/>
    </row>
    <row r="316" spans="19:75" ht="15.75" customHeight="1">
      <c r="S316" s="65"/>
      <c r="T316" s="65"/>
      <c r="U316" s="65"/>
      <c r="V316" s="65"/>
      <c r="W316" s="65"/>
      <c r="X316" s="65"/>
      <c r="Y316" s="65"/>
      <c r="AN316" s="65"/>
      <c r="AO316" s="65"/>
      <c r="AP316" s="65"/>
      <c r="AQ316" s="65"/>
      <c r="AR316" s="65"/>
      <c r="AS316" s="65"/>
      <c r="AT316" s="65"/>
      <c r="BA316" s="55"/>
      <c r="BG316" s="55"/>
      <c r="BH316" s="65"/>
      <c r="BI316" s="65"/>
      <c r="BJ316" s="65"/>
      <c r="BK316" s="65"/>
      <c r="BL316" s="65"/>
      <c r="BM316" s="65"/>
      <c r="BN316" s="65"/>
      <c r="BO316" s="65"/>
      <c r="BP316" s="43"/>
      <c r="BQ316" s="43"/>
      <c r="BR316" s="43"/>
      <c r="BS316" s="43"/>
      <c r="BT316" s="43"/>
      <c r="BU316" s="43"/>
      <c r="BV316" s="43"/>
      <c r="BW316" s="43"/>
    </row>
    <row r="317" spans="19:75" ht="15.75" customHeight="1">
      <c r="S317" s="65"/>
      <c r="T317" s="65"/>
      <c r="U317" s="65"/>
      <c r="V317" s="65"/>
      <c r="W317" s="65"/>
      <c r="X317" s="65"/>
      <c r="Y317" s="65"/>
      <c r="AN317" s="65"/>
      <c r="AO317" s="65"/>
      <c r="AP317" s="65"/>
      <c r="AQ317" s="65"/>
      <c r="AR317" s="65"/>
      <c r="AS317" s="65"/>
      <c r="AT317" s="65"/>
      <c r="BA317" s="55"/>
      <c r="BG317" s="55"/>
      <c r="BH317" s="65"/>
      <c r="BI317" s="65"/>
      <c r="BJ317" s="65"/>
      <c r="BK317" s="65"/>
      <c r="BL317" s="65"/>
      <c r="BM317" s="65"/>
      <c r="BN317" s="65"/>
      <c r="BO317" s="65"/>
      <c r="BP317" s="43"/>
      <c r="BQ317" s="43"/>
      <c r="BR317" s="43"/>
      <c r="BS317" s="43"/>
      <c r="BT317" s="43"/>
      <c r="BU317" s="43"/>
      <c r="BV317" s="43"/>
      <c r="BW317" s="43"/>
    </row>
    <row r="318" spans="19:75" ht="15.75" customHeight="1">
      <c r="S318" s="65"/>
      <c r="T318" s="65"/>
      <c r="U318" s="65"/>
      <c r="V318" s="65"/>
      <c r="W318" s="65"/>
      <c r="X318" s="65"/>
      <c r="Y318" s="65"/>
      <c r="AN318" s="65"/>
      <c r="AO318" s="65"/>
      <c r="AP318" s="65"/>
      <c r="AQ318" s="65"/>
      <c r="AR318" s="65"/>
      <c r="AS318" s="65"/>
      <c r="AT318" s="65"/>
      <c r="BA318" s="55"/>
      <c r="BG318" s="55"/>
      <c r="BH318" s="65"/>
      <c r="BI318" s="65"/>
      <c r="BJ318" s="65"/>
      <c r="BK318" s="65"/>
      <c r="BL318" s="65"/>
      <c r="BM318" s="65"/>
      <c r="BN318" s="65"/>
      <c r="BO318" s="65"/>
      <c r="BP318" s="43"/>
      <c r="BQ318" s="43"/>
      <c r="BR318" s="43"/>
      <c r="BS318" s="43"/>
      <c r="BT318" s="43"/>
      <c r="BU318" s="43"/>
      <c r="BV318" s="43"/>
      <c r="BW318" s="43"/>
    </row>
    <row r="319" spans="19:75" ht="15.75" customHeight="1">
      <c r="S319" s="65"/>
      <c r="T319" s="65"/>
      <c r="U319" s="65"/>
      <c r="V319" s="65"/>
      <c r="W319" s="65"/>
      <c r="X319" s="65"/>
      <c r="Y319" s="65"/>
      <c r="AN319" s="65"/>
      <c r="AO319" s="65"/>
      <c r="AP319" s="65"/>
      <c r="AQ319" s="65"/>
      <c r="AR319" s="65"/>
      <c r="AS319" s="65"/>
      <c r="AT319" s="65"/>
      <c r="BA319" s="55"/>
      <c r="BG319" s="55"/>
      <c r="BH319" s="65"/>
      <c r="BI319" s="65"/>
      <c r="BJ319" s="65"/>
      <c r="BK319" s="65"/>
      <c r="BL319" s="65"/>
      <c r="BM319" s="65"/>
      <c r="BN319" s="65"/>
      <c r="BO319" s="65"/>
      <c r="BP319" s="43"/>
      <c r="BQ319" s="43"/>
      <c r="BR319" s="43"/>
      <c r="BS319" s="43"/>
      <c r="BT319" s="43"/>
      <c r="BU319" s="43"/>
      <c r="BV319" s="43"/>
      <c r="BW319" s="43"/>
    </row>
    <row r="320" spans="19:75" ht="15.75" customHeight="1">
      <c r="S320" s="65"/>
      <c r="T320" s="65"/>
      <c r="U320" s="65"/>
      <c r="V320" s="65"/>
      <c r="W320" s="65"/>
      <c r="X320" s="65"/>
      <c r="Y320" s="65"/>
      <c r="AN320" s="65"/>
      <c r="AO320" s="65"/>
      <c r="AP320" s="65"/>
      <c r="AQ320" s="65"/>
      <c r="AR320" s="65"/>
      <c r="AS320" s="65"/>
      <c r="AT320" s="65"/>
      <c r="BA320" s="55"/>
      <c r="BG320" s="55"/>
      <c r="BH320" s="65"/>
      <c r="BI320" s="65"/>
      <c r="BJ320" s="65"/>
      <c r="BK320" s="65"/>
      <c r="BL320" s="65"/>
      <c r="BM320" s="65"/>
      <c r="BN320" s="65"/>
      <c r="BO320" s="65"/>
      <c r="BP320" s="43"/>
      <c r="BQ320" s="43"/>
      <c r="BR320" s="43"/>
      <c r="BS320" s="43"/>
      <c r="BT320" s="43"/>
      <c r="BU320" s="43"/>
      <c r="BV320" s="43"/>
      <c r="BW320" s="43"/>
    </row>
    <row r="321" spans="19:75" ht="15.75" customHeight="1">
      <c r="S321" s="65"/>
      <c r="T321" s="65"/>
      <c r="U321" s="65"/>
      <c r="V321" s="65"/>
      <c r="W321" s="65"/>
      <c r="X321" s="65"/>
      <c r="Y321" s="65"/>
      <c r="AN321" s="65"/>
      <c r="AO321" s="65"/>
      <c r="AP321" s="65"/>
      <c r="AQ321" s="65"/>
      <c r="AR321" s="65"/>
      <c r="AS321" s="65"/>
      <c r="AT321" s="65"/>
      <c r="BA321" s="55"/>
      <c r="BG321" s="55"/>
      <c r="BH321" s="65"/>
      <c r="BI321" s="65"/>
      <c r="BJ321" s="65"/>
      <c r="BK321" s="65"/>
      <c r="BL321" s="65"/>
      <c r="BM321" s="65"/>
      <c r="BN321" s="65"/>
      <c r="BO321" s="65"/>
      <c r="BP321" s="43"/>
      <c r="BQ321" s="43"/>
      <c r="BR321" s="43"/>
      <c r="BS321" s="43"/>
      <c r="BT321" s="43"/>
      <c r="BU321" s="43"/>
      <c r="BV321" s="43"/>
      <c r="BW321" s="43"/>
    </row>
    <row r="322" spans="19:75" ht="15.75" customHeight="1">
      <c r="S322" s="65"/>
      <c r="T322" s="65"/>
      <c r="U322" s="65"/>
      <c r="V322" s="65"/>
      <c r="W322" s="65"/>
      <c r="X322" s="65"/>
      <c r="Y322" s="65"/>
      <c r="AN322" s="65"/>
      <c r="AO322" s="65"/>
      <c r="AP322" s="65"/>
      <c r="AQ322" s="65"/>
      <c r="AR322" s="65"/>
      <c r="AS322" s="65"/>
      <c r="AT322" s="65"/>
      <c r="BA322" s="55"/>
      <c r="BG322" s="55"/>
      <c r="BH322" s="65"/>
      <c r="BI322" s="65"/>
      <c r="BJ322" s="65"/>
      <c r="BK322" s="65"/>
      <c r="BL322" s="65"/>
      <c r="BM322" s="65"/>
      <c r="BN322" s="65"/>
      <c r="BO322" s="65"/>
      <c r="BP322" s="43"/>
      <c r="BQ322" s="43"/>
      <c r="BR322" s="43"/>
      <c r="BS322" s="43"/>
      <c r="BT322" s="43"/>
      <c r="BU322" s="43"/>
      <c r="BV322" s="43"/>
      <c r="BW322" s="43"/>
    </row>
    <row r="323" spans="19:75" ht="15.75" customHeight="1">
      <c r="S323" s="65"/>
      <c r="T323" s="65"/>
      <c r="U323" s="65"/>
      <c r="V323" s="65"/>
      <c r="W323" s="65"/>
      <c r="X323" s="65"/>
      <c r="Y323" s="65"/>
      <c r="AN323" s="65"/>
      <c r="AO323" s="65"/>
      <c r="AP323" s="65"/>
      <c r="AQ323" s="65"/>
      <c r="AR323" s="65"/>
      <c r="AS323" s="65"/>
      <c r="AT323" s="65"/>
      <c r="BA323" s="55"/>
      <c r="BG323" s="55"/>
      <c r="BH323" s="65"/>
      <c r="BI323" s="65"/>
      <c r="BJ323" s="65"/>
      <c r="BK323" s="65"/>
      <c r="BL323" s="65"/>
      <c r="BM323" s="65"/>
      <c r="BN323" s="65"/>
      <c r="BO323" s="65"/>
      <c r="BP323" s="43"/>
      <c r="BQ323" s="43"/>
      <c r="BR323" s="43"/>
      <c r="BS323" s="43"/>
      <c r="BT323" s="43"/>
      <c r="BU323" s="43"/>
      <c r="BV323" s="43"/>
      <c r="BW323" s="43"/>
    </row>
    <row r="324" spans="19:75" ht="15.75" customHeight="1">
      <c r="S324" s="65"/>
      <c r="T324" s="65"/>
      <c r="U324" s="65"/>
      <c r="V324" s="65"/>
      <c r="W324" s="65"/>
      <c r="X324" s="65"/>
      <c r="Y324" s="65"/>
      <c r="AN324" s="65"/>
      <c r="AO324" s="65"/>
      <c r="AP324" s="65"/>
      <c r="AQ324" s="65"/>
      <c r="AR324" s="65"/>
      <c r="AS324" s="65"/>
      <c r="AT324" s="65"/>
      <c r="BA324" s="55"/>
      <c r="BG324" s="55"/>
      <c r="BH324" s="65"/>
      <c r="BI324" s="65"/>
      <c r="BJ324" s="65"/>
      <c r="BK324" s="65"/>
      <c r="BL324" s="65"/>
      <c r="BM324" s="65"/>
      <c r="BN324" s="65"/>
      <c r="BO324" s="65"/>
      <c r="BP324" s="43"/>
      <c r="BQ324" s="43"/>
      <c r="BR324" s="43"/>
      <c r="BS324" s="43"/>
      <c r="BT324" s="43"/>
      <c r="BU324" s="43"/>
      <c r="BV324" s="43"/>
      <c r="BW324" s="43"/>
    </row>
    <row r="325" spans="19:75" ht="15.75" customHeight="1">
      <c r="S325" s="65"/>
      <c r="T325" s="65"/>
      <c r="U325" s="65"/>
      <c r="V325" s="65"/>
      <c r="W325" s="65"/>
      <c r="X325" s="65"/>
      <c r="Y325" s="65"/>
      <c r="AN325" s="65"/>
      <c r="AO325" s="65"/>
      <c r="AP325" s="65"/>
      <c r="AQ325" s="65"/>
      <c r="AR325" s="65"/>
      <c r="AS325" s="65"/>
      <c r="AT325" s="65"/>
      <c r="BA325" s="55"/>
      <c r="BG325" s="55"/>
      <c r="BH325" s="65"/>
      <c r="BI325" s="65"/>
      <c r="BJ325" s="65"/>
      <c r="BK325" s="65"/>
      <c r="BL325" s="65"/>
      <c r="BM325" s="65"/>
      <c r="BN325" s="65"/>
      <c r="BO325" s="65"/>
      <c r="BP325" s="43"/>
      <c r="BQ325" s="43"/>
      <c r="BR325" s="43"/>
      <c r="BS325" s="43"/>
      <c r="BT325" s="43"/>
      <c r="BU325" s="43"/>
      <c r="BV325" s="43"/>
      <c r="BW325" s="43"/>
    </row>
    <row r="326" spans="19:75" ht="15.75" customHeight="1">
      <c r="S326" s="65"/>
      <c r="T326" s="65"/>
      <c r="U326" s="65"/>
      <c r="V326" s="65"/>
      <c r="W326" s="65"/>
      <c r="X326" s="65"/>
      <c r="Y326" s="65"/>
      <c r="AN326" s="65"/>
      <c r="AO326" s="65"/>
      <c r="AP326" s="65"/>
      <c r="AQ326" s="65"/>
      <c r="AR326" s="65"/>
      <c r="AS326" s="65"/>
      <c r="AT326" s="65"/>
      <c r="BA326" s="55"/>
      <c r="BG326" s="55"/>
      <c r="BH326" s="65"/>
      <c r="BI326" s="65"/>
      <c r="BJ326" s="65"/>
      <c r="BK326" s="65"/>
      <c r="BL326" s="65"/>
      <c r="BM326" s="65"/>
      <c r="BN326" s="65"/>
      <c r="BO326" s="65"/>
      <c r="BP326" s="43"/>
      <c r="BQ326" s="43"/>
      <c r="BR326" s="43"/>
      <c r="BS326" s="43"/>
      <c r="BT326" s="43"/>
      <c r="BU326" s="43"/>
      <c r="BV326" s="43"/>
      <c r="BW326" s="43"/>
    </row>
    <row r="327" spans="19:75" ht="15.75" customHeight="1">
      <c r="S327" s="65"/>
      <c r="T327" s="65"/>
      <c r="U327" s="65"/>
      <c r="V327" s="65"/>
      <c r="W327" s="65"/>
      <c r="X327" s="65"/>
      <c r="Y327" s="65"/>
      <c r="AN327" s="65"/>
      <c r="AO327" s="65"/>
      <c r="AP327" s="65"/>
      <c r="AQ327" s="65"/>
      <c r="AR327" s="65"/>
      <c r="AS327" s="65"/>
      <c r="AT327" s="65"/>
      <c r="BA327" s="55"/>
      <c r="BG327" s="55"/>
      <c r="BH327" s="65"/>
      <c r="BI327" s="65"/>
      <c r="BJ327" s="65"/>
      <c r="BK327" s="65"/>
      <c r="BL327" s="65"/>
      <c r="BM327" s="65"/>
      <c r="BN327" s="65"/>
      <c r="BO327" s="65"/>
      <c r="BP327" s="43"/>
      <c r="BQ327" s="43"/>
      <c r="BR327" s="43"/>
      <c r="BS327" s="43"/>
      <c r="BT327" s="43"/>
      <c r="BU327" s="43"/>
      <c r="BV327" s="43"/>
      <c r="BW327" s="43"/>
    </row>
    <row r="328" spans="19:75" ht="15.75" customHeight="1">
      <c r="S328" s="65"/>
      <c r="T328" s="65"/>
      <c r="U328" s="65"/>
      <c r="V328" s="65"/>
      <c r="W328" s="65"/>
      <c r="X328" s="65"/>
      <c r="Y328" s="65"/>
      <c r="AN328" s="65"/>
      <c r="AO328" s="65"/>
      <c r="AP328" s="65"/>
      <c r="AQ328" s="65"/>
      <c r="AR328" s="65"/>
      <c r="AS328" s="65"/>
      <c r="AT328" s="65"/>
      <c r="BA328" s="55"/>
      <c r="BG328" s="55"/>
      <c r="BH328" s="65"/>
      <c r="BI328" s="65"/>
      <c r="BJ328" s="65"/>
      <c r="BK328" s="65"/>
      <c r="BL328" s="65"/>
      <c r="BM328" s="65"/>
      <c r="BN328" s="65"/>
      <c r="BO328" s="65"/>
      <c r="BP328" s="43"/>
      <c r="BQ328" s="43"/>
      <c r="BR328" s="43"/>
      <c r="BS328" s="43"/>
      <c r="BT328" s="43"/>
      <c r="BU328" s="43"/>
      <c r="BV328" s="43"/>
      <c r="BW328" s="43"/>
    </row>
    <row r="329" spans="19:75" ht="15.75" customHeight="1">
      <c r="S329" s="65"/>
      <c r="T329" s="65"/>
      <c r="U329" s="65"/>
      <c r="V329" s="65"/>
      <c r="W329" s="65"/>
      <c r="X329" s="65"/>
      <c r="Y329" s="65"/>
      <c r="AN329" s="65"/>
      <c r="AO329" s="65"/>
      <c r="AP329" s="65"/>
      <c r="AQ329" s="65"/>
      <c r="AR329" s="65"/>
      <c r="AS329" s="65"/>
      <c r="AT329" s="65"/>
      <c r="BA329" s="55"/>
      <c r="BG329" s="55"/>
      <c r="BH329" s="65"/>
      <c r="BI329" s="65"/>
      <c r="BJ329" s="65"/>
      <c r="BK329" s="65"/>
      <c r="BL329" s="65"/>
      <c r="BM329" s="65"/>
      <c r="BN329" s="65"/>
      <c r="BO329" s="65"/>
      <c r="BP329" s="43"/>
      <c r="BQ329" s="43"/>
      <c r="BR329" s="43"/>
      <c r="BS329" s="43"/>
      <c r="BT329" s="43"/>
      <c r="BU329" s="43"/>
      <c r="BV329" s="43"/>
      <c r="BW329" s="43"/>
    </row>
    <row r="330" spans="19:75" ht="15.75" customHeight="1">
      <c r="S330" s="65"/>
      <c r="T330" s="65"/>
      <c r="U330" s="65"/>
      <c r="V330" s="65"/>
      <c r="W330" s="65"/>
      <c r="X330" s="65"/>
      <c r="Y330" s="65"/>
      <c r="AN330" s="65"/>
      <c r="AO330" s="65"/>
      <c r="AP330" s="65"/>
      <c r="AQ330" s="65"/>
      <c r="AR330" s="65"/>
      <c r="AS330" s="65"/>
      <c r="AT330" s="65"/>
      <c r="BA330" s="55"/>
      <c r="BG330" s="55"/>
      <c r="BH330" s="65"/>
      <c r="BI330" s="65"/>
      <c r="BJ330" s="65"/>
      <c r="BK330" s="65"/>
      <c r="BL330" s="65"/>
      <c r="BM330" s="65"/>
      <c r="BN330" s="65"/>
      <c r="BO330" s="65"/>
      <c r="BP330" s="43"/>
      <c r="BQ330" s="43"/>
      <c r="BR330" s="43"/>
      <c r="BS330" s="43"/>
      <c r="BT330" s="43"/>
      <c r="BU330" s="43"/>
      <c r="BV330" s="43"/>
      <c r="BW330" s="43"/>
    </row>
    <row r="331" spans="19:75" ht="15.75" customHeight="1">
      <c r="S331" s="65"/>
      <c r="T331" s="65"/>
      <c r="U331" s="65"/>
      <c r="V331" s="65"/>
      <c r="W331" s="65"/>
      <c r="X331" s="65"/>
      <c r="Y331" s="65"/>
      <c r="AN331" s="65"/>
      <c r="AO331" s="65"/>
      <c r="AP331" s="65"/>
      <c r="AQ331" s="65"/>
      <c r="AR331" s="65"/>
      <c r="AS331" s="65"/>
      <c r="AT331" s="65"/>
      <c r="BA331" s="55"/>
      <c r="BG331" s="55"/>
      <c r="BH331" s="65"/>
      <c r="BI331" s="65"/>
      <c r="BJ331" s="65"/>
      <c r="BK331" s="65"/>
      <c r="BL331" s="65"/>
      <c r="BM331" s="65"/>
      <c r="BN331" s="65"/>
      <c r="BO331" s="65"/>
      <c r="BP331" s="43"/>
      <c r="BQ331" s="43"/>
      <c r="BR331" s="43"/>
      <c r="BS331" s="43"/>
      <c r="BT331" s="43"/>
      <c r="BU331" s="43"/>
      <c r="BV331" s="43"/>
      <c r="BW331" s="43"/>
    </row>
    <row r="332" spans="19:75" ht="15.75" customHeight="1">
      <c r="S332" s="65"/>
      <c r="T332" s="65"/>
      <c r="U332" s="65"/>
      <c r="V332" s="65"/>
      <c r="W332" s="65"/>
      <c r="X332" s="65"/>
      <c r="Y332" s="65"/>
      <c r="AN332" s="65"/>
      <c r="AO332" s="65"/>
      <c r="AP332" s="65"/>
      <c r="AQ332" s="65"/>
      <c r="AR332" s="65"/>
      <c r="AS332" s="65"/>
      <c r="AT332" s="65"/>
      <c r="BA332" s="55"/>
      <c r="BG332" s="55"/>
      <c r="BH332" s="65"/>
      <c r="BI332" s="65"/>
      <c r="BJ332" s="65"/>
      <c r="BK332" s="65"/>
      <c r="BL332" s="65"/>
      <c r="BM332" s="65"/>
      <c r="BN332" s="65"/>
      <c r="BO332" s="65"/>
      <c r="BP332" s="43"/>
      <c r="BQ332" s="43"/>
      <c r="BR332" s="43"/>
      <c r="BS332" s="43"/>
      <c r="BT332" s="43"/>
      <c r="BU332" s="43"/>
      <c r="BV332" s="43"/>
      <c r="BW332" s="43"/>
    </row>
    <row r="333" spans="19:75" ht="15.75" customHeight="1">
      <c r="S333" s="65"/>
      <c r="T333" s="65"/>
      <c r="U333" s="65"/>
      <c r="V333" s="65"/>
      <c r="W333" s="65"/>
      <c r="X333" s="65"/>
      <c r="Y333" s="65"/>
      <c r="AN333" s="65"/>
      <c r="AO333" s="65"/>
      <c r="AP333" s="65"/>
      <c r="AQ333" s="65"/>
      <c r="AR333" s="65"/>
      <c r="AS333" s="65"/>
      <c r="AT333" s="65"/>
      <c r="BA333" s="55"/>
      <c r="BG333" s="55"/>
      <c r="BH333" s="65"/>
      <c r="BI333" s="65"/>
      <c r="BJ333" s="65"/>
      <c r="BK333" s="65"/>
      <c r="BL333" s="65"/>
      <c r="BM333" s="65"/>
      <c r="BN333" s="65"/>
      <c r="BO333" s="65"/>
      <c r="BP333" s="43"/>
      <c r="BQ333" s="43"/>
      <c r="BR333" s="43"/>
      <c r="BS333" s="43"/>
      <c r="BT333" s="43"/>
      <c r="BU333" s="43"/>
      <c r="BV333" s="43"/>
      <c r="BW333" s="43"/>
    </row>
    <row r="334" spans="19:75" ht="15.75" customHeight="1">
      <c r="S334" s="65"/>
      <c r="T334" s="65"/>
      <c r="U334" s="65"/>
      <c r="V334" s="65"/>
      <c r="W334" s="65"/>
      <c r="X334" s="65"/>
      <c r="Y334" s="65"/>
      <c r="AN334" s="65"/>
      <c r="AO334" s="65"/>
      <c r="AP334" s="65"/>
      <c r="AQ334" s="65"/>
      <c r="AR334" s="65"/>
      <c r="AS334" s="65"/>
      <c r="AT334" s="65"/>
      <c r="BA334" s="55"/>
      <c r="BG334" s="55"/>
      <c r="BH334" s="65"/>
      <c r="BI334" s="65"/>
      <c r="BJ334" s="65"/>
      <c r="BK334" s="65"/>
      <c r="BL334" s="65"/>
      <c r="BM334" s="65"/>
      <c r="BN334" s="65"/>
      <c r="BO334" s="65"/>
      <c r="BP334" s="43"/>
      <c r="BQ334" s="43"/>
      <c r="BR334" s="43"/>
      <c r="BS334" s="43"/>
      <c r="BT334" s="43"/>
      <c r="BU334" s="43"/>
      <c r="BV334" s="43"/>
      <c r="BW334" s="43"/>
    </row>
    <row r="335" spans="19:75" ht="15.75" customHeight="1">
      <c r="S335" s="65"/>
      <c r="T335" s="65"/>
      <c r="U335" s="65"/>
      <c r="V335" s="65"/>
      <c r="W335" s="65"/>
      <c r="X335" s="65"/>
      <c r="Y335" s="65"/>
      <c r="AN335" s="65"/>
      <c r="AO335" s="65"/>
      <c r="AP335" s="65"/>
      <c r="AQ335" s="65"/>
      <c r="AR335" s="65"/>
      <c r="AS335" s="65"/>
      <c r="AT335" s="65"/>
      <c r="BA335" s="55"/>
      <c r="BG335" s="55"/>
      <c r="BH335" s="65"/>
      <c r="BI335" s="65"/>
      <c r="BJ335" s="65"/>
      <c r="BK335" s="65"/>
      <c r="BL335" s="65"/>
      <c r="BM335" s="65"/>
      <c r="BN335" s="65"/>
      <c r="BO335" s="65"/>
      <c r="BP335" s="43"/>
      <c r="BQ335" s="43"/>
      <c r="BR335" s="43"/>
      <c r="BS335" s="43"/>
      <c r="BT335" s="43"/>
      <c r="BU335" s="43"/>
      <c r="BV335" s="43"/>
      <c r="BW335" s="43"/>
    </row>
    <row r="336" spans="19:75" ht="15.75" customHeight="1">
      <c r="S336" s="65"/>
      <c r="T336" s="65"/>
      <c r="U336" s="65"/>
      <c r="V336" s="65"/>
      <c r="W336" s="65"/>
      <c r="X336" s="65"/>
      <c r="Y336" s="65"/>
      <c r="AN336" s="65"/>
      <c r="AO336" s="65"/>
      <c r="AP336" s="65"/>
      <c r="AQ336" s="65"/>
      <c r="AR336" s="65"/>
      <c r="AS336" s="65"/>
      <c r="AT336" s="65"/>
      <c r="BA336" s="55"/>
      <c r="BG336" s="55"/>
      <c r="BH336" s="65"/>
      <c r="BI336" s="65"/>
      <c r="BJ336" s="65"/>
      <c r="BK336" s="65"/>
      <c r="BL336" s="65"/>
      <c r="BM336" s="65"/>
      <c r="BN336" s="65"/>
      <c r="BO336" s="65"/>
      <c r="BP336" s="43"/>
      <c r="BQ336" s="43"/>
      <c r="BR336" s="43"/>
      <c r="BS336" s="43"/>
      <c r="BT336" s="43"/>
      <c r="BU336" s="43"/>
      <c r="BV336" s="43"/>
      <c r="BW336" s="43"/>
    </row>
    <row r="337" spans="19:75" ht="15.75" customHeight="1">
      <c r="S337" s="65"/>
      <c r="T337" s="65"/>
      <c r="U337" s="65"/>
      <c r="V337" s="65"/>
      <c r="W337" s="65"/>
      <c r="X337" s="65"/>
      <c r="Y337" s="65"/>
      <c r="AN337" s="65"/>
      <c r="AO337" s="65"/>
      <c r="AP337" s="65"/>
      <c r="AQ337" s="65"/>
      <c r="AR337" s="65"/>
      <c r="AS337" s="65"/>
      <c r="AT337" s="65"/>
      <c r="BA337" s="55"/>
      <c r="BG337" s="55"/>
      <c r="BH337" s="65"/>
      <c r="BI337" s="65"/>
      <c r="BJ337" s="65"/>
      <c r="BK337" s="65"/>
      <c r="BL337" s="65"/>
      <c r="BM337" s="65"/>
      <c r="BN337" s="65"/>
      <c r="BO337" s="65"/>
      <c r="BP337" s="43"/>
      <c r="BQ337" s="43"/>
      <c r="BR337" s="43"/>
      <c r="BS337" s="43"/>
      <c r="BT337" s="43"/>
      <c r="BU337" s="43"/>
      <c r="BV337" s="43"/>
      <c r="BW337" s="43"/>
    </row>
    <row r="338" spans="19:75" ht="15.75" customHeight="1">
      <c r="S338" s="65"/>
      <c r="T338" s="65"/>
      <c r="U338" s="65"/>
      <c r="V338" s="65"/>
      <c r="W338" s="65"/>
      <c r="X338" s="65"/>
      <c r="Y338" s="65"/>
      <c r="AN338" s="65"/>
      <c r="AO338" s="65"/>
      <c r="AP338" s="65"/>
      <c r="AQ338" s="65"/>
      <c r="AR338" s="65"/>
      <c r="AS338" s="65"/>
      <c r="AT338" s="65"/>
      <c r="BA338" s="55"/>
      <c r="BG338" s="55"/>
      <c r="BH338" s="65"/>
      <c r="BI338" s="65"/>
      <c r="BJ338" s="65"/>
      <c r="BK338" s="65"/>
      <c r="BL338" s="65"/>
      <c r="BM338" s="65"/>
      <c r="BN338" s="65"/>
      <c r="BO338" s="65"/>
      <c r="BP338" s="43"/>
      <c r="BQ338" s="43"/>
      <c r="BR338" s="43"/>
      <c r="BS338" s="43"/>
      <c r="BT338" s="43"/>
      <c r="BU338" s="43"/>
      <c r="BV338" s="43"/>
      <c r="BW338" s="43"/>
    </row>
    <row r="339" spans="19:75" ht="15.75" customHeight="1">
      <c r="S339" s="65"/>
      <c r="T339" s="65"/>
      <c r="U339" s="65"/>
      <c r="V339" s="65"/>
      <c r="W339" s="65"/>
      <c r="X339" s="65"/>
      <c r="Y339" s="65"/>
      <c r="AN339" s="65"/>
      <c r="AO339" s="65"/>
      <c r="AP339" s="65"/>
      <c r="AQ339" s="65"/>
      <c r="AR339" s="65"/>
      <c r="AS339" s="65"/>
      <c r="AT339" s="65"/>
      <c r="BA339" s="55"/>
      <c r="BG339" s="55"/>
      <c r="BH339" s="65"/>
      <c r="BI339" s="65"/>
      <c r="BJ339" s="65"/>
      <c r="BK339" s="65"/>
      <c r="BL339" s="65"/>
      <c r="BM339" s="65"/>
      <c r="BN339" s="65"/>
      <c r="BO339" s="65"/>
      <c r="BP339" s="43"/>
      <c r="BQ339" s="43"/>
      <c r="BR339" s="43"/>
      <c r="BS339" s="43"/>
      <c r="BT339" s="43"/>
      <c r="BU339" s="43"/>
      <c r="BV339" s="43"/>
      <c r="BW339" s="43"/>
    </row>
    <row r="340" spans="19:75" ht="15.75" customHeight="1">
      <c r="S340" s="65"/>
      <c r="T340" s="65"/>
      <c r="U340" s="65"/>
      <c r="V340" s="65"/>
      <c r="W340" s="65"/>
      <c r="X340" s="65"/>
      <c r="Y340" s="65"/>
      <c r="AN340" s="65"/>
      <c r="AO340" s="65"/>
      <c r="AP340" s="65"/>
      <c r="AQ340" s="65"/>
      <c r="AR340" s="65"/>
      <c r="AS340" s="65"/>
      <c r="AT340" s="65"/>
      <c r="BA340" s="55"/>
      <c r="BG340" s="55"/>
      <c r="BH340" s="65"/>
      <c r="BI340" s="65"/>
      <c r="BJ340" s="65"/>
      <c r="BK340" s="65"/>
      <c r="BL340" s="65"/>
      <c r="BM340" s="65"/>
      <c r="BN340" s="65"/>
      <c r="BO340" s="65"/>
      <c r="BP340" s="43"/>
      <c r="BQ340" s="43"/>
      <c r="BR340" s="43"/>
      <c r="BS340" s="43"/>
      <c r="BT340" s="43"/>
      <c r="BU340" s="43"/>
      <c r="BV340" s="43"/>
      <c r="BW340" s="43"/>
    </row>
    <row r="341" spans="19:75" ht="15.75" customHeight="1">
      <c r="S341" s="65"/>
      <c r="T341" s="65"/>
      <c r="U341" s="65"/>
      <c r="V341" s="65"/>
      <c r="W341" s="65"/>
      <c r="X341" s="65"/>
      <c r="Y341" s="65"/>
      <c r="AN341" s="65"/>
      <c r="AO341" s="65"/>
      <c r="AP341" s="65"/>
      <c r="AQ341" s="65"/>
      <c r="AR341" s="65"/>
      <c r="AS341" s="65"/>
      <c r="AT341" s="65"/>
      <c r="BA341" s="55"/>
      <c r="BG341" s="55"/>
      <c r="BH341" s="65"/>
      <c r="BI341" s="65"/>
      <c r="BJ341" s="65"/>
      <c r="BK341" s="65"/>
      <c r="BL341" s="65"/>
      <c r="BM341" s="65"/>
      <c r="BN341" s="65"/>
      <c r="BO341" s="65"/>
      <c r="BP341" s="43"/>
      <c r="BQ341" s="43"/>
      <c r="BR341" s="43"/>
      <c r="BS341" s="43"/>
      <c r="BT341" s="43"/>
      <c r="BU341" s="43"/>
      <c r="BV341" s="43"/>
      <c r="BW341" s="43"/>
    </row>
    <row r="342" spans="19:75" ht="15.75" customHeight="1">
      <c r="S342" s="65"/>
      <c r="T342" s="65"/>
      <c r="U342" s="65"/>
      <c r="V342" s="65"/>
      <c r="W342" s="65"/>
      <c r="X342" s="65"/>
      <c r="Y342" s="65"/>
      <c r="AN342" s="65"/>
      <c r="AO342" s="65"/>
      <c r="AP342" s="65"/>
      <c r="AQ342" s="65"/>
      <c r="AR342" s="65"/>
      <c r="AS342" s="65"/>
      <c r="AT342" s="65"/>
      <c r="BA342" s="55"/>
      <c r="BG342" s="55"/>
      <c r="BH342" s="65"/>
      <c r="BI342" s="65"/>
      <c r="BJ342" s="65"/>
      <c r="BK342" s="65"/>
      <c r="BL342" s="65"/>
      <c r="BM342" s="65"/>
      <c r="BN342" s="65"/>
      <c r="BO342" s="65"/>
      <c r="BP342" s="43"/>
      <c r="BQ342" s="43"/>
      <c r="BR342" s="43"/>
      <c r="BS342" s="43"/>
      <c r="BT342" s="43"/>
      <c r="BU342" s="43"/>
      <c r="BV342" s="43"/>
      <c r="BW342" s="43"/>
    </row>
    <row r="343" spans="19:75" ht="15.75" customHeight="1">
      <c r="S343" s="65"/>
      <c r="T343" s="65"/>
      <c r="U343" s="65"/>
      <c r="V343" s="65"/>
      <c r="W343" s="65"/>
      <c r="X343" s="65"/>
      <c r="Y343" s="65"/>
      <c r="AN343" s="65"/>
      <c r="AO343" s="65"/>
      <c r="AP343" s="65"/>
      <c r="AQ343" s="65"/>
      <c r="AR343" s="65"/>
      <c r="AS343" s="65"/>
      <c r="AT343" s="65"/>
      <c r="BA343" s="55"/>
      <c r="BG343" s="55"/>
      <c r="BH343" s="65"/>
      <c r="BI343" s="65"/>
      <c r="BJ343" s="65"/>
      <c r="BK343" s="65"/>
      <c r="BL343" s="65"/>
      <c r="BM343" s="65"/>
      <c r="BN343" s="65"/>
      <c r="BO343" s="65"/>
      <c r="BP343" s="43"/>
      <c r="BQ343" s="43"/>
      <c r="BR343" s="43"/>
      <c r="BS343" s="43"/>
      <c r="BT343" s="43"/>
      <c r="BU343" s="43"/>
      <c r="BV343" s="43"/>
      <c r="BW343" s="43"/>
    </row>
    <row r="344" spans="19:75" ht="15.75" customHeight="1">
      <c r="S344" s="65"/>
      <c r="T344" s="65"/>
      <c r="U344" s="65"/>
      <c r="V344" s="65"/>
      <c r="W344" s="65"/>
      <c r="X344" s="65"/>
      <c r="Y344" s="65"/>
      <c r="AN344" s="65"/>
      <c r="AO344" s="65"/>
      <c r="AP344" s="65"/>
      <c r="AQ344" s="65"/>
      <c r="AR344" s="65"/>
      <c r="AS344" s="65"/>
      <c r="AT344" s="65"/>
      <c r="BA344" s="55"/>
      <c r="BG344" s="55"/>
      <c r="BH344" s="65"/>
      <c r="BI344" s="65"/>
      <c r="BJ344" s="65"/>
      <c r="BK344" s="65"/>
      <c r="BL344" s="65"/>
      <c r="BM344" s="65"/>
      <c r="BN344" s="65"/>
      <c r="BO344" s="65"/>
      <c r="BP344" s="43"/>
      <c r="BQ344" s="43"/>
      <c r="BR344" s="43"/>
      <c r="BS344" s="43"/>
      <c r="BT344" s="43"/>
      <c r="BU344" s="43"/>
      <c r="BV344" s="43"/>
      <c r="BW344" s="43"/>
    </row>
    <row r="345" spans="19:75" ht="15.75" customHeight="1">
      <c r="S345" s="65"/>
      <c r="T345" s="65"/>
      <c r="U345" s="65"/>
      <c r="V345" s="65"/>
      <c r="W345" s="65"/>
      <c r="X345" s="65"/>
      <c r="Y345" s="65"/>
      <c r="AN345" s="65"/>
      <c r="AO345" s="65"/>
      <c r="AP345" s="65"/>
      <c r="AQ345" s="65"/>
      <c r="AR345" s="65"/>
      <c r="AS345" s="65"/>
      <c r="AT345" s="65"/>
      <c r="BA345" s="55"/>
      <c r="BG345" s="55"/>
      <c r="BH345" s="65"/>
      <c r="BI345" s="65"/>
      <c r="BJ345" s="65"/>
      <c r="BK345" s="65"/>
      <c r="BL345" s="65"/>
      <c r="BM345" s="65"/>
      <c r="BN345" s="65"/>
      <c r="BO345" s="65"/>
      <c r="BP345" s="43"/>
      <c r="BQ345" s="43"/>
      <c r="BR345" s="43"/>
      <c r="BS345" s="43"/>
      <c r="BT345" s="43"/>
      <c r="BU345" s="43"/>
      <c r="BV345" s="43"/>
      <c r="BW345" s="43"/>
    </row>
    <row r="346" spans="19:75" ht="15.75" customHeight="1">
      <c r="S346" s="65"/>
      <c r="T346" s="65"/>
      <c r="U346" s="65"/>
      <c r="V346" s="65"/>
      <c r="W346" s="65"/>
      <c r="X346" s="65"/>
      <c r="Y346" s="65"/>
      <c r="AN346" s="65"/>
      <c r="AO346" s="65"/>
      <c r="AP346" s="65"/>
      <c r="AQ346" s="65"/>
      <c r="AR346" s="65"/>
      <c r="AS346" s="65"/>
      <c r="AT346" s="65"/>
      <c r="BA346" s="55"/>
      <c r="BG346" s="55"/>
      <c r="BH346" s="65"/>
      <c r="BI346" s="65"/>
      <c r="BJ346" s="65"/>
      <c r="BK346" s="65"/>
      <c r="BL346" s="65"/>
      <c r="BM346" s="65"/>
      <c r="BN346" s="65"/>
      <c r="BO346" s="65"/>
      <c r="BP346" s="43"/>
      <c r="BQ346" s="43"/>
      <c r="BR346" s="43"/>
      <c r="BS346" s="43"/>
      <c r="BT346" s="43"/>
      <c r="BU346" s="43"/>
      <c r="BV346" s="43"/>
      <c r="BW346" s="43"/>
    </row>
    <row r="347" spans="19:75" ht="15.75" customHeight="1">
      <c r="S347" s="65"/>
      <c r="T347" s="65"/>
      <c r="U347" s="65"/>
      <c r="V347" s="65"/>
      <c r="W347" s="65"/>
      <c r="X347" s="65"/>
      <c r="Y347" s="65"/>
      <c r="AN347" s="65"/>
      <c r="AO347" s="65"/>
      <c r="AP347" s="65"/>
      <c r="AQ347" s="65"/>
      <c r="AR347" s="65"/>
      <c r="AS347" s="65"/>
      <c r="AT347" s="65"/>
      <c r="BA347" s="55"/>
      <c r="BG347" s="55"/>
      <c r="BH347" s="65"/>
      <c r="BI347" s="65"/>
      <c r="BJ347" s="65"/>
      <c r="BK347" s="65"/>
      <c r="BL347" s="65"/>
      <c r="BM347" s="65"/>
      <c r="BN347" s="65"/>
      <c r="BO347" s="65"/>
      <c r="BP347" s="43"/>
      <c r="BQ347" s="43"/>
      <c r="BR347" s="43"/>
      <c r="BS347" s="43"/>
      <c r="BT347" s="43"/>
      <c r="BU347" s="43"/>
      <c r="BV347" s="43"/>
      <c r="BW347" s="43"/>
    </row>
    <row r="348" spans="19:75" ht="15.75" customHeight="1">
      <c r="S348" s="65"/>
      <c r="T348" s="65"/>
      <c r="U348" s="65"/>
      <c r="V348" s="65"/>
      <c r="W348" s="65"/>
      <c r="X348" s="65"/>
      <c r="Y348" s="65"/>
      <c r="AN348" s="65"/>
      <c r="AO348" s="65"/>
      <c r="AP348" s="65"/>
      <c r="AQ348" s="65"/>
      <c r="AR348" s="65"/>
      <c r="AS348" s="65"/>
      <c r="AT348" s="65"/>
      <c r="BA348" s="55"/>
      <c r="BG348" s="55"/>
      <c r="BH348" s="65"/>
      <c r="BI348" s="65"/>
      <c r="BJ348" s="65"/>
      <c r="BK348" s="65"/>
      <c r="BL348" s="65"/>
      <c r="BM348" s="65"/>
      <c r="BN348" s="65"/>
      <c r="BO348" s="65"/>
      <c r="BP348" s="43"/>
      <c r="BQ348" s="43"/>
      <c r="BR348" s="43"/>
      <c r="BS348" s="43"/>
      <c r="BT348" s="43"/>
      <c r="BU348" s="43"/>
      <c r="BV348" s="43"/>
      <c r="BW348" s="43"/>
    </row>
    <row r="349" spans="19:75" ht="15.75" customHeight="1">
      <c r="S349" s="65"/>
      <c r="T349" s="65"/>
      <c r="U349" s="65"/>
      <c r="V349" s="65"/>
      <c r="W349" s="65"/>
      <c r="X349" s="65"/>
      <c r="Y349" s="65"/>
      <c r="AN349" s="65"/>
      <c r="AO349" s="65"/>
      <c r="AP349" s="65"/>
      <c r="AQ349" s="65"/>
      <c r="AR349" s="65"/>
      <c r="AS349" s="65"/>
      <c r="AT349" s="65"/>
      <c r="BA349" s="55"/>
      <c r="BG349" s="55"/>
      <c r="BH349" s="65"/>
      <c r="BI349" s="65"/>
      <c r="BJ349" s="65"/>
      <c r="BK349" s="65"/>
      <c r="BL349" s="65"/>
      <c r="BM349" s="65"/>
      <c r="BN349" s="65"/>
      <c r="BO349" s="65"/>
      <c r="BP349" s="43"/>
      <c r="BQ349" s="43"/>
      <c r="BR349" s="43"/>
      <c r="BS349" s="43"/>
      <c r="BT349" s="43"/>
      <c r="BU349" s="43"/>
      <c r="BV349" s="43"/>
      <c r="BW349" s="43"/>
    </row>
    <row r="350" spans="19:75" ht="15.75" customHeight="1">
      <c r="S350" s="65"/>
      <c r="T350" s="65"/>
      <c r="U350" s="65"/>
      <c r="V350" s="65"/>
      <c r="W350" s="65"/>
      <c r="X350" s="65"/>
      <c r="Y350" s="65"/>
      <c r="AN350" s="65"/>
      <c r="AO350" s="65"/>
      <c r="AP350" s="65"/>
      <c r="AQ350" s="65"/>
      <c r="AR350" s="65"/>
      <c r="AS350" s="65"/>
      <c r="AT350" s="65"/>
      <c r="BA350" s="55"/>
      <c r="BG350" s="55"/>
      <c r="BH350" s="65"/>
      <c r="BI350" s="65"/>
      <c r="BJ350" s="65"/>
      <c r="BK350" s="65"/>
      <c r="BL350" s="65"/>
      <c r="BM350" s="65"/>
      <c r="BN350" s="65"/>
      <c r="BO350" s="65"/>
      <c r="BP350" s="43"/>
      <c r="BQ350" s="43"/>
      <c r="BR350" s="43"/>
      <c r="BS350" s="43"/>
      <c r="BT350" s="43"/>
      <c r="BU350" s="43"/>
      <c r="BV350" s="43"/>
      <c r="BW350" s="43"/>
    </row>
    <row r="351" spans="19:75" ht="15.75" customHeight="1">
      <c r="S351" s="65"/>
      <c r="T351" s="65"/>
      <c r="U351" s="65"/>
      <c r="V351" s="65"/>
      <c r="W351" s="65"/>
      <c r="X351" s="65"/>
      <c r="Y351" s="65"/>
      <c r="AN351" s="65"/>
      <c r="AO351" s="65"/>
      <c r="AP351" s="65"/>
      <c r="AQ351" s="65"/>
      <c r="AR351" s="65"/>
      <c r="AS351" s="65"/>
      <c r="AT351" s="65"/>
      <c r="BA351" s="55"/>
      <c r="BG351" s="55"/>
      <c r="BH351" s="65"/>
      <c r="BI351" s="65"/>
      <c r="BJ351" s="65"/>
      <c r="BK351" s="65"/>
      <c r="BL351" s="65"/>
      <c r="BM351" s="65"/>
      <c r="BN351" s="65"/>
      <c r="BO351" s="65"/>
      <c r="BP351" s="43"/>
      <c r="BQ351" s="43"/>
      <c r="BR351" s="43"/>
      <c r="BS351" s="43"/>
      <c r="BT351" s="43"/>
      <c r="BU351" s="43"/>
      <c r="BV351" s="43"/>
      <c r="BW351" s="43"/>
    </row>
    <row r="352" spans="19:75" ht="15.75" customHeight="1">
      <c r="S352" s="65"/>
      <c r="T352" s="65"/>
      <c r="U352" s="65"/>
      <c r="V352" s="65"/>
      <c r="W352" s="65"/>
      <c r="X352" s="65"/>
      <c r="Y352" s="65"/>
      <c r="AN352" s="65"/>
      <c r="AO352" s="65"/>
      <c r="AP352" s="65"/>
      <c r="AQ352" s="65"/>
      <c r="AR352" s="65"/>
      <c r="AS352" s="65"/>
      <c r="AT352" s="65"/>
      <c r="BA352" s="55"/>
      <c r="BG352" s="55"/>
      <c r="BH352" s="65"/>
      <c r="BI352" s="65"/>
      <c r="BJ352" s="65"/>
      <c r="BK352" s="65"/>
      <c r="BL352" s="65"/>
      <c r="BM352" s="65"/>
      <c r="BN352" s="65"/>
      <c r="BO352" s="65"/>
      <c r="BP352" s="43"/>
      <c r="BQ352" s="43"/>
      <c r="BR352" s="43"/>
      <c r="BS352" s="43"/>
      <c r="BT352" s="43"/>
      <c r="BU352" s="43"/>
      <c r="BV352" s="43"/>
      <c r="BW352" s="43"/>
    </row>
    <row r="353" spans="19:75" ht="15.75" customHeight="1">
      <c r="S353" s="65"/>
      <c r="T353" s="65"/>
      <c r="U353" s="65"/>
      <c r="V353" s="65"/>
      <c r="W353" s="65"/>
      <c r="X353" s="65"/>
      <c r="Y353" s="65"/>
      <c r="AN353" s="65"/>
      <c r="AO353" s="65"/>
      <c r="AP353" s="65"/>
      <c r="AQ353" s="65"/>
      <c r="AR353" s="65"/>
      <c r="AS353" s="65"/>
      <c r="AT353" s="65"/>
      <c r="BA353" s="55"/>
      <c r="BG353" s="55"/>
      <c r="BH353" s="65"/>
      <c r="BI353" s="65"/>
      <c r="BJ353" s="65"/>
      <c r="BK353" s="65"/>
      <c r="BL353" s="65"/>
      <c r="BM353" s="65"/>
      <c r="BN353" s="65"/>
      <c r="BO353" s="65"/>
      <c r="BP353" s="43"/>
      <c r="BQ353" s="43"/>
      <c r="BR353" s="43"/>
      <c r="BS353" s="43"/>
      <c r="BT353" s="43"/>
      <c r="BU353" s="43"/>
      <c r="BV353" s="43"/>
      <c r="BW353" s="43"/>
    </row>
    <row r="354" spans="19:75" ht="15.75" customHeight="1">
      <c r="S354" s="65"/>
      <c r="T354" s="65"/>
      <c r="U354" s="65"/>
      <c r="V354" s="65"/>
      <c r="W354" s="65"/>
      <c r="X354" s="65"/>
      <c r="Y354" s="65"/>
      <c r="AN354" s="65"/>
      <c r="AO354" s="65"/>
      <c r="AP354" s="65"/>
      <c r="AQ354" s="65"/>
      <c r="AR354" s="65"/>
      <c r="AS354" s="65"/>
      <c r="AT354" s="65"/>
      <c r="BA354" s="55"/>
      <c r="BG354" s="55"/>
      <c r="BH354" s="65"/>
      <c r="BI354" s="65"/>
      <c r="BJ354" s="65"/>
      <c r="BK354" s="65"/>
      <c r="BL354" s="65"/>
      <c r="BM354" s="65"/>
      <c r="BN354" s="65"/>
      <c r="BO354" s="65"/>
      <c r="BP354" s="43"/>
      <c r="BQ354" s="43"/>
      <c r="BR354" s="43"/>
      <c r="BS354" s="43"/>
      <c r="BT354" s="43"/>
      <c r="BU354" s="43"/>
      <c r="BV354" s="43"/>
      <c r="BW354" s="43"/>
    </row>
    <row r="355" spans="19:75" ht="15.75" customHeight="1">
      <c r="S355" s="65"/>
      <c r="T355" s="65"/>
      <c r="U355" s="65"/>
      <c r="V355" s="65"/>
      <c r="W355" s="65"/>
      <c r="X355" s="65"/>
      <c r="Y355" s="65"/>
      <c r="AN355" s="65"/>
      <c r="AO355" s="65"/>
      <c r="AP355" s="65"/>
      <c r="AQ355" s="65"/>
      <c r="AR355" s="65"/>
      <c r="AS355" s="65"/>
      <c r="AT355" s="65"/>
      <c r="BA355" s="55"/>
      <c r="BG355" s="55"/>
      <c r="BH355" s="65"/>
      <c r="BI355" s="65"/>
      <c r="BJ355" s="65"/>
      <c r="BK355" s="65"/>
      <c r="BL355" s="65"/>
      <c r="BM355" s="65"/>
      <c r="BN355" s="65"/>
      <c r="BO355" s="65"/>
      <c r="BP355" s="43"/>
      <c r="BQ355" s="43"/>
      <c r="BR355" s="43"/>
      <c r="BS355" s="43"/>
      <c r="BT355" s="43"/>
      <c r="BU355" s="43"/>
      <c r="BV355" s="43"/>
      <c r="BW355" s="43"/>
    </row>
    <row r="356" spans="19:75" ht="15.75" customHeight="1">
      <c r="S356" s="65"/>
      <c r="T356" s="65"/>
      <c r="U356" s="65"/>
      <c r="V356" s="65"/>
      <c r="W356" s="65"/>
      <c r="X356" s="65"/>
      <c r="Y356" s="65"/>
      <c r="AN356" s="65"/>
      <c r="AO356" s="65"/>
      <c r="AP356" s="65"/>
      <c r="AQ356" s="65"/>
      <c r="AR356" s="65"/>
      <c r="AS356" s="65"/>
      <c r="AT356" s="65"/>
      <c r="BA356" s="55"/>
      <c r="BG356" s="55"/>
      <c r="BH356" s="65"/>
      <c r="BI356" s="65"/>
      <c r="BJ356" s="65"/>
      <c r="BK356" s="65"/>
      <c r="BL356" s="65"/>
      <c r="BM356" s="65"/>
      <c r="BN356" s="65"/>
      <c r="BO356" s="65"/>
      <c r="BP356" s="43"/>
      <c r="BQ356" s="43"/>
      <c r="BR356" s="43"/>
      <c r="BS356" s="43"/>
      <c r="BT356" s="43"/>
      <c r="BU356" s="43"/>
      <c r="BV356" s="43"/>
      <c r="BW356" s="43"/>
    </row>
    <row r="357" spans="19:75" ht="15.75" customHeight="1">
      <c r="S357" s="65"/>
      <c r="T357" s="65"/>
      <c r="U357" s="65"/>
      <c r="V357" s="65"/>
      <c r="W357" s="65"/>
      <c r="X357" s="65"/>
      <c r="Y357" s="65"/>
      <c r="AN357" s="65"/>
      <c r="AO357" s="65"/>
      <c r="AP357" s="65"/>
      <c r="AQ357" s="65"/>
      <c r="AR357" s="65"/>
      <c r="AS357" s="65"/>
      <c r="AT357" s="65"/>
      <c r="BA357" s="55"/>
      <c r="BG357" s="55"/>
      <c r="BH357" s="65"/>
      <c r="BI357" s="65"/>
      <c r="BJ357" s="65"/>
      <c r="BK357" s="65"/>
      <c r="BL357" s="65"/>
      <c r="BM357" s="65"/>
      <c r="BN357" s="65"/>
      <c r="BO357" s="65"/>
      <c r="BP357" s="43"/>
      <c r="BQ357" s="43"/>
      <c r="BR357" s="43"/>
      <c r="BS357" s="43"/>
      <c r="BT357" s="43"/>
      <c r="BU357" s="43"/>
      <c r="BV357" s="43"/>
      <c r="BW357" s="43"/>
    </row>
    <row r="358" spans="19:75" ht="15.75" customHeight="1">
      <c r="S358" s="65"/>
      <c r="T358" s="65"/>
      <c r="U358" s="65"/>
      <c r="V358" s="65"/>
      <c r="W358" s="65"/>
      <c r="X358" s="65"/>
      <c r="Y358" s="65"/>
      <c r="AN358" s="65"/>
      <c r="AO358" s="65"/>
      <c r="AP358" s="65"/>
      <c r="AQ358" s="65"/>
      <c r="AR358" s="65"/>
      <c r="AS358" s="65"/>
      <c r="AT358" s="65"/>
      <c r="BA358" s="55"/>
      <c r="BG358" s="55"/>
      <c r="BH358" s="65"/>
      <c r="BI358" s="65"/>
      <c r="BJ358" s="65"/>
      <c r="BK358" s="65"/>
      <c r="BL358" s="65"/>
      <c r="BM358" s="65"/>
      <c r="BN358" s="65"/>
      <c r="BO358" s="65"/>
      <c r="BP358" s="43"/>
      <c r="BQ358" s="43"/>
      <c r="BR358" s="43"/>
      <c r="BS358" s="43"/>
      <c r="BT358" s="43"/>
      <c r="BU358" s="43"/>
      <c r="BV358" s="43"/>
      <c r="BW358" s="43"/>
    </row>
    <row r="359" spans="19:75" ht="15.75" customHeight="1">
      <c r="S359" s="65"/>
      <c r="T359" s="65"/>
      <c r="U359" s="65"/>
      <c r="V359" s="65"/>
      <c r="W359" s="65"/>
      <c r="X359" s="65"/>
      <c r="Y359" s="65"/>
      <c r="AN359" s="65"/>
      <c r="AO359" s="65"/>
      <c r="AP359" s="65"/>
      <c r="AQ359" s="65"/>
      <c r="AR359" s="65"/>
      <c r="AS359" s="65"/>
      <c r="AT359" s="65"/>
      <c r="BA359" s="55"/>
      <c r="BG359" s="55"/>
      <c r="BH359" s="65"/>
      <c r="BI359" s="65"/>
      <c r="BJ359" s="65"/>
      <c r="BK359" s="65"/>
      <c r="BL359" s="65"/>
      <c r="BM359" s="65"/>
      <c r="BN359" s="65"/>
      <c r="BO359" s="65"/>
      <c r="BP359" s="43"/>
      <c r="BQ359" s="43"/>
      <c r="BR359" s="43"/>
      <c r="BS359" s="43"/>
      <c r="BT359" s="43"/>
      <c r="BU359" s="43"/>
      <c r="BV359" s="43"/>
      <c r="BW359" s="43"/>
    </row>
    <row r="360" spans="19:75" ht="15.75" customHeight="1">
      <c r="S360" s="65"/>
      <c r="T360" s="65"/>
      <c r="U360" s="65"/>
      <c r="V360" s="65"/>
      <c r="W360" s="65"/>
      <c r="X360" s="65"/>
      <c r="Y360" s="65"/>
      <c r="AN360" s="65"/>
      <c r="AO360" s="65"/>
      <c r="AP360" s="65"/>
      <c r="AQ360" s="65"/>
      <c r="AR360" s="65"/>
      <c r="AS360" s="65"/>
      <c r="AT360" s="65"/>
      <c r="BA360" s="55"/>
      <c r="BG360" s="55"/>
      <c r="BH360" s="65"/>
      <c r="BI360" s="65"/>
      <c r="BJ360" s="65"/>
      <c r="BK360" s="65"/>
      <c r="BL360" s="65"/>
      <c r="BM360" s="65"/>
      <c r="BN360" s="65"/>
      <c r="BO360" s="65"/>
      <c r="BP360" s="43"/>
      <c r="BQ360" s="43"/>
      <c r="BR360" s="43"/>
      <c r="BS360" s="43"/>
      <c r="BT360" s="43"/>
      <c r="BU360" s="43"/>
      <c r="BV360" s="43"/>
      <c r="BW360" s="43"/>
    </row>
    <row r="361" spans="19:75" ht="15.75" customHeight="1">
      <c r="S361" s="65"/>
      <c r="T361" s="65"/>
      <c r="U361" s="65"/>
      <c r="V361" s="65"/>
      <c r="W361" s="65"/>
      <c r="X361" s="65"/>
      <c r="Y361" s="65"/>
      <c r="AN361" s="65"/>
      <c r="AO361" s="65"/>
      <c r="AP361" s="65"/>
      <c r="AQ361" s="65"/>
      <c r="AR361" s="65"/>
      <c r="AS361" s="65"/>
      <c r="AT361" s="65"/>
      <c r="BA361" s="55"/>
      <c r="BG361" s="55"/>
      <c r="BH361" s="65"/>
      <c r="BI361" s="65"/>
      <c r="BJ361" s="65"/>
      <c r="BK361" s="65"/>
      <c r="BL361" s="65"/>
      <c r="BM361" s="65"/>
      <c r="BN361" s="65"/>
      <c r="BO361" s="65"/>
      <c r="BP361" s="43"/>
      <c r="BQ361" s="43"/>
      <c r="BR361" s="43"/>
      <c r="BS361" s="43"/>
      <c r="BT361" s="43"/>
      <c r="BU361" s="43"/>
      <c r="BV361" s="43"/>
      <c r="BW361" s="43"/>
    </row>
    <row r="362" spans="19:75" ht="15.75" customHeight="1">
      <c r="S362" s="65"/>
      <c r="T362" s="65"/>
      <c r="U362" s="65"/>
      <c r="V362" s="65"/>
      <c r="W362" s="65"/>
      <c r="X362" s="65"/>
      <c r="Y362" s="65"/>
      <c r="AN362" s="65"/>
      <c r="AO362" s="65"/>
      <c r="AP362" s="65"/>
      <c r="AQ362" s="65"/>
      <c r="AR362" s="65"/>
      <c r="AS362" s="65"/>
      <c r="AT362" s="65"/>
      <c r="BA362" s="55"/>
      <c r="BG362" s="55"/>
      <c r="BH362" s="65"/>
      <c r="BI362" s="65"/>
      <c r="BJ362" s="65"/>
      <c r="BK362" s="65"/>
      <c r="BL362" s="65"/>
      <c r="BM362" s="65"/>
      <c r="BN362" s="65"/>
      <c r="BO362" s="65"/>
      <c r="BP362" s="43"/>
      <c r="BQ362" s="43"/>
      <c r="BR362" s="43"/>
      <c r="BS362" s="43"/>
      <c r="BT362" s="43"/>
      <c r="BU362" s="43"/>
      <c r="BV362" s="43"/>
      <c r="BW362" s="43"/>
    </row>
    <row r="363" spans="19:75" ht="15.75" customHeight="1">
      <c r="S363" s="65"/>
      <c r="T363" s="65"/>
      <c r="U363" s="65"/>
      <c r="V363" s="65"/>
      <c r="W363" s="65"/>
      <c r="X363" s="65"/>
      <c r="Y363" s="65"/>
      <c r="AN363" s="65"/>
      <c r="AO363" s="65"/>
      <c r="AP363" s="65"/>
      <c r="AQ363" s="65"/>
      <c r="AR363" s="65"/>
      <c r="AS363" s="65"/>
      <c r="AT363" s="65"/>
      <c r="BA363" s="55"/>
      <c r="BG363" s="55"/>
      <c r="BH363" s="65"/>
      <c r="BI363" s="65"/>
      <c r="BJ363" s="65"/>
      <c r="BK363" s="65"/>
      <c r="BL363" s="65"/>
      <c r="BM363" s="65"/>
      <c r="BN363" s="65"/>
      <c r="BO363" s="65"/>
      <c r="BP363" s="43"/>
      <c r="BQ363" s="43"/>
      <c r="BR363" s="43"/>
      <c r="BS363" s="43"/>
      <c r="BT363" s="43"/>
      <c r="BU363" s="43"/>
      <c r="BV363" s="43"/>
      <c r="BW363" s="43"/>
    </row>
    <row r="364" spans="19:75" ht="15.75" customHeight="1">
      <c r="S364" s="65"/>
      <c r="T364" s="65"/>
      <c r="U364" s="65"/>
      <c r="V364" s="65"/>
      <c r="W364" s="65"/>
      <c r="X364" s="65"/>
      <c r="Y364" s="65"/>
      <c r="AN364" s="65"/>
      <c r="AO364" s="65"/>
      <c r="AP364" s="65"/>
      <c r="AQ364" s="65"/>
      <c r="AR364" s="65"/>
      <c r="AS364" s="65"/>
      <c r="AT364" s="65"/>
      <c r="BA364" s="55"/>
      <c r="BG364" s="55"/>
      <c r="BH364" s="65"/>
      <c r="BI364" s="65"/>
      <c r="BJ364" s="65"/>
      <c r="BK364" s="65"/>
      <c r="BL364" s="65"/>
      <c r="BM364" s="65"/>
      <c r="BN364" s="65"/>
      <c r="BO364" s="65"/>
      <c r="BP364" s="43"/>
      <c r="BQ364" s="43"/>
      <c r="BR364" s="43"/>
      <c r="BS364" s="43"/>
      <c r="BT364" s="43"/>
      <c r="BU364" s="43"/>
      <c r="BV364" s="43"/>
      <c r="BW364" s="43"/>
    </row>
    <row r="365" spans="19:75" ht="15.75" customHeight="1">
      <c r="S365" s="65"/>
      <c r="T365" s="65"/>
      <c r="U365" s="65"/>
      <c r="V365" s="65"/>
      <c r="W365" s="65"/>
      <c r="X365" s="65"/>
      <c r="Y365" s="65"/>
      <c r="AN365" s="65"/>
      <c r="AO365" s="65"/>
      <c r="AP365" s="65"/>
      <c r="AQ365" s="65"/>
      <c r="AR365" s="65"/>
      <c r="AS365" s="65"/>
      <c r="AT365" s="65"/>
      <c r="BA365" s="55"/>
      <c r="BG365" s="55"/>
      <c r="BH365" s="65"/>
      <c r="BI365" s="65"/>
      <c r="BJ365" s="65"/>
      <c r="BK365" s="65"/>
      <c r="BL365" s="65"/>
      <c r="BM365" s="65"/>
      <c r="BN365" s="65"/>
      <c r="BO365" s="65"/>
      <c r="BP365" s="43"/>
      <c r="BQ365" s="43"/>
      <c r="BR365" s="43"/>
      <c r="BS365" s="43"/>
      <c r="BT365" s="43"/>
      <c r="BU365" s="43"/>
      <c r="BV365" s="43"/>
      <c r="BW365" s="43"/>
    </row>
    <row r="366" spans="19:75" ht="15.75" customHeight="1">
      <c r="S366" s="65"/>
      <c r="T366" s="65"/>
      <c r="U366" s="65"/>
      <c r="V366" s="65"/>
      <c r="W366" s="65"/>
      <c r="X366" s="65"/>
      <c r="Y366" s="65"/>
      <c r="AN366" s="65"/>
      <c r="AO366" s="65"/>
      <c r="AP366" s="65"/>
      <c r="AQ366" s="65"/>
      <c r="AR366" s="65"/>
      <c r="AS366" s="65"/>
      <c r="AT366" s="65"/>
      <c r="BA366" s="55"/>
      <c r="BG366" s="55"/>
      <c r="BH366" s="65"/>
      <c r="BI366" s="65"/>
      <c r="BJ366" s="65"/>
      <c r="BK366" s="65"/>
      <c r="BL366" s="65"/>
      <c r="BM366" s="65"/>
      <c r="BN366" s="65"/>
      <c r="BO366" s="65"/>
      <c r="BP366" s="43"/>
      <c r="BQ366" s="43"/>
      <c r="BR366" s="43"/>
      <c r="BS366" s="43"/>
      <c r="BT366" s="43"/>
      <c r="BU366" s="43"/>
      <c r="BV366" s="43"/>
      <c r="BW366" s="43"/>
    </row>
    <row r="367" spans="19:75" ht="15.75" customHeight="1">
      <c r="S367" s="65"/>
      <c r="T367" s="65"/>
      <c r="U367" s="65"/>
      <c r="V367" s="65"/>
      <c r="W367" s="65"/>
      <c r="X367" s="65"/>
      <c r="Y367" s="65"/>
      <c r="AN367" s="65"/>
      <c r="AO367" s="65"/>
      <c r="AP367" s="65"/>
      <c r="AQ367" s="65"/>
      <c r="AR367" s="65"/>
      <c r="AS367" s="65"/>
      <c r="AT367" s="65"/>
      <c r="BA367" s="55"/>
      <c r="BG367" s="55"/>
      <c r="BH367" s="65"/>
      <c r="BI367" s="65"/>
      <c r="BJ367" s="65"/>
      <c r="BK367" s="65"/>
      <c r="BL367" s="65"/>
      <c r="BM367" s="65"/>
      <c r="BN367" s="65"/>
      <c r="BO367" s="65"/>
      <c r="BP367" s="43"/>
      <c r="BQ367" s="43"/>
      <c r="BR367" s="43"/>
      <c r="BS367" s="43"/>
      <c r="BT367" s="43"/>
      <c r="BU367" s="43"/>
      <c r="BV367" s="43"/>
      <c r="BW367" s="43"/>
    </row>
    <row r="368" spans="19:75" ht="15.75" customHeight="1">
      <c r="S368" s="65"/>
      <c r="T368" s="65"/>
      <c r="U368" s="65"/>
      <c r="V368" s="65"/>
      <c r="W368" s="65"/>
      <c r="X368" s="65"/>
      <c r="Y368" s="65"/>
      <c r="AN368" s="65"/>
      <c r="AO368" s="65"/>
      <c r="AP368" s="65"/>
      <c r="AQ368" s="65"/>
      <c r="AR368" s="65"/>
      <c r="AS368" s="65"/>
      <c r="AT368" s="65"/>
      <c r="BA368" s="55"/>
      <c r="BG368" s="55"/>
      <c r="BH368" s="65"/>
      <c r="BI368" s="65"/>
      <c r="BJ368" s="65"/>
      <c r="BK368" s="65"/>
      <c r="BL368" s="65"/>
      <c r="BM368" s="65"/>
      <c r="BN368" s="65"/>
      <c r="BO368" s="65"/>
      <c r="BP368" s="43"/>
      <c r="BQ368" s="43"/>
      <c r="BR368" s="43"/>
      <c r="BS368" s="43"/>
      <c r="BT368" s="43"/>
      <c r="BU368" s="43"/>
      <c r="BV368" s="43"/>
      <c r="BW368" s="43"/>
    </row>
    <row r="369" spans="19:75" ht="15.75" customHeight="1">
      <c r="S369" s="65"/>
      <c r="T369" s="65"/>
      <c r="U369" s="65"/>
      <c r="V369" s="65"/>
      <c r="W369" s="65"/>
      <c r="X369" s="65"/>
      <c r="Y369" s="65"/>
      <c r="AN369" s="65"/>
      <c r="AO369" s="65"/>
      <c r="AP369" s="65"/>
      <c r="AQ369" s="65"/>
      <c r="AR369" s="65"/>
      <c r="AS369" s="65"/>
      <c r="AT369" s="65"/>
      <c r="BA369" s="55"/>
      <c r="BG369" s="55"/>
      <c r="BH369" s="65"/>
      <c r="BI369" s="65"/>
      <c r="BJ369" s="65"/>
      <c r="BK369" s="65"/>
      <c r="BL369" s="65"/>
      <c r="BM369" s="65"/>
      <c r="BN369" s="65"/>
      <c r="BO369" s="65"/>
      <c r="BP369" s="43"/>
      <c r="BQ369" s="43"/>
      <c r="BR369" s="43"/>
      <c r="BS369" s="43"/>
      <c r="BT369" s="43"/>
      <c r="BU369" s="43"/>
      <c r="BV369" s="43"/>
      <c r="BW369" s="43"/>
    </row>
    <row r="370" spans="19:75" ht="15.75" customHeight="1">
      <c r="S370" s="65"/>
      <c r="T370" s="65"/>
      <c r="U370" s="65"/>
      <c r="V370" s="65"/>
      <c r="W370" s="65"/>
      <c r="X370" s="65"/>
      <c r="Y370" s="65"/>
      <c r="AN370" s="65"/>
      <c r="AO370" s="65"/>
      <c r="AP370" s="65"/>
      <c r="AQ370" s="65"/>
      <c r="AR370" s="65"/>
      <c r="AS370" s="65"/>
      <c r="AT370" s="65"/>
      <c r="BA370" s="55"/>
      <c r="BG370" s="55"/>
      <c r="BH370" s="65"/>
      <c r="BI370" s="65"/>
      <c r="BJ370" s="65"/>
      <c r="BK370" s="65"/>
      <c r="BL370" s="65"/>
      <c r="BM370" s="65"/>
      <c r="BN370" s="65"/>
      <c r="BO370" s="65"/>
      <c r="BP370" s="43"/>
      <c r="BQ370" s="43"/>
      <c r="BR370" s="43"/>
      <c r="BS370" s="43"/>
      <c r="BT370" s="43"/>
      <c r="BU370" s="43"/>
      <c r="BV370" s="43"/>
      <c r="BW370" s="43"/>
    </row>
    <row r="371" spans="19:75" ht="15.75" customHeight="1">
      <c r="S371" s="65"/>
      <c r="T371" s="65"/>
      <c r="U371" s="65"/>
      <c r="V371" s="65"/>
      <c r="W371" s="65"/>
      <c r="X371" s="65"/>
      <c r="Y371" s="65"/>
      <c r="AN371" s="65"/>
      <c r="AO371" s="65"/>
      <c r="AP371" s="65"/>
      <c r="AQ371" s="65"/>
      <c r="AR371" s="65"/>
      <c r="AS371" s="65"/>
      <c r="AT371" s="65"/>
      <c r="BA371" s="55"/>
      <c r="BG371" s="55"/>
      <c r="BH371" s="65"/>
      <c r="BI371" s="65"/>
      <c r="BJ371" s="65"/>
      <c r="BK371" s="65"/>
      <c r="BL371" s="65"/>
      <c r="BM371" s="65"/>
      <c r="BN371" s="65"/>
      <c r="BO371" s="65"/>
      <c r="BP371" s="43"/>
      <c r="BQ371" s="43"/>
      <c r="BR371" s="43"/>
      <c r="BS371" s="43"/>
      <c r="BT371" s="43"/>
      <c r="BU371" s="43"/>
      <c r="BV371" s="43"/>
      <c r="BW371" s="43"/>
    </row>
    <row r="372" spans="19:75" ht="15.75" customHeight="1">
      <c r="S372" s="65"/>
      <c r="T372" s="65"/>
      <c r="U372" s="65"/>
      <c r="V372" s="65"/>
      <c r="W372" s="65"/>
      <c r="X372" s="65"/>
      <c r="Y372" s="65"/>
      <c r="AN372" s="65"/>
      <c r="AO372" s="65"/>
      <c r="AP372" s="65"/>
      <c r="AQ372" s="65"/>
      <c r="AR372" s="65"/>
      <c r="AS372" s="65"/>
      <c r="AT372" s="65"/>
      <c r="BA372" s="55"/>
      <c r="BG372" s="55"/>
      <c r="BH372" s="65"/>
      <c r="BI372" s="65"/>
      <c r="BJ372" s="65"/>
      <c r="BK372" s="65"/>
      <c r="BL372" s="65"/>
      <c r="BM372" s="65"/>
      <c r="BN372" s="65"/>
      <c r="BO372" s="65"/>
      <c r="BP372" s="43"/>
      <c r="BQ372" s="43"/>
      <c r="BR372" s="43"/>
      <c r="BS372" s="43"/>
      <c r="BT372" s="43"/>
      <c r="BU372" s="43"/>
      <c r="BV372" s="43"/>
      <c r="BW372" s="43"/>
    </row>
    <row r="373" spans="19:75" ht="15.75" customHeight="1">
      <c r="S373" s="65"/>
      <c r="T373" s="65"/>
      <c r="U373" s="65"/>
      <c r="V373" s="65"/>
      <c r="W373" s="65"/>
      <c r="X373" s="65"/>
      <c r="Y373" s="65"/>
      <c r="AN373" s="65"/>
      <c r="AO373" s="65"/>
      <c r="AP373" s="65"/>
      <c r="AQ373" s="65"/>
      <c r="AR373" s="65"/>
      <c r="AS373" s="65"/>
      <c r="AT373" s="65"/>
      <c r="BA373" s="55"/>
      <c r="BG373" s="55"/>
      <c r="BH373" s="65"/>
      <c r="BI373" s="65"/>
      <c r="BJ373" s="65"/>
      <c r="BK373" s="65"/>
      <c r="BL373" s="65"/>
      <c r="BM373" s="65"/>
      <c r="BN373" s="65"/>
      <c r="BO373" s="65"/>
      <c r="BP373" s="43"/>
      <c r="BQ373" s="43"/>
      <c r="BR373" s="43"/>
      <c r="BS373" s="43"/>
      <c r="BT373" s="43"/>
      <c r="BU373" s="43"/>
      <c r="BV373" s="43"/>
      <c r="BW373" s="43"/>
    </row>
    <row r="374" spans="19:75" ht="15.75" customHeight="1">
      <c r="S374" s="65"/>
      <c r="T374" s="65"/>
      <c r="U374" s="65"/>
      <c r="V374" s="65"/>
      <c r="W374" s="65"/>
      <c r="X374" s="65"/>
      <c r="Y374" s="65"/>
      <c r="AN374" s="65"/>
      <c r="AO374" s="65"/>
      <c r="AP374" s="65"/>
      <c r="AQ374" s="65"/>
      <c r="AR374" s="65"/>
      <c r="AS374" s="65"/>
      <c r="AT374" s="65"/>
      <c r="BA374" s="55"/>
      <c r="BG374" s="55"/>
      <c r="BH374" s="65"/>
      <c r="BI374" s="65"/>
      <c r="BJ374" s="65"/>
      <c r="BK374" s="65"/>
      <c r="BL374" s="65"/>
      <c r="BM374" s="65"/>
      <c r="BN374" s="65"/>
      <c r="BO374" s="65"/>
      <c r="BP374" s="43"/>
      <c r="BQ374" s="43"/>
      <c r="BR374" s="43"/>
      <c r="BS374" s="43"/>
      <c r="BT374" s="43"/>
      <c r="BU374" s="43"/>
      <c r="BV374" s="43"/>
      <c r="BW374" s="43"/>
    </row>
    <row r="375" spans="19:75" ht="15.75" customHeight="1">
      <c r="S375" s="65"/>
      <c r="T375" s="65"/>
      <c r="U375" s="65"/>
      <c r="V375" s="65"/>
      <c r="W375" s="65"/>
      <c r="X375" s="65"/>
      <c r="Y375" s="65"/>
      <c r="AN375" s="65"/>
      <c r="AO375" s="65"/>
      <c r="AP375" s="65"/>
      <c r="AQ375" s="65"/>
      <c r="AR375" s="65"/>
      <c r="AS375" s="65"/>
      <c r="AT375" s="65"/>
      <c r="BA375" s="55"/>
      <c r="BG375" s="55"/>
      <c r="BH375" s="65"/>
      <c r="BI375" s="65"/>
      <c r="BJ375" s="65"/>
      <c r="BK375" s="65"/>
      <c r="BL375" s="65"/>
      <c r="BM375" s="65"/>
      <c r="BN375" s="65"/>
      <c r="BO375" s="65"/>
      <c r="BP375" s="43"/>
      <c r="BQ375" s="43"/>
      <c r="BR375" s="43"/>
      <c r="BS375" s="43"/>
      <c r="BT375" s="43"/>
      <c r="BU375" s="43"/>
      <c r="BV375" s="43"/>
      <c r="BW375" s="43"/>
    </row>
    <row r="376" spans="19:75" ht="15.75" customHeight="1">
      <c r="S376" s="65"/>
      <c r="T376" s="65"/>
      <c r="U376" s="65"/>
      <c r="V376" s="65"/>
      <c r="W376" s="65"/>
      <c r="X376" s="65"/>
      <c r="Y376" s="65"/>
      <c r="AN376" s="65"/>
      <c r="AO376" s="65"/>
      <c r="AP376" s="65"/>
      <c r="AQ376" s="65"/>
      <c r="AR376" s="65"/>
      <c r="AS376" s="65"/>
      <c r="AT376" s="65"/>
      <c r="BA376" s="55"/>
      <c r="BG376" s="55"/>
      <c r="BH376" s="65"/>
      <c r="BI376" s="65"/>
      <c r="BJ376" s="65"/>
      <c r="BK376" s="65"/>
      <c r="BL376" s="65"/>
      <c r="BM376" s="65"/>
      <c r="BN376" s="65"/>
      <c r="BO376" s="65"/>
      <c r="BP376" s="43"/>
      <c r="BQ376" s="43"/>
      <c r="BR376" s="43"/>
      <c r="BS376" s="43"/>
      <c r="BT376" s="43"/>
      <c r="BU376" s="43"/>
      <c r="BV376" s="43"/>
      <c r="BW376" s="43"/>
    </row>
    <row r="377" spans="19:75" ht="15.75" customHeight="1">
      <c r="S377" s="65"/>
      <c r="T377" s="65"/>
      <c r="U377" s="65"/>
      <c r="V377" s="65"/>
      <c r="W377" s="65"/>
      <c r="X377" s="65"/>
      <c r="Y377" s="65"/>
      <c r="AN377" s="65"/>
      <c r="AO377" s="65"/>
      <c r="AP377" s="65"/>
      <c r="AQ377" s="65"/>
      <c r="AR377" s="65"/>
      <c r="AS377" s="65"/>
      <c r="AT377" s="65"/>
      <c r="BA377" s="55"/>
      <c r="BG377" s="55"/>
      <c r="BH377" s="65"/>
      <c r="BI377" s="65"/>
      <c r="BJ377" s="65"/>
      <c r="BK377" s="65"/>
      <c r="BL377" s="65"/>
      <c r="BM377" s="65"/>
      <c r="BN377" s="65"/>
      <c r="BO377" s="65"/>
      <c r="BP377" s="43"/>
      <c r="BQ377" s="43"/>
      <c r="BR377" s="43"/>
      <c r="BS377" s="43"/>
      <c r="BT377" s="43"/>
      <c r="BU377" s="43"/>
      <c r="BV377" s="43"/>
      <c r="BW377" s="43"/>
    </row>
    <row r="378" spans="19:75" ht="15.75" customHeight="1">
      <c r="S378" s="65"/>
      <c r="T378" s="65"/>
      <c r="U378" s="65"/>
      <c r="V378" s="65"/>
      <c r="W378" s="65"/>
      <c r="X378" s="65"/>
      <c r="Y378" s="65"/>
      <c r="AN378" s="65"/>
      <c r="AO378" s="65"/>
      <c r="AP378" s="65"/>
      <c r="AQ378" s="65"/>
      <c r="AR378" s="65"/>
      <c r="AS378" s="65"/>
      <c r="AT378" s="65"/>
      <c r="BA378" s="55"/>
      <c r="BG378" s="55"/>
      <c r="BH378" s="65"/>
      <c r="BI378" s="65"/>
      <c r="BJ378" s="65"/>
      <c r="BK378" s="65"/>
      <c r="BL378" s="65"/>
      <c r="BM378" s="65"/>
      <c r="BN378" s="65"/>
      <c r="BO378" s="65"/>
      <c r="BP378" s="43"/>
      <c r="BQ378" s="43"/>
      <c r="BR378" s="43"/>
      <c r="BS378" s="43"/>
      <c r="BT378" s="43"/>
      <c r="BU378" s="43"/>
      <c r="BV378" s="43"/>
      <c r="BW378" s="43"/>
    </row>
    <row r="379" spans="19:75" ht="15.75" customHeight="1">
      <c r="S379" s="65"/>
      <c r="T379" s="65"/>
      <c r="U379" s="65"/>
      <c r="V379" s="65"/>
      <c r="W379" s="65"/>
      <c r="X379" s="65"/>
      <c r="Y379" s="65"/>
      <c r="AN379" s="65"/>
      <c r="AO379" s="65"/>
      <c r="AP379" s="65"/>
      <c r="AQ379" s="65"/>
      <c r="AR379" s="65"/>
      <c r="AS379" s="65"/>
      <c r="AT379" s="65"/>
      <c r="BA379" s="55"/>
      <c r="BG379" s="55"/>
      <c r="BH379" s="65"/>
      <c r="BI379" s="65"/>
      <c r="BJ379" s="65"/>
      <c r="BK379" s="65"/>
      <c r="BL379" s="65"/>
      <c r="BM379" s="65"/>
      <c r="BN379" s="65"/>
      <c r="BO379" s="65"/>
      <c r="BP379" s="43"/>
      <c r="BQ379" s="43"/>
      <c r="BR379" s="43"/>
      <c r="BS379" s="43"/>
      <c r="BT379" s="43"/>
      <c r="BU379" s="43"/>
      <c r="BV379" s="43"/>
      <c r="BW379" s="43"/>
    </row>
    <row r="380" spans="19:75" ht="15.75" customHeight="1">
      <c r="S380" s="65"/>
      <c r="T380" s="65"/>
      <c r="U380" s="65"/>
      <c r="V380" s="65"/>
      <c r="W380" s="65"/>
      <c r="X380" s="65"/>
      <c r="Y380" s="65"/>
      <c r="AN380" s="65"/>
      <c r="AO380" s="65"/>
      <c r="AP380" s="65"/>
      <c r="AQ380" s="65"/>
      <c r="AR380" s="65"/>
      <c r="AS380" s="65"/>
      <c r="AT380" s="65"/>
      <c r="BA380" s="55"/>
      <c r="BG380" s="55"/>
      <c r="BH380" s="65"/>
      <c r="BI380" s="65"/>
      <c r="BJ380" s="65"/>
      <c r="BK380" s="65"/>
      <c r="BL380" s="65"/>
      <c r="BM380" s="65"/>
      <c r="BN380" s="65"/>
      <c r="BO380" s="65"/>
      <c r="BP380" s="43"/>
      <c r="BQ380" s="43"/>
      <c r="BR380" s="43"/>
      <c r="BS380" s="43"/>
      <c r="BT380" s="43"/>
      <c r="BU380" s="43"/>
      <c r="BV380" s="43"/>
      <c r="BW380" s="43"/>
    </row>
    <row r="381" spans="19:75" ht="15.75" customHeight="1">
      <c r="S381" s="65"/>
      <c r="T381" s="65"/>
      <c r="U381" s="65"/>
      <c r="V381" s="65"/>
      <c r="W381" s="65"/>
      <c r="X381" s="65"/>
      <c r="Y381" s="65"/>
      <c r="AN381" s="65"/>
      <c r="AO381" s="65"/>
      <c r="AP381" s="65"/>
      <c r="AQ381" s="65"/>
      <c r="AR381" s="65"/>
      <c r="AS381" s="65"/>
      <c r="AT381" s="65"/>
      <c r="BA381" s="55"/>
      <c r="BG381" s="55"/>
      <c r="BH381" s="65"/>
      <c r="BI381" s="65"/>
      <c r="BJ381" s="65"/>
      <c r="BK381" s="65"/>
      <c r="BL381" s="65"/>
      <c r="BM381" s="65"/>
      <c r="BN381" s="65"/>
      <c r="BO381" s="65"/>
      <c r="BP381" s="43"/>
      <c r="BQ381" s="43"/>
      <c r="BR381" s="43"/>
      <c r="BS381" s="43"/>
      <c r="BT381" s="43"/>
      <c r="BU381" s="43"/>
      <c r="BV381" s="43"/>
      <c r="BW381" s="43"/>
    </row>
    <row r="382" spans="19:75" ht="15.75" customHeight="1">
      <c r="S382" s="65"/>
      <c r="T382" s="65"/>
      <c r="U382" s="65"/>
      <c r="V382" s="65"/>
      <c r="W382" s="65"/>
      <c r="X382" s="65"/>
      <c r="Y382" s="65"/>
      <c r="AN382" s="65"/>
      <c r="AO382" s="65"/>
      <c r="AP382" s="65"/>
      <c r="AQ382" s="65"/>
      <c r="AR382" s="65"/>
      <c r="AS382" s="65"/>
      <c r="AT382" s="65"/>
      <c r="BA382" s="55"/>
      <c r="BG382" s="55"/>
      <c r="BH382" s="65"/>
      <c r="BI382" s="65"/>
      <c r="BJ382" s="65"/>
      <c r="BK382" s="65"/>
      <c r="BL382" s="65"/>
      <c r="BM382" s="65"/>
      <c r="BN382" s="65"/>
      <c r="BO382" s="65"/>
      <c r="BP382" s="43"/>
      <c r="BQ382" s="43"/>
      <c r="BR382" s="43"/>
      <c r="BS382" s="43"/>
      <c r="BT382" s="43"/>
      <c r="BU382" s="43"/>
      <c r="BV382" s="43"/>
      <c r="BW382" s="43"/>
    </row>
    <row r="383" spans="19:75" ht="15.75" customHeight="1">
      <c r="S383" s="65"/>
      <c r="T383" s="65"/>
      <c r="U383" s="65"/>
      <c r="V383" s="65"/>
      <c r="W383" s="65"/>
      <c r="X383" s="65"/>
      <c r="Y383" s="65"/>
      <c r="AN383" s="65"/>
      <c r="AO383" s="65"/>
      <c r="AP383" s="65"/>
      <c r="AQ383" s="65"/>
      <c r="AR383" s="65"/>
      <c r="AS383" s="65"/>
      <c r="AT383" s="65"/>
      <c r="BA383" s="55"/>
      <c r="BG383" s="55"/>
      <c r="BH383" s="65"/>
      <c r="BI383" s="65"/>
      <c r="BJ383" s="65"/>
      <c r="BK383" s="65"/>
      <c r="BL383" s="65"/>
      <c r="BM383" s="65"/>
      <c r="BN383" s="65"/>
      <c r="BO383" s="65"/>
      <c r="BP383" s="43"/>
      <c r="BQ383" s="43"/>
      <c r="BR383" s="43"/>
      <c r="BS383" s="43"/>
      <c r="BT383" s="43"/>
      <c r="BU383" s="43"/>
      <c r="BV383" s="43"/>
      <c r="BW383" s="43"/>
    </row>
    <row r="384" spans="19:75" ht="15.75" customHeight="1">
      <c r="S384" s="65"/>
      <c r="T384" s="65"/>
      <c r="U384" s="65"/>
      <c r="V384" s="65"/>
      <c r="W384" s="65"/>
      <c r="X384" s="65"/>
      <c r="Y384" s="65"/>
      <c r="AN384" s="65"/>
      <c r="AO384" s="65"/>
      <c r="AP384" s="65"/>
      <c r="AQ384" s="65"/>
      <c r="AR384" s="65"/>
      <c r="AS384" s="65"/>
      <c r="AT384" s="65"/>
      <c r="BA384" s="55"/>
      <c r="BG384" s="55"/>
      <c r="BH384" s="65"/>
      <c r="BI384" s="65"/>
      <c r="BJ384" s="65"/>
      <c r="BK384" s="65"/>
      <c r="BL384" s="65"/>
      <c r="BM384" s="65"/>
      <c r="BN384" s="65"/>
      <c r="BO384" s="65"/>
      <c r="BP384" s="43"/>
      <c r="BQ384" s="43"/>
      <c r="BR384" s="43"/>
      <c r="BS384" s="43"/>
      <c r="BT384" s="43"/>
      <c r="BU384" s="43"/>
      <c r="BV384" s="43"/>
      <c r="BW384" s="43"/>
    </row>
    <row r="385" spans="19:75" ht="15.75" customHeight="1">
      <c r="S385" s="65"/>
      <c r="T385" s="65"/>
      <c r="U385" s="65"/>
      <c r="V385" s="65"/>
      <c r="W385" s="65"/>
      <c r="X385" s="65"/>
      <c r="Y385" s="65"/>
      <c r="AN385" s="65"/>
      <c r="AO385" s="65"/>
      <c r="AP385" s="65"/>
      <c r="AQ385" s="65"/>
      <c r="AR385" s="65"/>
      <c r="AS385" s="65"/>
      <c r="AT385" s="65"/>
      <c r="BA385" s="55"/>
      <c r="BG385" s="55"/>
      <c r="BH385" s="65"/>
      <c r="BI385" s="65"/>
      <c r="BJ385" s="65"/>
      <c r="BK385" s="65"/>
      <c r="BL385" s="65"/>
      <c r="BM385" s="65"/>
      <c r="BN385" s="65"/>
      <c r="BO385" s="65"/>
      <c r="BP385" s="43"/>
      <c r="BQ385" s="43"/>
      <c r="BR385" s="43"/>
      <c r="BS385" s="43"/>
      <c r="BT385" s="43"/>
      <c r="BU385" s="43"/>
      <c r="BV385" s="43"/>
      <c r="BW385" s="43"/>
    </row>
    <row r="386" spans="19:75" ht="15.75" customHeight="1">
      <c r="S386" s="65"/>
      <c r="T386" s="65"/>
      <c r="U386" s="65"/>
      <c r="V386" s="65"/>
      <c r="W386" s="65"/>
      <c r="X386" s="65"/>
      <c r="Y386" s="65"/>
      <c r="AN386" s="65"/>
      <c r="AO386" s="65"/>
      <c r="AP386" s="65"/>
      <c r="AQ386" s="65"/>
      <c r="AR386" s="65"/>
      <c r="AS386" s="65"/>
      <c r="AT386" s="65"/>
      <c r="BA386" s="55"/>
      <c r="BG386" s="55"/>
      <c r="BH386" s="65"/>
      <c r="BI386" s="65"/>
      <c r="BJ386" s="65"/>
      <c r="BK386" s="65"/>
      <c r="BL386" s="65"/>
      <c r="BM386" s="65"/>
      <c r="BN386" s="65"/>
      <c r="BO386" s="65"/>
      <c r="BP386" s="43"/>
      <c r="BQ386" s="43"/>
      <c r="BR386" s="43"/>
      <c r="BS386" s="43"/>
      <c r="BT386" s="43"/>
      <c r="BU386" s="43"/>
      <c r="BV386" s="43"/>
      <c r="BW386" s="43"/>
    </row>
    <row r="387" spans="19:75" ht="15.75" customHeight="1">
      <c r="S387" s="65"/>
      <c r="T387" s="65"/>
      <c r="U387" s="65"/>
      <c r="V387" s="65"/>
      <c r="W387" s="65"/>
      <c r="X387" s="65"/>
      <c r="Y387" s="65"/>
      <c r="AN387" s="65"/>
      <c r="AO387" s="65"/>
      <c r="AP387" s="65"/>
      <c r="AQ387" s="65"/>
      <c r="AR387" s="65"/>
      <c r="AS387" s="65"/>
      <c r="AT387" s="65"/>
      <c r="BA387" s="55"/>
      <c r="BG387" s="55"/>
      <c r="BH387" s="65"/>
      <c r="BI387" s="65"/>
      <c r="BJ387" s="65"/>
      <c r="BK387" s="65"/>
      <c r="BL387" s="65"/>
      <c r="BM387" s="65"/>
      <c r="BN387" s="65"/>
      <c r="BO387" s="65"/>
      <c r="BP387" s="43"/>
      <c r="BQ387" s="43"/>
      <c r="BR387" s="43"/>
      <c r="BS387" s="43"/>
      <c r="BT387" s="43"/>
      <c r="BU387" s="43"/>
      <c r="BV387" s="43"/>
      <c r="BW387" s="43"/>
    </row>
    <row r="388" spans="19:75" ht="15.75" customHeight="1">
      <c r="S388" s="65"/>
      <c r="T388" s="65"/>
      <c r="U388" s="65"/>
      <c r="V388" s="65"/>
      <c r="W388" s="65"/>
      <c r="X388" s="65"/>
      <c r="Y388" s="65"/>
      <c r="AN388" s="65"/>
      <c r="AO388" s="65"/>
      <c r="AP388" s="65"/>
      <c r="AQ388" s="65"/>
      <c r="AR388" s="65"/>
      <c r="AS388" s="65"/>
      <c r="AT388" s="65"/>
      <c r="BA388" s="55"/>
      <c r="BG388" s="55"/>
      <c r="BH388" s="65"/>
      <c r="BI388" s="65"/>
      <c r="BJ388" s="65"/>
      <c r="BK388" s="65"/>
      <c r="BL388" s="65"/>
      <c r="BM388" s="65"/>
      <c r="BN388" s="65"/>
      <c r="BO388" s="65"/>
      <c r="BP388" s="43"/>
      <c r="BQ388" s="43"/>
      <c r="BR388" s="43"/>
      <c r="BS388" s="43"/>
      <c r="BT388" s="43"/>
      <c r="BU388" s="43"/>
      <c r="BV388" s="43"/>
      <c r="BW388" s="43"/>
    </row>
    <row r="389" spans="19:75" ht="15.75" customHeight="1">
      <c r="S389" s="65"/>
      <c r="T389" s="65"/>
      <c r="U389" s="65"/>
      <c r="V389" s="65"/>
      <c r="W389" s="65"/>
      <c r="X389" s="65"/>
      <c r="Y389" s="65"/>
      <c r="AN389" s="65"/>
      <c r="AO389" s="65"/>
      <c r="AP389" s="65"/>
      <c r="AQ389" s="65"/>
      <c r="AR389" s="65"/>
      <c r="AS389" s="65"/>
      <c r="AT389" s="65"/>
      <c r="BA389" s="55"/>
      <c r="BG389" s="55"/>
      <c r="BH389" s="65"/>
      <c r="BI389" s="65"/>
      <c r="BJ389" s="65"/>
      <c r="BK389" s="65"/>
      <c r="BL389" s="65"/>
      <c r="BM389" s="65"/>
      <c r="BN389" s="65"/>
      <c r="BO389" s="65"/>
      <c r="BP389" s="43"/>
      <c r="BQ389" s="43"/>
      <c r="BR389" s="43"/>
      <c r="BS389" s="43"/>
      <c r="BT389" s="43"/>
      <c r="BU389" s="43"/>
      <c r="BV389" s="43"/>
      <c r="BW389" s="43"/>
    </row>
    <row r="390" spans="19:75" ht="15.75" customHeight="1">
      <c r="S390" s="65"/>
      <c r="T390" s="65"/>
      <c r="U390" s="65"/>
      <c r="V390" s="65"/>
      <c r="W390" s="65"/>
      <c r="X390" s="65"/>
      <c r="Y390" s="65"/>
      <c r="AN390" s="65"/>
      <c r="AO390" s="65"/>
      <c r="AP390" s="65"/>
      <c r="AQ390" s="65"/>
      <c r="AR390" s="65"/>
      <c r="AS390" s="65"/>
      <c r="AT390" s="65"/>
      <c r="BA390" s="55"/>
      <c r="BG390" s="55"/>
      <c r="BH390" s="65"/>
      <c r="BI390" s="65"/>
      <c r="BJ390" s="65"/>
      <c r="BK390" s="65"/>
      <c r="BL390" s="65"/>
      <c r="BM390" s="65"/>
      <c r="BN390" s="65"/>
      <c r="BO390" s="65"/>
      <c r="BP390" s="43"/>
      <c r="BQ390" s="43"/>
      <c r="BR390" s="43"/>
      <c r="BS390" s="43"/>
      <c r="BT390" s="43"/>
      <c r="BU390" s="43"/>
      <c r="BV390" s="43"/>
      <c r="BW390" s="43"/>
    </row>
    <row r="391" spans="19:75" ht="15.75" customHeight="1">
      <c r="S391" s="65"/>
      <c r="T391" s="65"/>
      <c r="U391" s="65"/>
      <c r="V391" s="65"/>
      <c r="W391" s="65"/>
      <c r="X391" s="65"/>
      <c r="Y391" s="65"/>
      <c r="AN391" s="65"/>
      <c r="AO391" s="65"/>
      <c r="AP391" s="65"/>
      <c r="AQ391" s="65"/>
      <c r="AR391" s="65"/>
      <c r="AS391" s="65"/>
      <c r="AT391" s="65"/>
      <c r="BA391" s="55"/>
      <c r="BG391" s="55"/>
      <c r="BH391" s="65"/>
      <c r="BI391" s="65"/>
      <c r="BJ391" s="65"/>
      <c r="BK391" s="65"/>
      <c r="BL391" s="65"/>
      <c r="BM391" s="65"/>
      <c r="BN391" s="65"/>
      <c r="BO391" s="65"/>
      <c r="BP391" s="43"/>
      <c r="BQ391" s="43"/>
      <c r="BR391" s="43"/>
      <c r="BS391" s="43"/>
      <c r="BT391" s="43"/>
      <c r="BU391" s="43"/>
      <c r="BV391" s="43"/>
      <c r="BW391" s="43"/>
    </row>
    <row r="392" spans="19:75" ht="15.75" customHeight="1">
      <c r="S392" s="65"/>
      <c r="T392" s="65"/>
      <c r="U392" s="65"/>
      <c r="V392" s="65"/>
      <c r="W392" s="65"/>
      <c r="X392" s="65"/>
      <c r="Y392" s="65"/>
      <c r="AN392" s="65"/>
      <c r="AO392" s="65"/>
      <c r="AP392" s="65"/>
      <c r="AQ392" s="65"/>
      <c r="AR392" s="65"/>
      <c r="AS392" s="65"/>
      <c r="AT392" s="65"/>
      <c r="BA392" s="55"/>
      <c r="BG392" s="55"/>
      <c r="BH392" s="65"/>
      <c r="BI392" s="65"/>
      <c r="BJ392" s="65"/>
      <c r="BK392" s="65"/>
      <c r="BL392" s="65"/>
      <c r="BM392" s="65"/>
      <c r="BN392" s="65"/>
      <c r="BO392" s="65"/>
      <c r="BP392" s="43"/>
      <c r="BQ392" s="43"/>
      <c r="BR392" s="43"/>
      <c r="BS392" s="43"/>
      <c r="BT392" s="43"/>
      <c r="BU392" s="43"/>
      <c r="BV392" s="43"/>
      <c r="BW392" s="43"/>
    </row>
    <row r="393" spans="19:75" ht="15.75" customHeight="1">
      <c r="S393" s="65"/>
      <c r="T393" s="65"/>
      <c r="U393" s="65"/>
      <c r="V393" s="65"/>
      <c r="W393" s="65"/>
      <c r="X393" s="65"/>
      <c r="Y393" s="65"/>
      <c r="AN393" s="65"/>
      <c r="AO393" s="65"/>
      <c r="AP393" s="65"/>
      <c r="AQ393" s="65"/>
      <c r="AR393" s="65"/>
      <c r="AS393" s="65"/>
      <c r="AT393" s="65"/>
      <c r="BA393" s="55"/>
      <c r="BG393" s="55"/>
      <c r="BH393" s="65"/>
      <c r="BI393" s="65"/>
      <c r="BJ393" s="65"/>
      <c r="BK393" s="65"/>
      <c r="BL393" s="65"/>
      <c r="BM393" s="65"/>
      <c r="BN393" s="65"/>
      <c r="BO393" s="65"/>
      <c r="BP393" s="43"/>
      <c r="BQ393" s="43"/>
      <c r="BR393" s="43"/>
      <c r="BS393" s="43"/>
      <c r="BT393" s="43"/>
      <c r="BU393" s="43"/>
      <c r="BV393" s="43"/>
      <c r="BW393" s="43"/>
    </row>
    <row r="394" spans="19:75" ht="15.75" customHeight="1">
      <c r="S394" s="65"/>
      <c r="T394" s="65"/>
      <c r="U394" s="65"/>
      <c r="V394" s="65"/>
      <c r="W394" s="65"/>
      <c r="X394" s="65"/>
      <c r="Y394" s="65"/>
      <c r="AN394" s="65"/>
      <c r="AO394" s="65"/>
      <c r="AP394" s="65"/>
      <c r="AQ394" s="65"/>
      <c r="AR394" s="65"/>
      <c r="AS394" s="65"/>
      <c r="AT394" s="65"/>
      <c r="BA394" s="55"/>
      <c r="BG394" s="55"/>
      <c r="BH394" s="65"/>
      <c r="BI394" s="65"/>
      <c r="BJ394" s="65"/>
      <c r="BK394" s="65"/>
      <c r="BL394" s="65"/>
      <c r="BM394" s="65"/>
      <c r="BN394" s="65"/>
      <c r="BO394" s="65"/>
      <c r="BP394" s="43"/>
      <c r="BQ394" s="43"/>
      <c r="BR394" s="43"/>
      <c r="BS394" s="43"/>
      <c r="BT394" s="43"/>
      <c r="BU394" s="43"/>
      <c r="BV394" s="43"/>
      <c r="BW394" s="43"/>
    </row>
    <row r="395" spans="19:75" ht="15.75" customHeight="1">
      <c r="S395" s="65"/>
      <c r="T395" s="65"/>
      <c r="U395" s="65"/>
      <c r="V395" s="65"/>
      <c r="W395" s="65"/>
      <c r="X395" s="65"/>
      <c r="Y395" s="65"/>
      <c r="AN395" s="65"/>
      <c r="AO395" s="65"/>
      <c r="AP395" s="65"/>
      <c r="AQ395" s="65"/>
      <c r="AR395" s="65"/>
      <c r="AS395" s="65"/>
      <c r="AT395" s="65"/>
      <c r="BA395" s="55"/>
      <c r="BG395" s="55"/>
      <c r="BH395" s="65"/>
      <c r="BI395" s="65"/>
      <c r="BJ395" s="65"/>
      <c r="BK395" s="65"/>
      <c r="BL395" s="65"/>
      <c r="BM395" s="65"/>
      <c r="BN395" s="65"/>
      <c r="BO395" s="65"/>
      <c r="BP395" s="43"/>
      <c r="BQ395" s="43"/>
      <c r="BR395" s="43"/>
      <c r="BS395" s="43"/>
      <c r="BT395" s="43"/>
      <c r="BU395" s="43"/>
      <c r="BV395" s="43"/>
      <c r="BW395" s="43"/>
    </row>
    <row r="396" spans="19:75" ht="15.75" customHeight="1">
      <c r="S396" s="65"/>
      <c r="T396" s="65"/>
      <c r="U396" s="65"/>
      <c r="V396" s="65"/>
      <c r="W396" s="65"/>
      <c r="X396" s="65"/>
      <c r="Y396" s="65"/>
      <c r="AN396" s="65"/>
      <c r="AO396" s="65"/>
      <c r="AP396" s="65"/>
      <c r="AQ396" s="65"/>
      <c r="AR396" s="65"/>
      <c r="AS396" s="65"/>
      <c r="AT396" s="65"/>
      <c r="BA396" s="55"/>
      <c r="BG396" s="55"/>
      <c r="BH396" s="65"/>
      <c r="BI396" s="65"/>
      <c r="BJ396" s="65"/>
      <c r="BK396" s="65"/>
      <c r="BL396" s="65"/>
      <c r="BM396" s="65"/>
      <c r="BN396" s="65"/>
      <c r="BO396" s="65"/>
      <c r="BP396" s="43"/>
      <c r="BQ396" s="43"/>
      <c r="BR396" s="43"/>
      <c r="BS396" s="43"/>
      <c r="BT396" s="43"/>
      <c r="BU396" s="43"/>
      <c r="BV396" s="43"/>
      <c r="BW396" s="43"/>
    </row>
    <row r="397" spans="19:75" ht="15.75" customHeight="1">
      <c r="S397" s="65"/>
      <c r="T397" s="65"/>
      <c r="U397" s="65"/>
      <c r="V397" s="65"/>
      <c r="W397" s="65"/>
      <c r="X397" s="65"/>
      <c r="Y397" s="65"/>
      <c r="AN397" s="65"/>
      <c r="AO397" s="65"/>
      <c r="AP397" s="65"/>
      <c r="AQ397" s="65"/>
      <c r="AR397" s="65"/>
      <c r="AS397" s="65"/>
      <c r="AT397" s="65"/>
      <c r="BA397" s="55"/>
      <c r="BG397" s="55"/>
      <c r="BH397" s="65"/>
      <c r="BI397" s="65"/>
      <c r="BJ397" s="65"/>
      <c r="BK397" s="65"/>
      <c r="BL397" s="65"/>
      <c r="BM397" s="65"/>
      <c r="BN397" s="65"/>
      <c r="BO397" s="65"/>
      <c r="BP397" s="43"/>
      <c r="BQ397" s="43"/>
      <c r="BR397" s="43"/>
      <c r="BS397" s="43"/>
      <c r="BT397" s="43"/>
      <c r="BU397" s="43"/>
      <c r="BV397" s="43"/>
      <c r="BW397" s="43"/>
    </row>
    <row r="398" spans="19:75" ht="15.75" customHeight="1">
      <c r="S398" s="65"/>
      <c r="T398" s="65"/>
      <c r="U398" s="65"/>
      <c r="V398" s="65"/>
      <c r="W398" s="65"/>
      <c r="X398" s="65"/>
      <c r="Y398" s="65"/>
      <c r="AN398" s="65"/>
      <c r="AO398" s="65"/>
      <c r="AP398" s="65"/>
      <c r="AQ398" s="65"/>
      <c r="AR398" s="65"/>
      <c r="AS398" s="65"/>
      <c r="AT398" s="65"/>
      <c r="BA398" s="55"/>
      <c r="BG398" s="55"/>
      <c r="BH398" s="65"/>
      <c r="BI398" s="65"/>
      <c r="BJ398" s="65"/>
      <c r="BK398" s="65"/>
      <c r="BL398" s="65"/>
      <c r="BM398" s="65"/>
      <c r="BN398" s="65"/>
      <c r="BO398" s="65"/>
      <c r="BP398" s="43"/>
      <c r="BQ398" s="43"/>
      <c r="BR398" s="43"/>
      <c r="BS398" s="43"/>
      <c r="BT398" s="43"/>
      <c r="BU398" s="43"/>
      <c r="BV398" s="43"/>
      <c r="BW398" s="43"/>
    </row>
    <row r="399" spans="19:75" ht="15.75" customHeight="1">
      <c r="S399" s="65"/>
      <c r="T399" s="65"/>
      <c r="U399" s="65"/>
      <c r="V399" s="65"/>
      <c r="W399" s="65"/>
      <c r="X399" s="65"/>
      <c r="Y399" s="65"/>
      <c r="AN399" s="65"/>
      <c r="AO399" s="65"/>
      <c r="AP399" s="65"/>
      <c r="AQ399" s="65"/>
      <c r="AR399" s="65"/>
      <c r="AS399" s="65"/>
      <c r="AT399" s="65"/>
      <c r="BA399" s="55"/>
      <c r="BG399" s="55"/>
      <c r="BH399" s="65"/>
      <c r="BI399" s="65"/>
      <c r="BJ399" s="65"/>
      <c r="BK399" s="65"/>
      <c r="BL399" s="65"/>
      <c r="BM399" s="65"/>
      <c r="BN399" s="65"/>
      <c r="BO399" s="65"/>
      <c r="BP399" s="43"/>
      <c r="BQ399" s="43"/>
      <c r="BR399" s="43"/>
      <c r="BS399" s="43"/>
      <c r="BT399" s="43"/>
      <c r="BU399" s="43"/>
      <c r="BV399" s="43"/>
      <c r="BW399" s="43"/>
    </row>
    <row r="400" spans="19:75" ht="15.75" customHeight="1">
      <c r="S400" s="65"/>
      <c r="T400" s="65"/>
      <c r="U400" s="65"/>
      <c r="V400" s="65"/>
      <c r="W400" s="65"/>
      <c r="X400" s="65"/>
      <c r="Y400" s="65"/>
      <c r="AN400" s="65"/>
      <c r="AO400" s="65"/>
      <c r="AP400" s="65"/>
      <c r="AQ400" s="65"/>
      <c r="AR400" s="65"/>
      <c r="AS400" s="65"/>
      <c r="AT400" s="65"/>
      <c r="BA400" s="55"/>
      <c r="BG400" s="55"/>
      <c r="BH400" s="65"/>
      <c r="BI400" s="65"/>
      <c r="BJ400" s="65"/>
      <c r="BK400" s="65"/>
      <c r="BL400" s="65"/>
      <c r="BM400" s="65"/>
      <c r="BN400" s="65"/>
      <c r="BO400" s="65"/>
      <c r="BP400" s="43"/>
      <c r="BQ400" s="43"/>
      <c r="BR400" s="43"/>
      <c r="BS400" s="43"/>
      <c r="BT400" s="43"/>
      <c r="BU400" s="43"/>
      <c r="BV400" s="43"/>
      <c r="BW400" s="43"/>
    </row>
    <row r="401" spans="19:75" ht="15.75" customHeight="1">
      <c r="S401" s="65"/>
      <c r="T401" s="65"/>
      <c r="U401" s="65"/>
      <c r="V401" s="65"/>
      <c r="W401" s="65"/>
      <c r="X401" s="65"/>
      <c r="Y401" s="65"/>
      <c r="AN401" s="65"/>
      <c r="AO401" s="65"/>
      <c r="AP401" s="65"/>
      <c r="AQ401" s="65"/>
      <c r="AR401" s="65"/>
      <c r="AS401" s="65"/>
      <c r="AT401" s="65"/>
      <c r="BA401" s="55"/>
      <c r="BG401" s="55"/>
      <c r="BH401" s="65"/>
      <c r="BI401" s="65"/>
      <c r="BJ401" s="65"/>
      <c r="BK401" s="65"/>
      <c r="BL401" s="65"/>
      <c r="BM401" s="65"/>
      <c r="BN401" s="65"/>
      <c r="BO401" s="65"/>
      <c r="BP401" s="43"/>
      <c r="BQ401" s="43"/>
      <c r="BR401" s="43"/>
      <c r="BS401" s="43"/>
      <c r="BT401" s="43"/>
      <c r="BU401" s="43"/>
      <c r="BV401" s="43"/>
      <c r="BW401" s="43"/>
    </row>
    <row r="402" spans="19:75" ht="15.75" customHeight="1">
      <c r="S402" s="65"/>
      <c r="T402" s="65"/>
      <c r="U402" s="65"/>
      <c r="V402" s="65"/>
      <c r="W402" s="65"/>
      <c r="X402" s="65"/>
      <c r="Y402" s="65"/>
      <c r="AN402" s="65"/>
      <c r="AO402" s="65"/>
      <c r="AP402" s="65"/>
      <c r="AQ402" s="65"/>
      <c r="AR402" s="65"/>
      <c r="AS402" s="65"/>
      <c r="AT402" s="65"/>
      <c r="BA402" s="55"/>
      <c r="BG402" s="55"/>
      <c r="BH402" s="65"/>
      <c r="BI402" s="65"/>
      <c r="BJ402" s="65"/>
      <c r="BK402" s="65"/>
      <c r="BL402" s="65"/>
      <c r="BM402" s="65"/>
      <c r="BN402" s="65"/>
      <c r="BO402" s="65"/>
      <c r="BP402" s="43"/>
      <c r="BQ402" s="43"/>
      <c r="BR402" s="43"/>
      <c r="BS402" s="43"/>
      <c r="BT402" s="43"/>
      <c r="BU402" s="43"/>
      <c r="BV402" s="43"/>
      <c r="BW402" s="43"/>
    </row>
    <row r="403" spans="19:75" ht="15.75" customHeight="1">
      <c r="S403" s="65"/>
      <c r="T403" s="65"/>
      <c r="U403" s="65"/>
      <c r="V403" s="65"/>
      <c r="W403" s="65"/>
      <c r="X403" s="65"/>
      <c r="Y403" s="65"/>
      <c r="AN403" s="65"/>
      <c r="AO403" s="65"/>
      <c r="AP403" s="65"/>
      <c r="AQ403" s="65"/>
      <c r="AR403" s="65"/>
      <c r="AS403" s="65"/>
      <c r="AT403" s="65"/>
      <c r="BA403" s="55"/>
      <c r="BG403" s="55"/>
      <c r="BH403" s="65"/>
      <c r="BI403" s="65"/>
      <c r="BJ403" s="65"/>
      <c r="BK403" s="65"/>
      <c r="BL403" s="65"/>
      <c r="BM403" s="65"/>
      <c r="BN403" s="65"/>
      <c r="BO403" s="65"/>
      <c r="BP403" s="43"/>
      <c r="BQ403" s="43"/>
      <c r="BR403" s="43"/>
      <c r="BS403" s="43"/>
      <c r="BT403" s="43"/>
      <c r="BU403" s="43"/>
      <c r="BV403" s="43"/>
      <c r="BW403" s="43"/>
    </row>
    <row r="404" spans="19:75" ht="15.75" customHeight="1">
      <c r="S404" s="65"/>
      <c r="T404" s="65"/>
      <c r="U404" s="65"/>
      <c r="V404" s="65"/>
      <c r="W404" s="65"/>
      <c r="X404" s="65"/>
      <c r="Y404" s="65"/>
      <c r="AN404" s="65"/>
      <c r="AO404" s="65"/>
      <c r="AP404" s="65"/>
      <c r="AQ404" s="65"/>
      <c r="AR404" s="65"/>
      <c r="AS404" s="65"/>
      <c r="AT404" s="65"/>
      <c r="BA404" s="55"/>
      <c r="BG404" s="55"/>
      <c r="BH404" s="65"/>
      <c r="BI404" s="65"/>
      <c r="BJ404" s="65"/>
      <c r="BK404" s="65"/>
      <c r="BL404" s="65"/>
      <c r="BM404" s="65"/>
      <c r="BN404" s="65"/>
      <c r="BO404" s="65"/>
      <c r="BP404" s="43"/>
      <c r="BQ404" s="43"/>
      <c r="BR404" s="43"/>
      <c r="BS404" s="43"/>
      <c r="BT404" s="43"/>
      <c r="BU404" s="43"/>
      <c r="BV404" s="43"/>
      <c r="BW404" s="43"/>
    </row>
    <row r="405" spans="19:75" ht="15.75" customHeight="1">
      <c r="S405" s="65"/>
      <c r="T405" s="65"/>
      <c r="U405" s="65"/>
      <c r="V405" s="65"/>
      <c r="W405" s="65"/>
      <c r="X405" s="65"/>
      <c r="Y405" s="65"/>
      <c r="AN405" s="65"/>
      <c r="AO405" s="65"/>
      <c r="AP405" s="65"/>
      <c r="AQ405" s="65"/>
      <c r="AR405" s="65"/>
      <c r="AS405" s="65"/>
      <c r="AT405" s="65"/>
      <c r="BA405" s="55"/>
      <c r="BG405" s="55"/>
      <c r="BH405" s="65"/>
      <c r="BI405" s="65"/>
      <c r="BJ405" s="65"/>
      <c r="BK405" s="65"/>
      <c r="BL405" s="65"/>
      <c r="BM405" s="65"/>
      <c r="BN405" s="65"/>
      <c r="BO405" s="65"/>
      <c r="BP405" s="43"/>
      <c r="BQ405" s="43"/>
      <c r="BR405" s="43"/>
      <c r="BS405" s="43"/>
      <c r="BT405" s="43"/>
      <c r="BU405" s="43"/>
      <c r="BV405" s="43"/>
      <c r="BW405" s="43"/>
    </row>
    <row r="406" spans="19:75" ht="15.75" customHeight="1">
      <c r="S406" s="65"/>
      <c r="T406" s="65"/>
      <c r="U406" s="65"/>
      <c r="V406" s="65"/>
      <c r="W406" s="65"/>
      <c r="X406" s="65"/>
      <c r="Y406" s="65"/>
      <c r="AN406" s="65"/>
      <c r="AO406" s="65"/>
      <c r="AP406" s="65"/>
      <c r="AQ406" s="65"/>
      <c r="AR406" s="65"/>
      <c r="AS406" s="65"/>
      <c r="AT406" s="65"/>
      <c r="BA406" s="55"/>
      <c r="BG406" s="55"/>
      <c r="BH406" s="65"/>
      <c r="BI406" s="65"/>
      <c r="BJ406" s="65"/>
      <c r="BK406" s="65"/>
      <c r="BL406" s="65"/>
      <c r="BM406" s="65"/>
      <c r="BN406" s="65"/>
      <c r="BO406" s="65"/>
      <c r="BP406" s="43"/>
      <c r="BQ406" s="43"/>
      <c r="BR406" s="43"/>
      <c r="BS406" s="43"/>
      <c r="BT406" s="43"/>
      <c r="BU406" s="43"/>
      <c r="BV406" s="43"/>
      <c r="BW406" s="43"/>
    </row>
    <row r="407" spans="19:75" ht="15.75" customHeight="1">
      <c r="S407" s="65"/>
      <c r="T407" s="65"/>
      <c r="U407" s="65"/>
      <c r="V407" s="65"/>
      <c r="W407" s="65"/>
      <c r="X407" s="65"/>
      <c r="Y407" s="65"/>
      <c r="AN407" s="65"/>
      <c r="AO407" s="65"/>
      <c r="AP407" s="65"/>
      <c r="AQ407" s="65"/>
      <c r="AR407" s="65"/>
      <c r="AS407" s="65"/>
      <c r="AT407" s="65"/>
      <c r="BA407" s="55"/>
      <c r="BG407" s="55"/>
      <c r="BH407" s="65"/>
      <c r="BI407" s="65"/>
      <c r="BJ407" s="65"/>
      <c r="BK407" s="65"/>
      <c r="BL407" s="65"/>
      <c r="BM407" s="65"/>
      <c r="BN407" s="65"/>
      <c r="BO407" s="65"/>
      <c r="BP407" s="43"/>
      <c r="BQ407" s="43"/>
      <c r="BR407" s="43"/>
      <c r="BS407" s="43"/>
      <c r="BT407" s="43"/>
      <c r="BU407" s="43"/>
      <c r="BV407" s="43"/>
      <c r="BW407" s="43"/>
    </row>
    <row r="408" spans="19:75" ht="15.75" customHeight="1">
      <c r="S408" s="65"/>
      <c r="T408" s="65"/>
      <c r="U408" s="65"/>
      <c r="V408" s="65"/>
      <c r="W408" s="65"/>
      <c r="X408" s="65"/>
      <c r="Y408" s="65"/>
      <c r="AN408" s="65"/>
      <c r="AO408" s="65"/>
      <c r="AP408" s="65"/>
      <c r="AQ408" s="65"/>
      <c r="AR408" s="65"/>
      <c r="AS408" s="65"/>
      <c r="AT408" s="65"/>
      <c r="BA408" s="55"/>
      <c r="BG408" s="55"/>
      <c r="BH408" s="65"/>
      <c r="BI408" s="65"/>
      <c r="BJ408" s="65"/>
      <c r="BK408" s="65"/>
      <c r="BL408" s="65"/>
      <c r="BM408" s="65"/>
      <c r="BN408" s="65"/>
      <c r="BO408" s="65"/>
      <c r="BP408" s="43"/>
      <c r="BQ408" s="43"/>
      <c r="BR408" s="43"/>
      <c r="BS408" s="43"/>
      <c r="BT408" s="43"/>
      <c r="BU408" s="43"/>
      <c r="BV408" s="43"/>
      <c r="BW408" s="43"/>
    </row>
    <row r="409" spans="19:75" ht="15.75" customHeight="1">
      <c r="S409" s="65"/>
      <c r="T409" s="65"/>
      <c r="U409" s="65"/>
      <c r="V409" s="65"/>
      <c r="W409" s="65"/>
      <c r="X409" s="65"/>
      <c r="Y409" s="65"/>
      <c r="AN409" s="65"/>
      <c r="AO409" s="65"/>
      <c r="AP409" s="65"/>
      <c r="AQ409" s="65"/>
      <c r="AR409" s="65"/>
      <c r="AS409" s="65"/>
      <c r="AT409" s="65"/>
      <c r="BA409" s="55"/>
      <c r="BG409" s="55"/>
      <c r="BH409" s="65"/>
      <c r="BI409" s="65"/>
      <c r="BJ409" s="65"/>
      <c r="BK409" s="65"/>
      <c r="BL409" s="65"/>
      <c r="BM409" s="65"/>
      <c r="BN409" s="65"/>
      <c r="BO409" s="65"/>
      <c r="BP409" s="43"/>
      <c r="BQ409" s="43"/>
      <c r="BR409" s="43"/>
      <c r="BS409" s="43"/>
      <c r="BT409" s="43"/>
      <c r="BU409" s="43"/>
      <c r="BV409" s="43"/>
      <c r="BW409" s="43"/>
    </row>
    <row r="410" spans="19:75" ht="15.75" customHeight="1">
      <c r="S410" s="65"/>
      <c r="T410" s="65"/>
      <c r="U410" s="65"/>
      <c r="V410" s="65"/>
      <c r="W410" s="65"/>
      <c r="X410" s="65"/>
      <c r="Y410" s="65"/>
      <c r="AN410" s="65"/>
      <c r="AO410" s="65"/>
      <c r="AP410" s="65"/>
      <c r="AQ410" s="65"/>
      <c r="AR410" s="65"/>
      <c r="AS410" s="65"/>
      <c r="AT410" s="65"/>
      <c r="BA410" s="55"/>
      <c r="BG410" s="55"/>
      <c r="BH410" s="65"/>
      <c r="BI410" s="65"/>
      <c r="BJ410" s="65"/>
      <c r="BK410" s="65"/>
      <c r="BL410" s="65"/>
      <c r="BM410" s="65"/>
      <c r="BN410" s="65"/>
      <c r="BO410" s="65"/>
      <c r="BP410" s="43"/>
      <c r="BQ410" s="43"/>
      <c r="BR410" s="43"/>
      <c r="BS410" s="43"/>
      <c r="BT410" s="43"/>
      <c r="BU410" s="43"/>
      <c r="BV410" s="43"/>
      <c r="BW410" s="43"/>
    </row>
    <row r="411" spans="19:75" ht="15.75" customHeight="1">
      <c r="S411" s="65"/>
      <c r="T411" s="65"/>
      <c r="U411" s="65"/>
      <c r="V411" s="65"/>
      <c r="W411" s="65"/>
      <c r="X411" s="65"/>
      <c r="Y411" s="65"/>
      <c r="AN411" s="65"/>
      <c r="AO411" s="65"/>
      <c r="AP411" s="65"/>
      <c r="AQ411" s="65"/>
      <c r="AR411" s="65"/>
      <c r="AS411" s="65"/>
      <c r="AT411" s="65"/>
      <c r="BA411" s="55"/>
      <c r="BG411" s="55"/>
      <c r="BH411" s="65"/>
      <c r="BI411" s="65"/>
      <c r="BJ411" s="65"/>
      <c r="BK411" s="65"/>
      <c r="BL411" s="65"/>
      <c r="BM411" s="65"/>
      <c r="BN411" s="65"/>
      <c r="BO411" s="65"/>
      <c r="BP411" s="43"/>
      <c r="BQ411" s="43"/>
      <c r="BR411" s="43"/>
      <c r="BS411" s="43"/>
      <c r="BT411" s="43"/>
      <c r="BU411" s="43"/>
      <c r="BV411" s="43"/>
      <c r="BW411" s="43"/>
    </row>
    <row r="412" spans="19:75" ht="15.75" customHeight="1">
      <c r="S412" s="65"/>
      <c r="T412" s="65"/>
      <c r="U412" s="65"/>
      <c r="V412" s="65"/>
      <c r="W412" s="65"/>
      <c r="X412" s="65"/>
      <c r="Y412" s="65"/>
      <c r="AN412" s="65"/>
      <c r="AO412" s="65"/>
      <c r="AP412" s="65"/>
      <c r="AQ412" s="65"/>
      <c r="AR412" s="65"/>
      <c r="AS412" s="65"/>
      <c r="AT412" s="65"/>
      <c r="BA412" s="55"/>
      <c r="BG412" s="55"/>
      <c r="BH412" s="65"/>
      <c r="BI412" s="65"/>
      <c r="BJ412" s="65"/>
      <c r="BK412" s="65"/>
      <c r="BL412" s="65"/>
      <c r="BM412" s="65"/>
      <c r="BN412" s="65"/>
      <c r="BO412" s="65"/>
      <c r="BP412" s="43"/>
      <c r="BQ412" s="43"/>
      <c r="BR412" s="43"/>
      <c r="BS412" s="43"/>
      <c r="BT412" s="43"/>
      <c r="BU412" s="43"/>
      <c r="BV412" s="43"/>
      <c r="BW412" s="43"/>
    </row>
    <row r="413" spans="19:75" ht="15.75" customHeight="1">
      <c r="S413" s="65"/>
      <c r="T413" s="65"/>
      <c r="U413" s="65"/>
      <c r="V413" s="65"/>
      <c r="W413" s="65"/>
      <c r="X413" s="65"/>
      <c r="Y413" s="65"/>
      <c r="AN413" s="65"/>
      <c r="AO413" s="65"/>
      <c r="AP413" s="65"/>
      <c r="AQ413" s="65"/>
      <c r="AR413" s="65"/>
      <c r="AS413" s="65"/>
      <c r="AT413" s="65"/>
      <c r="BA413" s="55"/>
      <c r="BG413" s="55"/>
      <c r="BH413" s="65"/>
      <c r="BI413" s="65"/>
      <c r="BJ413" s="65"/>
      <c r="BK413" s="65"/>
      <c r="BL413" s="65"/>
      <c r="BM413" s="65"/>
      <c r="BN413" s="65"/>
      <c r="BO413" s="65"/>
      <c r="BP413" s="43"/>
      <c r="BQ413" s="43"/>
      <c r="BR413" s="43"/>
      <c r="BS413" s="43"/>
      <c r="BT413" s="43"/>
      <c r="BU413" s="43"/>
      <c r="BV413" s="43"/>
      <c r="BW413" s="43"/>
    </row>
    <row r="414" spans="19:75" ht="15.75" customHeight="1">
      <c r="S414" s="65"/>
      <c r="T414" s="65"/>
      <c r="U414" s="65"/>
      <c r="V414" s="65"/>
      <c r="W414" s="65"/>
      <c r="X414" s="65"/>
      <c r="Y414" s="65"/>
      <c r="AN414" s="65"/>
      <c r="AO414" s="65"/>
      <c r="AP414" s="65"/>
      <c r="AQ414" s="65"/>
      <c r="AR414" s="65"/>
      <c r="AS414" s="65"/>
      <c r="AT414" s="65"/>
      <c r="BA414" s="55"/>
      <c r="BG414" s="55"/>
      <c r="BH414" s="65"/>
      <c r="BI414" s="65"/>
      <c r="BJ414" s="65"/>
      <c r="BK414" s="65"/>
      <c r="BL414" s="65"/>
      <c r="BM414" s="65"/>
      <c r="BN414" s="65"/>
      <c r="BO414" s="65"/>
      <c r="BP414" s="43"/>
      <c r="BQ414" s="43"/>
      <c r="BR414" s="43"/>
      <c r="BS414" s="43"/>
      <c r="BT414" s="43"/>
      <c r="BU414" s="43"/>
      <c r="BV414" s="43"/>
      <c r="BW414" s="43"/>
    </row>
    <row r="415" spans="19:75" ht="15.75" customHeight="1">
      <c r="S415" s="65"/>
      <c r="T415" s="65"/>
      <c r="U415" s="65"/>
      <c r="V415" s="65"/>
      <c r="W415" s="65"/>
      <c r="X415" s="65"/>
      <c r="Y415" s="65"/>
      <c r="AN415" s="65"/>
      <c r="AO415" s="65"/>
      <c r="AP415" s="65"/>
      <c r="AQ415" s="65"/>
      <c r="AR415" s="65"/>
      <c r="AS415" s="65"/>
      <c r="AT415" s="65"/>
      <c r="BA415" s="55"/>
      <c r="BG415" s="55"/>
      <c r="BH415" s="65"/>
      <c r="BI415" s="65"/>
      <c r="BJ415" s="65"/>
      <c r="BK415" s="65"/>
      <c r="BL415" s="65"/>
      <c r="BM415" s="65"/>
      <c r="BN415" s="65"/>
      <c r="BO415" s="65"/>
      <c r="BP415" s="43"/>
      <c r="BQ415" s="43"/>
      <c r="BR415" s="43"/>
      <c r="BS415" s="43"/>
      <c r="BT415" s="43"/>
      <c r="BU415" s="43"/>
      <c r="BV415" s="43"/>
      <c r="BW415" s="43"/>
    </row>
    <row r="416" spans="19:75" ht="15.75" customHeight="1">
      <c r="S416" s="65"/>
      <c r="T416" s="65"/>
      <c r="U416" s="65"/>
      <c r="V416" s="65"/>
      <c r="W416" s="65"/>
      <c r="X416" s="65"/>
      <c r="Y416" s="65"/>
      <c r="AN416" s="65"/>
      <c r="AO416" s="65"/>
      <c r="AP416" s="65"/>
      <c r="AQ416" s="65"/>
      <c r="AR416" s="65"/>
      <c r="AS416" s="65"/>
      <c r="AT416" s="65"/>
      <c r="BA416" s="55"/>
      <c r="BG416" s="55"/>
      <c r="BH416" s="65"/>
      <c r="BI416" s="65"/>
      <c r="BJ416" s="65"/>
      <c r="BK416" s="65"/>
      <c r="BL416" s="65"/>
      <c r="BM416" s="65"/>
      <c r="BN416" s="65"/>
      <c r="BO416" s="65"/>
      <c r="BP416" s="43"/>
      <c r="BQ416" s="43"/>
      <c r="BR416" s="43"/>
      <c r="BS416" s="43"/>
      <c r="BT416" s="43"/>
      <c r="BU416" s="43"/>
      <c r="BV416" s="43"/>
      <c r="BW416" s="43"/>
    </row>
    <row r="417" spans="19:75" ht="15.75" customHeight="1">
      <c r="S417" s="65"/>
      <c r="T417" s="65"/>
      <c r="U417" s="65"/>
      <c r="V417" s="65"/>
      <c r="W417" s="65"/>
      <c r="X417" s="65"/>
      <c r="Y417" s="65"/>
      <c r="AN417" s="65"/>
      <c r="AO417" s="65"/>
      <c r="AP417" s="65"/>
      <c r="AQ417" s="65"/>
      <c r="AR417" s="65"/>
      <c r="AS417" s="65"/>
      <c r="AT417" s="65"/>
      <c r="BA417" s="55"/>
      <c r="BG417" s="55"/>
      <c r="BH417" s="65"/>
      <c r="BI417" s="65"/>
      <c r="BJ417" s="65"/>
      <c r="BK417" s="65"/>
      <c r="BL417" s="65"/>
      <c r="BM417" s="65"/>
      <c r="BN417" s="65"/>
      <c r="BO417" s="65"/>
      <c r="BP417" s="43"/>
      <c r="BQ417" s="43"/>
      <c r="BR417" s="43"/>
      <c r="BS417" s="43"/>
      <c r="BT417" s="43"/>
      <c r="BU417" s="43"/>
      <c r="BV417" s="43"/>
      <c r="BW417" s="43"/>
    </row>
    <row r="418" spans="19:75" ht="15.75" customHeight="1">
      <c r="S418" s="65"/>
      <c r="T418" s="65"/>
      <c r="U418" s="65"/>
      <c r="V418" s="65"/>
      <c r="W418" s="65"/>
      <c r="X418" s="65"/>
      <c r="Y418" s="65"/>
      <c r="AN418" s="65"/>
      <c r="AO418" s="65"/>
      <c r="AP418" s="65"/>
      <c r="AQ418" s="65"/>
      <c r="AR418" s="65"/>
      <c r="AS418" s="65"/>
      <c r="AT418" s="65"/>
      <c r="BA418" s="55"/>
      <c r="BG418" s="55"/>
      <c r="BH418" s="65"/>
      <c r="BI418" s="65"/>
      <c r="BJ418" s="65"/>
      <c r="BK418" s="65"/>
      <c r="BL418" s="65"/>
      <c r="BM418" s="65"/>
      <c r="BN418" s="65"/>
      <c r="BO418" s="65"/>
      <c r="BP418" s="43"/>
      <c r="BQ418" s="43"/>
      <c r="BR418" s="43"/>
      <c r="BS418" s="43"/>
      <c r="BT418" s="43"/>
      <c r="BU418" s="43"/>
      <c r="BV418" s="43"/>
      <c r="BW418" s="43"/>
    </row>
    <row r="419" spans="19:75" ht="15.75" customHeight="1">
      <c r="S419" s="65"/>
      <c r="T419" s="65"/>
      <c r="U419" s="65"/>
      <c r="V419" s="65"/>
      <c r="W419" s="65"/>
      <c r="X419" s="65"/>
      <c r="Y419" s="65"/>
      <c r="AN419" s="65"/>
      <c r="AO419" s="65"/>
      <c r="AP419" s="65"/>
      <c r="AQ419" s="65"/>
      <c r="AR419" s="65"/>
      <c r="AS419" s="65"/>
      <c r="AT419" s="65"/>
      <c r="BA419" s="55"/>
      <c r="BG419" s="55"/>
      <c r="BH419" s="65"/>
      <c r="BI419" s="65"/>
      <c r="BJ419" s="65"/>
      <c r="BK419" s="65"/>
      <c r="BL419" s="65"/>
      <c r="BM419" s="65"/>
      <c r="BN419" s="65"/>
      <c r="BO419" s="65"/>
      <c r="BP419" s="43"/>
      <c r="BQ419" s="43"/>
      <c r="BR419" s="43"/>
      <c r="BS419" s="43"/>
      <c r="BT419" s="43"/>
      <c r="BU419" s="43"/>
      <c r="BV419" s="43"/>
      <c r="BW419" s="43"/>
    </row>
    <row r="420" spans="19:75" ht="15.75" customHeight="1">
      <c r="S420" s="65"/>
      <c r="T420" s="65"/>
      <c r="U420" s="65"/>
      <c r="V420" s="65"/>
      <c r="W420" s="65"/>
      <c r="X420" s="65"/>
      <c r="Y420" s="65"/>
      <c r="AN420" s="65"/>
      <c r="AO420" s="65"/>
      <c r="AP420" s="65"/>
      <c r="AQ420" s="65"/>
      <c r="AR420" s="65"/>
      <c r="AS420" s="65"/>
      <c r="AT420" s="65"/>
      <c r="BA420" s="55"/>
      <c r="BG420" s="55"/>
      <c r="BH420" s="65"/>
      <c r="BI420" s="65"/>
      <c r="BJ420" s="65"/>
      <c r="BK420" s="65"/>
      <c r="BL420" s="65"/>
      <c r="BM420" s="65"/>
      <c r="BN420" s="65"/>
      <c r="BO420" s="65"/>
      <c r="BP420" s="43"/>
      <c r="BQ420" s="43"/>
      <c r="BR420" s="43"/>
      <c r="BS420" s="43"/>
      <c r="BT420" s="43"/>
      <c r="BU420" s="43"/>
      <c r="BV420" s="43"/>
      <c r="BW420" s="43"/>
    </row>
    <row r="421" spans="19:75" ht="15.75" customHeight="1">
      <c r="S421" s="65"/>
      <c r="T421" s="65"/>
      <c r="U421" s="65"/>
      <c r="V421" s="65"/>
      <c r="W421" s="65"/>
      <c r="X421" s="65"/>
      <c r="Y421" s="65"/>
      <c r="AN421" s="65"/>
      <c r="AO421" s="65"/>
      <c r="AP421" s="65"/>
      <c r="AQ421" s="65"/>
      <c r="AR421" s="65"/>
      <c r="AS421" s="65"/>
      <c r="AT421" s="65"/>
      <c r="BA421" s="55"/>
      <c r="BG421" s="55"/>
      <c r="BH421" s="65"/>
      <c r="BI421" s="65"/>
      <c r="BJ421" s="65"/>
      <c r="BK421" s="65"/>
      <c r="BL421" s="65"/>
      <c r="BM421" s="65"/>
      <c r="BN421" s="65"/>
      <c r="BO421" s="65"/>
      <c r="BP421" s="43"/>
      <c r="BQ421" s="43"/>
      <c r="BR421" s="43"/>
      <c r="BS421" s="43"/>
      <c r="BT421" s="43"/>
      <c r="BU421" s="43"/>
      <c r="BV421" s="43"/>
      <c r="BW421" s="43"/>
    </row>
    <row r="422" spans="19:75" ht="15.75" customHeight="1">
      <c r="S422" s="65"/>
      <c r="T422" s="65"/>
      <c r="U422" s="65"/>
      <c r="V422" s="65"/>
      <c r="W422" s="65"/>
      <c r="X422" s="65"/>
      <c r="Y422" s="65"/>
      <c r="AN422" s="65"/>
      <c r="AO422" s="65"/>
      <c r="AP422" s="65"/>
      <c r="AQ422" s="65"/>
      <c r="AR422" s="65"/>
      <c r="AS422" s="65"/>
      <c r="AT422" s="65"/>
      <c r="BA422" s="55"/>
      <c r="BG422" s="55"/>
      <c r="BH422" s="65"/>
      <c r="BI422" s="65"/>
      <c r="BJ422" s="65"/>
      <c r="BK422" s="65"/>
      <c r="BL422" s="65"/>
      <c r="BM422" s="65"/>
      <c r="BN422" s="65"/>
      <c r="BO422" s="65"/>
      <c r="BP422" s="43"/>
      <c r="BQ422" s="43"/>
      <c r="BR422" s="43"/>
      <c r="BS422" s="43"/>
      <c r="BT422" s="43"/>
      <c r="BU422" s="43"/>
      <c r="BV422" s="43"/>
      <c r="BW422" s="43"/>
    </row>
    <row r="423" spans="19:75" ht="15.75" customHeight="1">
      <c r="S423" s="65"/>
      <c r="T423" s="65"/>
      <c r="U423" s="65"/>
      <c r="V423" s="65"/>
      <c r="W423" s="65"/>
      <c r="X423" s="65"/>
      <c r="Y423" s="65"/>
      <c r="AN423" s="65"/>
      <c r="AO423" s="65"/>
      <c r="AP423" s="65"/>
      <c r="AQ423" s="65"/>
      <c r="AR423" s="65"/>
      <c r="AS423" s="65"/>
      <c r="AT423" s="65"/>
      <c r="BA423" s="55"/>
      <c r="BG423" s="55"/>
      <c r="BH423" s="65"/>
      <c r="BI423" s="65"/>
      <c r="BJ423" s="65"/>
      <c r="BK423" s="65"/>
      <c r="BL423" s="65"/>
      <c r="BM423" s="65"/>
      <c r="BN423" s="65"/>
      <c r="BO423" s="65"/>
      <c r="BP423" s="43"/>
      <c r="BQ423" s="43"/>
      <c r="BR423" s="43"/>
      <c r="BS423" s="43"/>
      <c r="BT423" s="43"/>
      <c r="BU423" s="43"/>
      <c r="BV423" s="43"/>
      <c r="BW423" s="43"/>
    </row>
    <row r="424" spans="19:75" ht="15.75" customHeight="1">
      <c r="S424" s="65"/>
      <c r="T424" s="65"/>
      <c r="U424" s="65"/>
      <c r="V424" s="65"/>
      <c r="W424" s="65"/>
      <c r="X424" s="65"/>
      <c r="Y424" s="65"/>
      <c r="AN424" s="65"/>
      <c r="AO424" s="65"/>
      <c r="AP424" s="65"/>
      <c r="AQ424" s="65"/>
      <c r="AR424" s="65"/>
      <c r="AS424" s="65"/>
      <c r="AT424" s="65"/>
      <c r="BA424" s="55"/>
      <c r="BG424" s="55"/>
      <c r="BH424" s="65"/>
      <c r="BI424" s="65"/>
      <c r="BJ424" s="65"/>
      <c r="BK424" s="65"/>
      <c r="BL424" s="65"/>
      <c r="BM424" s="65"/>
      <c r="BN424" s="65"/>
      <c r="BO424" s="65"/>
      <c r="BP424" s="43"/>
      <c r="BQ424" s="43"/>
      <c r="BR424" s="43"/>
      <c r="BS424" s="43"/>
      <c r="BT424" s="43"/>
      <c r="BU424" s="43"/>
      <c r="BV424" s="43"/>
      <c r="BW424" s="43"/>
    </row>
    <row r="425" spans="19:75" ht="15.75" customHeight="1">
      <c r="S425" s="65"/>
      <c r="T425" s="65"/>
      <c r="U425" s="65"/>
      <c r="V425" s="65"/>
      <c r="W425" s="65"/>
      <c r="X425" s="65"/>
      <c r="Y425" s="65"/>
      <c r="AN425" s="65"/>
      <c r="AO425" s="65"/>
      <c r="AP425" s="65"/>
      <c r="AQ425" s="65"/>
      <c r="AR425" s="65"/>
      <c r="AS425" s="65"/>
      <c r="AT425" s="65"/>
      <c r="BA425" s="55"/>
      <c r="BG425" s="55"/>
      <c r="BH425" s="65"/>
      <c r="BI425" s="65"/>
      <c r="BJ425" s="65"/>
      <c r="BK425" s="65"/>
      <c r="BL425" s="65"/>
      <c r="BM425" s="65"/>
      <c r="BN425" s="65"/>
      <c r="BO425" s="65"/>
      <c r="BP425" s="43"/>
      <c r="BQ425" s="43"/>
      <c r="BR425" s="43"/>
      <c r="BS425" s="43"/>
      <c r="BT425" s="43"/>
      <c r="BU425" s="43"/>
      <c r="BV425" s="43"/>
      <c r="BW425" s="43"/>
    </row>
    <row r="426" spans="19:75" ht="15.75" customHeight="1">
      <c r="S426" s="65"/>
      <c r="T426" s="65"/>
      <c r="U426" s="65"/>
      <c r="V426" s="65"/>
      <c r="W426" s="65"/>
      <c r="X426" s="65"/>
      <c r="Y426" s="65"/>
      <c r="AN426" s="65"/>
      <c r="AO426" s="65"/>
      <c r="AP426" s="65"/>
      <c r="AQ426" s="65"/>
      <c r="AR426" s="65"/>
      <c r="AS426" s="65"/>
      <c r="AT426" s="65"/>
      <c r="BA426" s="55"/>
      <c r="BG426" s="55"/>
      <c r="BH426" s="65"/>
      <c r="BI426" s="65"/>
      <c r="BJ426" s="65"/>
      <c r="BK426" s="65"/>
      <c r="BL426" s="65"/>
      <c r="BM426" s="65"/>
      <c r="BN426" s="65"/>
      <c r="BO426" s="65"/>
      <c r="BP426" s="43"/>
      <c r="BQ426" s="43"/>
      <c r="BR426" s="43"/>
      <c r="BS426" s="43"/>
      <c r="BT426" s="43"/>
      <c r="BU426" s="43"/>
      <c r="BV426" s="43"/>
      <c r="BW426" s="43"/>
    </row>
    <row r="427" spans="19:75" ht="15.75" customHeight="1">
      <c r="S427" s="65"/>
      <c r="T427" s="65"/>
      <c r="U427" s="65"/>
      <c r="V427" s="65"/>
      <c r="W427" s="65"/>
      <c r="X427" s="65"/>
      <c r="Y427" s="65"/>
      <c r="AN427" s="65"/>
      <c r="AO427" s="65"/>
      <c r="AP427" s="65"/>
      <c r="AQ427" s="65"/>
      <c r="AR427" s="65"/>
      <c r="AS427" s="65"/>
      <c r="AT427" s="65"/>
      <c r="BA427" s="55"/>
      <c r="BG427" s="55"/>
      <c r="BH427" s="65"/>
      <c r="BI427" s="65"/>
      <c r="BJ427" s="65"/>
      <c r="BK427" s="65"/>
      <c r="BL427" s="65"/>
      <c r="BM427" s="65"/>
      <c r="BN427" s="65"/>
      <c r="BO427" s="65"/>
      <c r="BP427" s="43"/>
      <c r="BQ427" s="43"/>
      <c r="BR427" s="43"/>
      <c r="BS427" s="43"/>
      <c r="BT427" s="43"/>
      <c r="BU427" s="43"/>
      <c r="BV427" s="43"/>
      <c r="BW427" s="43"/>
    </row>
    <row r="428" spans="19:75" ht="15.75" customHeight="1">
      <c r="S428" s="65"/>
      <c r="T428" s="65"/>
      <c r="U428" s="65"/>
      <c r="V428" s="65"/>
      <c r="W428" s="65"/>
      <c r="X428" s="65"/>
      <c r="Y428" s="65"/>
      <c r="AN428" s="65"/>
      <c r="AO428" s="65"/>
      <c r="AP428" s="65"/>
      <c r="AQ428" s="65"/>
      <c r="AR428" s="65"/>
      <c r="AS428" s="65"/>
      <c r="AT428" s="65"/>
      <c r="BA428" s="55"/>
      <c r="BG428" s="55"/>
      <c r="BH428" s="65"/>
      <c r="BI428" s="65"/>
      <c r="BJ428" s="65"/>
      <c r="BK428" s="65"/>
      <c r="BL428" s="65"/>
      <c r="BM428" s="65"/>
      <c r="BN428" s="65"/>
      <c r="BO428" s="65"/>
      <c r="BP428" s="43"/>
      <c r="BQ428" s="43"/>
      <c r="BR428" s="43"/>
      <c r="BS428" s="43"/>
      <c r="BT428" s="43"/>
      <c r="BU428" s="43"/>
      <c r="BV428" s="43"/>
      <c r="BW428" s="43"/>
    </row>
    <row r="429" spans="19:75" ht="15.75" customHeight="1">
      <c r="S429" s="65"/>
      <c r="T429" s="65"/>
      <c r="U429" s="65"/>
      <c r="V429" s="65"/>
      <c r="W429" s="65"/>
      <c r="X429" s="65"/>
      <c r="Y429" s="65"/>
      <c r="AN429" s="65"/>
      <c r="AO429" s="65"/>
      <c r="AP429" s="65"/>
      <c r="AQ429" s="65"/>
      <c r="AR429" s="65"/>
      <c r="AS429" s="65"/>
      <c r="AT429" s="65"/>
      <c r="BA429" s="55"/>
      <c r="BG429" s="55"/>
      <c r="BH429" s="65"/>
      <c r="BI429" s="65"/>
      <c r="BJ429" s="65"/>
      <c r="BK429" s="65"/>
      <c r="BL429" s="65"/>
      <c r="BM429" s="65"/>
      <c r="BN429" s="65"/>
      <c r="BO429" s="65"/>
      <c r="BP429" s="43"/>
      <c r="BQ429" s="43"/>
      <c r="BR429" s="43"/>
      <c r="BS429" s="43"/>
      <c r="BT429" s="43"/>
      <c r="BU429" s="43"/>
      <c r="BV429" s="43"/>
      <c r="BW429" s="43"/>
    </row>
    <row r="430" spans="19:75" ht="15.75" customHeight="1">
      <c r="S430" s="65"/>
      <c r="T430" s="65"/>
      <c r="U430" s="65"/>
      <c r="V430" s="65"/>
      <c r="W430" s="65"/>
      <c r="X430" s="65"/>
      <c r="Y430" s="65"/>
      <c r="AN430" s="65"/>
      <c r="AO430" s="65"/>
      <c r="AP430" s="65"/>
      <c r="AQ430" s="65"/>
      <c r="AR430" s="65"/>
      <c r="AS430" s="65"/>
      <c r="AT430" s="65"/>
      <c r="BA430" s="55"/>
      <c r="BG430" s="55"/>
      <c r="BH430" s="65"/>
      <c r="BI430" s="65"/>
      <c r="BJ430" s="65"/>
      <c r="BK430" s="65"/>
      <c r="BL430" s="65"/>
      <c r="BM430" s="65"/>
      <c r="BN430" s="65"/>
      <c r="BO430" s="65"/>
      <c r="BP430" s="43"/>
      <c r="BQ430" s="43"/>
      <c r="BR430" s="43"/>
      <c r="BS430" s="43"/>
      <c r="BT430" s="43"/>
      <c r="BU430" s="43"/>
      <c r="BV430" s="43"/>
      <c r="BW430" s="43"/>
    </row>
    <row r="431" spans="19:75" ht="15.75" customHeight="1">
      <c r="S431" s="65"/>
      <c r="T431" s="65"/>
      <c r="U431" s="65"/>
      <c r="V431" s="65"/>
      <c r="W431" s="65"/>
      <c r="X431" s="65"/>
      <c r="Y431" s="65"/>
      <c r="AN431" s="65"/>
      <c r="AO431" s="65"/>
      <c r="AP431" s="65"/>
      <c r="AQ431" s="65"/>
      <c r="AR431" s="65"/>
      <c r="AS431" s="65"/>
      <c r="AT431" s="65"/>
      <c r="BA431" s="55"/>
      <c r="BG431" s="55"/>
      <c r="BH431" s="65"/>
      <c r="BI431" s="65"/>
      <c r="BJ431" s="65"/>
      <c r="BK431" s="65"/>
      <c r="BL431" s="65"/>
      <c r="BM431" s="65"/>
      <c r="BN431" s="65"/>
      <c r="BO431" s="65"/>
      <c r="BP431" s="43"/>
      <c r="BQ431" s="43"/>
      <c r="BR431" s="43"/>
      <c r="BS431" s="43"/>
      <c r="BT431" s="43"/>
      <c r="BU431" s="43"/>
      <c r="BV431" s="43"/>
      <c r="BW431" s="43"/>
    </row>
    <row r="432" spans="19:75" ht="15.75" customHeight="1">
      <c r="S432" s="65"/>
      <c r="T432" s="65"/>
      <c r="U432" s="65"/>
      <c r="V432" s="65"/>
      <c r="W432" s="65"/>
      <c r="X432" s="65"/>
      <c r="Y432" s="65"/>
      <c r="AN432" s="65"/>
      <c r="AO432" s="65"/>
      <c r="AP432" s="65"/>
      <c r="AQ432" s="65"/>
      <c r="AR432" s="65"/>
      <c r="AS432" s="65"/>
      <c r="AT432" s="65"/>
      <c r="BA432" s="55"/>
      <c r="BG432" s="55"/>
      <c r="BH432" s="65"/>
      <c r="BI432" s="65"/>
      <c r="BJ432" s="65"/>
      <c r="BK432" s="65"/>
      <c r="BL432" s="65"/>
      <c r="BM432" s="65"/>
      <c r="BN432" s="65"/>
      <c r="BO432" s="65"/>
      <c r="BP432" s="43"/>
      <c r="BQ432" s="43"/>
      <c r="BR432" s="43"/>
      <c r="BS432" s="43"/>
      <c r="BT432" s="43"/>
      <c r="BU432" s="43"/>
      <c r="BV432" s="43"/>
      <c r="BW432" s="43"/>
    </row>
    <row r="433" spans="19:75" ht="15.75" customHeight="1">
      <c r="S433" s="65"/>
      <c r="T433" s="65"/>
      <c r="U433" s="65"/>
      <c r="V433" s="65"/>
      <c r="W433" s="65"/>
      <c r="X433" s="65"/>
      <c r="Y433" s="65"/>
      <c r="AN433" s="65"/>
      <c r="AO433" s="65"/>
      <c r="AP433" s="65"/>
      <c r="AQ433" s="65"/>
      <c r="AR433" s="65"/>
      <c r="AS433" s="65"/>
      <c r="AT433" s="65"/>
      <c r="BA433" s="55"/>
      <c r="BG433" s="55"/>
      <c r="BH433" s="65"/>
      <c r="BI433" s="65"/>
      <c r="BJ433" s="65"/>
      <c r="BK433" s="65"/>
      <c r="BL433" s="65"/>
      <c r="BM433" s="65"/>
      <c r="BN433" s="65"/>
      <c r="BO433" s="65"/>
      <c r="BP433" s="43"/>
      <c r="BQ433" s="43"/>
      <c r="BR433" s="43"/>
      <c r="BS433" s="43"/>
      <c r="BT433" s="43"/>
      <c r="BU433" s="43"/>
      <c r="BV433" s="43"/>
      <c r="BW433" s="43"/>
    </row>
    <row r="434" spans="19:75" ht="15.75" customHeight="1">
      <c r="S434" s="65"/>
      <c r="T434" s="65"/>
      <c r="U434" s="65"/>
      <c r="V434" s="65"/>
      <c r="W434" s="65"/>
      <c r="X434" s="65"/>
      <c r="Y434" s="65"/>
      <c r="AN434" s="65"/>
      <c r="AO434" s="65"/>
      <c r="AP434" s="65"/>
      <c r="AQ434" s="65"/>
      <c r="AR434" s="65"/>
      <c r="AS434" s="65"/>
      <c r="AT434" s="65"/>
      <c r="BA434" s="55"/>
      <c r="BG434" s="55"/>
      <c r="BH434" s="65"/>
      <c r="BI434" s="65"/>
      <c r="BJ434" s="65"/>
      <c r="BK434" s="65"/>
      <c r="BL434" s="65"/>
      <c r="BM434" s="65"/>
      <c r="BN434" s="65"/>
      <c r="BO434" s="65"/>
      <c r="BP434" s="43"/>
      <c r="BQ434" s="43"/>
      <c r="BR434" s="43"/>
      <c r="BS434" s="43"/>
      <c r="BT434" s="43"/>
      <c r="BU434" s="43"/>
      <c r="BV434" s="43"/>
      <c r="BW434" s="43"/>
    </row>
    <row r="435" spans="19:75" ht="15.75" customHeight="1">
      <c r="S435" s="65"/>
      <c r="T435" s="65"/>
      <c r="U435" s="65"/>
      <c r="V435" s="65"/>
      <c r="W435" s="65"/>
      <c r="X435" s="65"/>
      <c r="Y435" s="65"/>
      <c r="AN435" s="65"/>
      <c r="AO435" s="65"/>
      <c r="AP435" s="65"/>
      <c r="AQ435" s="65"/>
      <c r="AR435" s="65"/>
      <c r="AS435" s="65"/>
      <c r="AT435" s="65"/>
      <c r="BA435" s="55"/>
      <c r="BG435" s="55"/>
      <c r="BH435" s="65"/>
      <c r="BI435" s="65"/>
      <c r="BJ435" s="65"/>
      <c r="BK435" s="65"/>
      <c r="BL435" s="65"/>
      <c r="BM435" s="65"/>
      <c r="BN435" s="65"/>
      <c r="BO435" s="65"/>
      <c r="BP435" s="43"/>
      <c r="BQ435" s="43"/>
      <c r="BR435" s="43"/>
      <c r="BS435" s="43"/>
      <c r="BT435" s="43"/>
      <c r="BU435" s="43"/>
      <c r="BV435" s="43"/>
      <c r="BW435" s="43"/>
    </row>
    <row r="436" spans="19:75" ht="15.75" customHeight="1">
      <c r="S436" s="65"/>
      <c r="T436" s="65"/>
      <c r="U436" s="65"/>
      <c r="V436" s="65"/>
      <c r="W436" s="65"/>
      <c r="X436" s="65"/>
      <c r="Y436" s="65"/>
      <c r="AN436" s="65"/>
      <c r="AO436" s="65"/>
      <c r="AP436" s="65"/>
      <c r="AQ436" s="65"/>
      <c r="AR436" s="65"/>
      <c r="AS436" s="65"/>
      <c r="AT436" s="65"/>
      <c r="BA436" s="55"/>
      <c r="BG436" s="55"/>
      <c r="BH436" s="65"/>
      <c r="BI436" s="65"/>
      <c r="BJ436" s="65"/>
      <c r="BK436" s="65"/>
      <c r="BL436" s="65"/>
      <c r="BM436" s="65"/>
      <c r="BN436" s="65"/>
      <c r="BO436" s="65"/>
      <c r="BP436" s="43"/>
      <c r="BQ436" s="43"/>
      <c r="BR436" s="43"/>
      <c r="BS436" s="43"/>
      <c r="BT436" s="43"/>
      <c r="BU436" s="43"/>
      <c r="BV436" s="43"/>
      <c r="BW436" s="43"/>
    </row>
    <row r="437" spans="19:75" ht="15.75" customHeight="1">
      <c r="S437" s="65"/>
      <c r="T437" s="65"/>
      <c r="U437" s="65"/>
      <c r="V437" s="65"/>
      <c r="W437" s="65"/>
      <c r="X437" s="65"/>
      <c r="Y437" s="65"/>
      <c r="AN437" s="65"/>
      <c r="AO437" s="65"/>
      <c r="AP437" s="65"/>
      <c r="AQ437" s="65"/>
      <c r="AR437" s="65"/>
      <c r="AS437" s="65"/>
      <c r="AT437" s="65"/>
      <c r="BA437" s="55"/>
      <c r="BG437" s="55"/>
      <c r="BH437" s="65"/>
      <c r="BI437" s="65"/>
      <c r="BJ437" s="65"/>
      <c r="BK437" s="65"/>
      <c r="BL437" s="65"/>
      <c r="BM437" s="65"/>
      <c r="BN437" s="65"/>
      <c r="BO437" s="65"/>
      <c r="BP437" s="43"/>
      <c r="BQ437" s="43"/>
      <c r="BR437" s="43"/>
      <c r="BS437" s="43"/>
      <c r="BT437" s="43"/>
      <c r="BU437" s="43"/>
      <c r="BV437" s="43"/>
      <c r="BW437" s="43"/>
    </row>
    <row r="438" spans="19:75" ht="15.75" customHeight="1">
      <c r="S438" s="65"/>
      <c r="T438" s="65"/>
      <c r="U438" s="65"/>
      <c r="V438" s="65"/>
      <c r="W438" s="65"/>
      <c r="X438" s="65"/>
      <c r="Y438" s="65"/>
      <c r="AN438" s="65"/>
      <c r="AO438" s="65"/>
      <c r="AP438" s="65"/>
      <c r="AQ438" s="65"/>
      <c r="AR438" s="65"/>
      <c r="AS438" s="65"/>
      <c r="AT438" s="65"/>
      <c r="BA438" s="55"/>
      <c r="BG438" s="55"/>
      <c r="BH438" s="65"/>
      <c r="BI438" s="65"/>
      <c r="BJ438" s="65"/>
      <c r="BK438" s="65"/>
      <c r="BL438" s="65"/>
      <c r="BM438" s="65"/>
      <c r="BN438" s="65"/>
      <c r="BO438" s="65"/>
      <c r="BP438" s="43"/>
      <c r="BQ438" s="43"/>
      <c r="BR438" s="43"/>
      <c r="BS438" s="43"/>
      <c r="BT438" s="43"/>
      <c r="BU438" s="43"/>
      <c r="BV438" s="43"/>
      <c r="BW438" s="43"/>
    </row>
    <row r="439" spans="19:75" ht="15.75" customHeight="1">
      <c r="S439" s="65"/>
      <c r="T439" s="65"/>
      <c r="U439" s="65"/>
      <c r="V439" s="65"/>
      <c r="W439" s="65"/>
      <c r="X439" s="65"/>
      <c r="Y439" s="65"/>
      <c r="AN439" s="65"/>
      <c r="AO439" s="65"/>
      <c r="AP439" s="65"/>
      <c r="AQ439" s="65"/>
      <c r="AR439" s="65"/>
      <c r="AS439" s="65"/>
      <c r="AT439" s="65"/>
      <c r="BA439" s="55"/>
      <c r="BG439" s="55"/>
      <c r="BH439" s="65"/>
      <c r="BI439" s="65"/>
      <c r="BJ439" s="65"/>
      <c r="BK439" s="65"/>
      <c r="BL439" s="65"/>
      <c r="BM439" s="65"/>
      <c r="BN439" s="65"/>
      <c r="BO439" s="65"/>
      <c r="BP439" s="43"/>
      <c r="BQ439" s="43"/>
      <c r="BR439" s="43"/>
      <c r="BS439" s="43"/>
      <c r="BT439" s="43"/>
      <c r="BU439" s="43"/>
      <c r="BV439" s="43"/>
      <c r="BW439" s="43"/>
    </row>
    <row r="440" spans="19:75" ht="15.75" customHeight="1">
      <c r="S440" s="65"/>
      <c r="T440" s="65"/>
      <c r="U440" s="65"/>
      <c r="V440" s="65"/>
      <c r="W440" s="65"/>
      <c r="X440" s="65"/>
      <c r="Y440" s="65"/>
      <c r="AN440" s="65"/>
      <c r="AO440" s="65"/>
      <c r="AP440" s="65"/>
      <c r="AQ440" s="65"/>
      <c r="AR440" s="65"/>
      <c r="AS440" s="65"/>
      <c r="AT440" s="65"/>
      <c r="BA440" s="55"/>
      <c r="BG440" s="55"/>
      <c r="BH440" s="65"/>
      <c r="BI440" s="65"/>
      <c r="BJ440" s="65"/>
      <c r="BK440" s="65"/>
      <c r="BL440" s="65"/>
      <c r="BM440" s="65"/>
      <c r="BN440" s="65"/>
      <c r="BO440" s="65"/>
      <c r="BP440" s="43"/>
      <c r="BQ440" s="43"/>
      <c r="BR440" s="43"/>
      <c r="BS440" s="43"/>
      <c r="BT440" s="43"/>
      <c r="BU440" s="43"/>
      <c r="BV440" s="43"/>
      <c r="BW440" s="43"/>
    </row>
    <row r="441" spans="19:75" ht="15.75" customHeight="1">
      <c r="S441" s="65"/>
      <c r="T441" s="65"/>
      <c r="U441" s="65"/>
      <c r="V441" s="65"/>
      <c r="W441" s="65"/>
      <c r="X441" s="65"/>
      <c r="Y441" s="65"/>
      <c r="AN441" s="65"/>
      <c r="AO441" s="65"/>
      <c r="AP441" s="65"/>
      <c r="AQ441" s="65"/>
      <c r="AR441" s="65"/>
      <c r="AS441" s="65"/>
      <c r="AT441" s="65"/>
      <c r="BA441" s="55"/>
      <c r="BG441" s="55"/>
      <c r="BH441" s="65"/>
      <c r="BI441" s="65"/>
      <c r="BJ441" s="65"/>
      <c r="BK441" s="65"/>
      <c r="BL441" s="65"/>
      <c r="BM441" s="65"/>
      <c r="BN441" s="65"/>
      <c r="BO441" s="65"/>
      <c r="BP441" s="43"/>
      <c r="BQ441" s="43"/>
      <c r="BR441" s="43"/>
      <c r="BS441" s="43"/>
      <c r="BT441" s="43"/>
      <c r="BU441" s="43"/>
      <c r="BV441" s="43"/>
      <c r="BW441" s="43"/>
    </row>
    <row r="442" spans="19:75" ht="15.75" customHeight="1">
      <c r="S442" s="65"/>
      <c r="T442" s="65"/>
      <c r="U442" s="65"/>
      <c r="V442" s="65"/>
      <c r="W442" s="65"/>
      <c r="X442" s="65"/>
      <c r="Y442" s="65"/>
      <c r="AN442" s="65"/>
      <c r="AO442" s="65"/>
      <c r="AP442" s="65"/>
      <c r="AQ442" s="65"/>
      <c r="AR442" s="65"/>
      <c r="AS442" s="65"/>
      <c r="AT442" s="65"/>
      <c r="BA442" s="55"/>
      <c r="BG442" s="55"/>
      <c r="BH442" s="65"/>
      <c r="BI442" s="65"/>
      <c r="BJ442" s="65"/>
      <c r="BK442" s="65"/>
      <c r="BL442" s="65"/>
      <c r="BM442" s="65"/>
      <c r="BN442" s="65"/>
      <c r="BO442" s="65"/>
      <c r="BP442" s="43"/>
      <c r="BQ442" s="43"/>
      <c r="BR442" s="43"/>
      <c r="BS442" s="43"/>
      <c r="BT442" s="43"/>
      <c r="BU442" s="43"/>
      <c r="BV442" s="43"/>
      <c r="BW442" s="43"/>
    </row>
    <row r="443" spans="19:75" ht="15.75" customHeight="1">
      <c r="S443" s="65"/>
      <c r="T443" s="65"/>
      <c r="U443" s="65"/>
      <c r="V443" s="65"/>
      <c r="W443" s="65"/>
      <c r="X443" s="65"/>
      <c r="Y443" s="65"/>
      <c r="AN443" s="65"/>
      <c r="AO443" s="65"/>
      <c r="AP443" s="65"/>
      <c r="AQ443" s="65"/>
      <c r="AR443" s="65"/>
      <c r="AS443" s="65"/>
      <c r="AT443" s="65"/>
      <c r="BA443" s="55"/>
      <c r="BG443" s="55"/>
      <c r="BH443" s="65"/>
      <c r="BI443" s="65"/>
      <c r="BJ443" s="65"/>
      <c r="BK443" s="65"/>
      <c r="BL443" s="65"/>
      <c r="BM443" s="65"/>
      <c r="BN443" s="65"/>
      <c r="BO443" s="65"/>
      <c r="BP443" s="43"/>
      <c r="BQ443" s="43"/>
      <c r="BR443" s="43"/>
      <c r="BS443" s="43"/>
      <c r="BT443" s="43"/>
      <c r="BU443" s="43"/>
      <c r="BV443" s="43"/>
      <c r="BW443" s="43"/>
    </row>
    <row r="444" spans="19:75" ht="15.75" customHeight="1">
      <c r="S444" s="65"/>
      <c r="T444" s="65"/>
      <c r="U444" s="65"/>
      <c r="V444" s="65"/>
      <c r="W444" s="65"/>
      <c r="X444" s="65"/>
      <c r="Y444" s="65"/>
      <c r="AN444" s="65"/>
      <c r="AO444" s="65"/>
      <c r="AP444" s="65"/>
      <c r="AQ444" s="65"/>
      <c r="AR444" s="65"/>
      <c r="AS444" s="65"/>
      <c r="AT444" s="65"/>
      <c r="BA444" s="55"/>
      <c r="BG444" s="55"/>
      <c r="BH444" s="65"/>
      <c r="BI444" s="65"/>
      <c r="BJ444" s="65"/>
      <c r="BK444" s="65"/>
      <c r="BL444" s="65"/>
      <c r="BM444" s="65"/>
      <c r="BN444" s="65"/>
      <c r="BO444" s="65"/>
      <c r="BP444" s="43"/>
      <c r="BQ444" s="43"/>
      <c r="BR444" s="43"/>
      <c r="BS444" s="43"/>
      <c r="BT444" s="43"/>
      <c r="BU444" s="43"/>
      <c r="BV444" s="43"/>
      <c r="BW444" s="43"/>
    </row>
    <row r="445" spans="19:75" ht="15.75" customHeight="1">
      <c r="S445" s="65"/>
      <c r="T445" s="65"/>
      <c r="U445" s="65"/>
      <c r="V445" s="65"/>
      <c r="W445" s="65"/>
      <c r="X445" s="65"/>
      <c r="Y445" s="65"/>
      <c r="AN445" s="65"/>
      <c r="AO445" s="65"/>
      <c r="AP445" s="65"/>
      <c r="AQ445" s="65"/>
      <c r="AR445" s="65"/>
      <c r="AS445" s="65"/>
      <c r="AT445" s="65"/>
      <c r="BA445" s="55"/>
      <c r="BG445" s="55"/>
      <c r="BH445" s="65"/>
      <c r="BI445" s="65"/>
      <c r="BJ445" s="65"/>
      <c r="BK445" s="65"/>
      <c r="BL445" s="65"/>
      <c r="BM445" s="65"/>
      <c r="BN445" s="65"/>
      <c r="BO445" s="65"/>
      <c r="BP445" s="43"/>
      <c r="BQ445" s="43"/>
      <c r="BR445" s="43"/>
      <c r="BS445" s="43"/>
      <c r="BT445" s="43"/>
      <c r="BU445" s="43"/>
      <c r="BV445" s="43"/>
      <c r="BW445" s="43"/>
    </row>
    <row r="446" spans="19:75" ht="15.75" customHeight="1">
      <c r="S446" s="65"/>
      <c r="T446" s="65"/>
      <c r="U446" s="65"/>
      <c r="V446" s="65"/>
      <c r="W446" s="65"/>
      <c r="X446" s="65"/>
      <c r="Y446" s="65"/>
      <c r="AN446" s="65"/>
      <c r="AO446" s="65"/>
      <c r="AP446" s="65"/>
      <c r="AQ446" s="65"/>
      <c r="AR446" s="65"/>
      <c r="AS446" s="65"/>
      <c r="AT446" s="65"/>
      <c r="BA446" s="55"/>
      <c r="BG446" s="55"/>
      <c r="BH446" s="65"/>
      <c r="BI446" s="65"/>
      <c r="BJ446" s="65"/>
      <c r="BK446" s="65"/>
      <c r="BL446" s="65"/>
      <c r="BM446" s="65"/>
      <c r="BN446" s="65"/>
      <c r="BO446" s="65"/>
      <c r="BP446" s="43"/>
      <c r="BQ446" s="43"/>
      <c r="BR446" s="43"/>
      <c r="BS446" s="43"/>
      <c r="BT446" s="43"/>
      <c r="BU446" s="43"/>
      <c r="BV446" s="43"/>
      <c r="BW446" s="43"/>
    </row>
    <row r="447" spans="19:75" ht="15.75" customHeight="1">
      <c r="S447" s="65"/>
      <c r="T447" s="65"/>
      <c r="U447" s="65"/>
      <c r="V447" s="65"/>
      <c r="W447" s="65"/>
      <c r="X447" s="65"/>
      <c r="Y447" s="65"/>
      <c r="AN447" s="65"/>
      <c r="AO447" s="65"/>
      <c r="AP447" s="65"/>
      <c r="AQ447" s="65"/>
      <c r="AR447" s="65"/>
      <c r="AS447" s="65"/>
      <c r="AT447" s="65"/>
      <c r="BA447" s="55"/>
      <c r="BG447" s="55"/>
      <c r="BH447" s="65"/>
      <c r="BI447" s="65"/>
      <c r="BJ447" s="65"/>
      <c r="BK447" s="65"/>
      <c r="BL447" s="65"/>
      <c r="BM447" s="65"/>
      <c r="BN447" s="65"/>
      <c r="BO447" s="65"/>
      <c r="BP447" s="43"/>
      <c r="BQ447" s="43"/>
      <c r="BR447" s="43"/>
      <c r="BS447" s="43"/>
      <c r="BT447" s="43"/>
      <c r="BU447" s="43"/>
      <c r="BV447" s="43"/>
      <c r="BW447" s="43"/>
    </row>
    <row r="448" spans="19:75" ht="15.75" customHeight="1">
      <c r="S448" s="65"/>
      <c r="T448" s="65"/>
      <c r="U448" s="65"/>
      <c r="V448" s="65"/>
      <c r="W448" s="65"/>
      <c r="X448" s="65"/>
      <c r="Y448" s="65"/>
      <c r="AN448" s="65"/>
      <c r="AO448" s="65"/>
      <c r="AP448" s="65"/>
      <c r="AQ448" s="65"/>
      <c r="AR448" s="65"/>
      <c r="AS448" s="65"/>
      <c r="AT448" s="65"/>
      <c r="BA448" s="55"/>
      <c r="BG448" s="55"/>
      <c r="BH448" s="65"/>
      <c r="BI448" s="65"/>
      <c r="BJ448" s="65"/>
      <c r="BK448" s="65"/>
      <c r="BL448" s="65"/>
      <c r="BM448" s="65"/>
      <c r="BN448" s="65"/>
      <c r="BO448" s="65"/>
      <c r="BP448" s="43"/>
      <c r="BQ448" s="43"/>
      <c r="BR448" s="43"/>
      <c r="BS448" s="43"/>
      <c r="BT448" s="43"/>
      <c r="BU448" s="43"/>
      <c r="BV448" s="43"/>
      <c r="BW448" s="43"/>
    </row>
    <row r="449" spans="19:75" ht="15.75" customHeight="1">
      <c r="S449" s="65"/>
      <c r="T449" s="65"/>
      <c r="U449" s="65"/>
      <c r="V449" s="65"/>
      <c r="W449" s="65"/>
      <c r="X449" s="65"/>
      <c r="Y449" s="65"/>
      <c r="AN449" s="65"/>
      <c r="AO449" s="65"/>
      <c r="AP449" s="65"/>
      <c r="AQ449" s="65"/>
      <c r="AR449" s="65"/>
      <c r="AS449" s="65"/>
      <c r="AT449" s="65"/>
      <c r="BA449" s="55"/>
      <c r="BG449" s="55"/>
      <c r="BH449" s="65"/>
      <c r="BI449" s="65"/>
      <c r="BJ449" s="65"/>
      <c r="BK449" s="65"/>
      <c r="BL449" s="65"/>
      <c r="BM449" s="65"/>
      <c r="BN449" s="65"/>
      <c r="BO449" s="65"/>
      <c r="BP449" s="43"/>
      <c r="BQ449" s="43"/>
      <c r="BR449" s="43"/>
      <c r="BS449" s="43"/>
      <c r="BT449" s="43"/>
      <c r="BU449" s="43"/>
      <c r="BV449" s="43"/>
      <c r="BW449" s="43"/>
    </row>
    <row r="450" spans="19:75" ht="15.75" customHeight="1">
      <c r="S450" s="65"/>
      <c r="T450" s="65"/>
      <c r="U450" s="65"/>
      <c r="V450" s="65"/>
      <c r="W450" s="65"/>
      <c r="X450" s="65"/>
      <c r="Y450" s="65"/>
      <c r="AN450" s="65"/>
      <c r="AO450" s="65"/>
      <c r="AP450" s="65"/>
      <c r="AQ450" s="65"/>
      <c r="AR450" s="65"/>
      <c r="AS450" s="65"/>
      <c r="AT450" s="65"/>
      <c r="BA450" s="55"/>
      <c r="BG450" s="55"/>
      <c r="BH450" s="65"/>
      <c r="BI450" s="65"/>
      <c r="BJ450" s="65"/>
      <c r="BK450" s="65"/>
      <c r="BL450" s="65"/>
      <c r="BM450" s="65"/>
      <c r="BN450" s="65"/>
      <c r="BO450" s="65"/>
      <c r="BP450" s="43"/>
      <c r="BQ450" s="43"/>
      <c r="BR450" s="43"/>
      <c r="BS450" s="43"/>
      <c r="BT450" s="43"/>
      <c r="BU450" s="43"/>
      <c r="BV450" s="43"/>
      <c r="BW450" s="43"/>
    </row>
    <row r="451" spans="19:75" ht="15.75" customHeight="1">
      <c r="S451" s="65"/>
      <c r="T451" s="65"/>
      <c r="U451" s="65"/>
      <c r="V451" s="65"/>
      <c r="W451" s="65"/>
      <c r="X451" s="65"/>
      <c r="Y451" s="65"/>
      <c r="AN451" s="65"/>
      <c r="AO451" s="65"/>
      <c r="AP451" s="65"/>
      <c r="AQ451" s="65"/>
      <c r="AR451" s="65"/>
      <c r="AS451" s="65"/>
      <c r="AT451" s="65"/>
      <c r="BA451" s="55"/>
      <c r="BG451" s="55"/>
      <c r="BH451" s="65"/>
      <c r="BI451" s="65"/>
      <c r="BJ451" s="65"/>
      <c r="BK451" s="65"/>
      <c r="BL451" s="65"/>
      <c r="BM451" s="65"/>
      <c r="BN451" s="65"/>
      <c r="BO451" s="65"/>
      <c r="BP451" s="43"/>
      <c r="BQ451" s="43"/>
      <c r="BR451" s="43"/>
      <c r="BS451" s="43"/>
      <c r="BT451" s="43"/>
      <c r="BU451" s="43"/>
      <c r="BV451" s="43"/>
      <c r="BW451" s="43"/>
    </row>
    <row r="452" spans="19:75" ht="15.75" customHeight="1">
      <c r="S452" s="65"/>
      <c r="T452" s="65"/>
      <c r="U452" s="65"/>
      <c r="V452" s="65"/>
      <c r="W452" s="65"/>
      <c r="X452" s="65"/>
      <c r="Y452" s="65"/>
      <c r="AN452" s="65"/>
      <c r="AO452" s="65"/>
      <c r="AP452" s="65"/>
      <c r="AQ452" s="65"/>
      <c r="AR452" s="65"/>
      <c r="AS452" s="65"/>
      <c r="AT452" s="65"/>
      <c r="BA452" s="55"/>
      <c r="BG452" s="55"/>
      <c r="BH452" s="65"/>
      <c r="BI452" s="65"/>
      <c r="BJ452" s="65"/>
      <c r="BK452" s="65"/>
      <c r="BL452" s="65"/>
      <c r="BM452" s="65"/>
      <c r="BN452" s="65"/>
      <c r="BO452" s="65"/>
      <c r="BP452" s="43"/>
      <c r="BQ452" s="43"/>
      <c r="BR452" s="43"/>
      <c r="BS452" s="43"/>
      <c r="BT452" s="43"/>
      <c r="BU452" s="43"/>
      <c r="BV452" s="43"/>
      <c r="BW452" s="43"/>
    </row>
    <row r="453" spans="19:75" ht="15.75" customHeight="1">
      <c r="S453" s="65"/>
      <c r="T453" s="65"/>
      <c r="U453" s="65"/>
      <c r="V453" s="65"/>
      <c r="W453" s="65"/>
      <c r="X453" s="65"/>
      <c r="Y453" s="65"/>
      <c r="AN453" s="65"/>
      <c r="AO453" s="65"/>
      <c r="AP453" s="65"/>
      <c r="AQ453" s="65"/>
      <c r="AR453" s="65"/>
      <c r="AS453" s="65"/>
      <c r="AT453" s="65"/>
      <c r="BA453" s="55"/>
      <c r="BG453" s="55"/>
      <c r="BH453" s="65"/>
      <c r="BI453" s="65"/>
      <c r="BJ453" s="65"/>
      <c r="BK453" s="65"/>
      <c r="BL453" s="65"/>
      <c r="BM453" s="65"/>
      <c r="BN453" s="65"/>
      <c r="BO453" s="65"/>
      <c r="BP453" s="43"/>
      <c r="BQ453" s="43"/>
      <c r="BR453" s="43"/>
      <c r="BS453" s="43"/>
      <c r="BT453" s="43"/>
      <c r="BU453" s="43"/>
      <c r="BV453" s="43"/>
      <c r="BW453" s="43"/>
    </row>
    <row r="454" spans="19:75" ht="15.75" customHeight="1">
      <c r="S454" s="65"/>
      <c r="T454" s="65"/>
      <c r="U454" s="65"/>
      <c r="V454" s="65"/>
      <c r="W454" s="65"/>
      <c r="X454" s="65"/>
      <c r="Y454" s="65"/>
      <c r="AN454" s="65"/>
      <c r="AO454" s="65"/>
      <c r="AP454" s="65"/>
      <c r="AQ454" s="65"/>
      <c r="AR454" s="65"/>
      <c r="AS454" s="65"/>
      <c r="AT454" s="65"/>
      <c r="BA454" s="55"/>
      <c r="BG454" s="55"/>
      <c r="BH454" s="65"/>
      <c r="BI454" s="65"/>
      <c r="BJ454" s="65"/>
      <c r="BK454" s="65"/>
      <c r="BL454" s="65"/>
      <c r="BM454" s="65"/>
      <c r="BN454" s="65"/>
      <c r="BO454" s="65"/>
      <c r="BP454" s="43"/>
      <c r="BQ454" s="43"/>
      <c r="BR454" s="43"/>
      <c r="BS454" s="43"/>
      <c r="BT454" s="43"/>
      <c r="BU454" s="43"/>
      <c r="BV454" s="43"/>
      <c r="BW454" s="43"/>
    </row>
    <row r="455" spans="19:75" ht="15.75" customHeight="1">
      <c r="S455" s="65"/>
      <c r="T455" s="65"/>
      <c r="U455" s="65"/>
      <c r="V455" s="65"/>
      <c r="W455" s="65"/>
      <c r="X455" s="65"/>
      <c r="Y455" s="65"/>
      <c r="AN455" s="65"/>
      <c r="AO455" s="65"/>
      <c r="AP455" s="65"/>
      <c r="AQ455" s="65"/>
      <c r="AR455" s="65"/>
      <c r="AS455" s="65"/>
      <c r="AT455" s="65"/>
      <c r="BA455" s="55"/>
      <c r="BG455" s="55"/>
      <c r="BH455" s="65"/>
      <c r="BI455" s="65"/>
      <c r="BJ455" s="65"/>
      <c r="BK455" s="65"/>
      <c r="BL455" s="65"/>
      <c r="BM455" s="65"/>
      <c r="BN455" s="65"/>
      <c r="BO455" s="65"/>
      <c r="BP455" s="43"/>
      <c r="BQ455" s="43"/>
      <c r="BR455" s="43"/>
      <c r="BS455" s="43"/>
      <c r="BT455" s="43"/>
      <c r="BU455" s="43"/>
      <c r="BV455" s="43"/>
      <c r="BW455" s="43"/>
    </row>
    <row r="456" spans="19:75" ht="15.75" customHeight="1">
      <c r="S456" s="65"/>
      <c r="T456" s="65"/>
      <c r="U456" s="65"/>
      <c r="V456" s="65"/>
      <c r="W456" s="65"/>
      <c r="X456" s="65"/>
      <c r="Y456" s="65"/>
      <c r="AN456" s="65"/>
      <c r="AO456" s="65"/>
      <c r="AP456" s="65"/>
      <c r="AQ456" s="65"/>
      <c r="AR456" s="65"/>
      <c r="AS456" s="65"/>
      <c r="AT456" s="65"/>
      <c r="BA456" s="55"/>
      <c r="BG456" s="55"/>
      <c r="BH456" s="65"/>
      <c r="BI456" s="65"/>
      <c r="BJ456" s="65"/>
      <c r="BK456" s="65"/>
      <c r="BL456" s="65"/>
      <c r="BM456" s="65"/>
      <c r="BN456" s="65"/>
      <c r="BO456" s="65"/>
      <c r="BP456" s="43"/>
      <c r="BQ456" s="43"/>
      <c r="BR456" s="43"/>
      <c r="BS456" s="43"/>
      <c r="BT456" s="43"/>
      <c r="BU456" s="43"/>
      <c r="BV456" s="43"/>
      <c r="BW456" s="43"/>
    </row>
    <row r="457" spans="19:75" ht="15.75" customHeight="1">
      <c r="S457" s="65"/>
      <c r="T457" s="65"/>
      <c r="U457" s="65"/>
      <c r="V457" s="65"/>
      <c r="W457" s="65"/>
      <c r="X457" s="65"/>
      <c r="Y457" s="65"/>
      <c r="AN457" s="65"/>
      <c r="AO457" s="65"/>
      <c r="AP457" s="65"/>
      <c r="AQ457" s="65"/>
      <c r="AR457" s="65"/>
      <c r="AS457" s="65"/>
      <c r="AT457" s="65"/>
      <c r="BA457" s="55"/>
      <c r="BG457" s="55"/>
      <c r="BH457" s="65"/>
      <c r="BI457" s="65"/>
      <c r="BJ457" s="65"/>
      <c r="BK457" s="65"/>
      <c r="BL457" s="65"/>
      <c r="BM457" s="65"/>
      <c r="BN457" s="65"/>
      <c r="BO457" s="65"/>
      <c r="BP457" s="43"/>
      <c r="BQ457" s="43"/>
      <c r="BR457" s="43"/>
      <c r="BS457" s="43"/>
      <c r="BT457" s="43"/>
      <c r="BU457" s="43"/>
      <c r="BV457" s="43"/>
      <c r="BW457" s="43"/>
    </row>
    <row r="458" spans="19:75" ht="15.75" customHeight="1">
      <c r="S458" s="65"/>
      <c r="T458" s="65"/>
      <c r="U458" s="65"/>
      <c r="V458" s="65"/>
      <c r="W458" s="65"/>
      <c r="X458" s="65"/>
      <c r="Y458" s="65"/>
      <c r="AN458" s="65"/>
      <c r="AO458" s="65"/>
      <c r="AP458" s="65"/>
      <c r="AQ458" s="65"/>
      <c r="AR458" s="65"/>
      <c r="AS458" s="65"/>
      <c r="AT458" s="65"/>
      <c r="BA458" s="55"/>
      <c r="BG458" s="55"/>
      <c r="BH458" s="65"/>
      <c r="BI458" s="65"/>
      <c r="BJ458" s="65"/>
      <c r="BK458" s="65"/>
      <c r="BL458" s="65"/>
      <c r="BM458" s="65"/>
      <c r="BN458" s="65"/>
      <c r="BO458" s="65"/>
      <c r="BP458" s="43"/>
      <c r="BQ458" s="43"/>
      <c r="BR458" s="43"/>
      <c r="BS458" s="43"/>
      <c r="BT458" s="43"/>
      <c r="BU458" s="43"/>
      <c r="BV458" s="43"/>
      <c r="BW458" s="43"/>
    </row>
    <row r="459" spans="19:75" ht="15.75" customHeight="1">
      <c r="S459" s="65"/>
      <c r="T459" s="65"/>
      <c r="U459" s="65"/>
      <c r="V459" s="65"/>
      <c r="W459" s="65"/>
      <c r="X459" s="65"/>
      <c r="Y459" s="65"/>
      <c r="AN459" s="65"/>
      <c r="AO459" s="65"/>
      <c r="AP459" s="65"/>
      <c r="AQ459" s="65"/>
      <c r="AR459" s="65"/>
      <c r="AS459" s="65"/>
      <c r="AT459" s="65"/>
      <c r="BA459" s="55"/>
      <c r="BG459" s="55"/>
      <c r="BH459" s="65"/>
      <c r="BI459" s="65"/>
      <c r="BJ459" s="65"/>
      <c r="BK459" s="65"/>
      <c r="BL459" s="65"/>
      <c r="BM459" s="65"/>
      <c r="BN459" s="65"/>
      <c r="BO459" s="65"/>
      <c r="BP459" s="43"/>
      <c r="BQ459" s="43"/>
      <c r="BR459" s="43"/>
      <c r="BS459" s="43"/>
      <c r="BT459" s="43"/>
      <c r="BU459" s="43"/>
      <c r="BV459" s="43"/>
      <c r="BW459" s="43"/>
    </row>
    <row r="460" spans="19:75" ht="15.75" customHeight="1">
      <c r="S460" s="65"/>
      <c r="T460" s="65"/>
      <c r="U460" s="65"/>
      <c r="V460" s="65"/>
      <c r="W460" s="65"/>
      <c r="X460" s="65"/>
      <c r="Y460" s="65"/>
      <c r="AN460" s="65"/>
      <c r="AO460" s="65"/>
      <c r="AP460" s="65"/>
      <c r="AQ460" s="65"/>
      <c r="AR460" s="65"/>
      <c r="AS460" s="65"/>
      <c r="AT460" s="65"/>
      <c r="BA460" s="55"/>
      <c r="BG460" s="55"/>
      <c r="BH460" s="65"/>
      <c r="BI460" s="65"/>
      <c r="BJ460" s="65"/>
      <c r="BK460" s="65"/>
      <c r="BL460" s="65"/>
      <c r="BM460" s="65"/>
      <c r="BN460" s="65"/>
      <c r="BO460" s="65"/>
      <c r="BP460" s="43"/>
      <c r="BQ460" s="43"/>
      <c r="BR460" s="43"/>
      <c r="BS460" s="43"/>
      <c r="BT460" s="43"/>
      <c r="BU460" s="43"/>
      <c r="BV460" s="43"/>
      <c r="BW460" s="43"/>
    </row>
    <row r="461" spans="19:75" ht="15.75" customHeight="1">
      <c r="S461" s="65"/>
      <c r="T461" s="65"/>
      <c r="U461" s="65"/>
      <c r="V461" s="65"/>
      <c r="W461" s="65"/>
      <c r="X461" s="65"/>
      <c r="Y461" s="65"/>
      <c r="AN461" s="65"/>
      <c r="AO461" s="65"/>
      <c r="AP461" s="65"/>
      <c r="AQ461" s="65"/>
      <c r="AR461" s="65"/>
      <c r="AS461" s="65"/>
      <c r="AT461" s="65"/>
      <c r="BA461" s="55"/>
      <c r="BG461" s="55"/>
      <c r="BH461" s="65"/>
      <c r="BI461" s="65"/>
      <c r="BJ461" s="65"/>
      <c r="BK461" s="65"/>
      <c r="BL461" s="65"/>
      <c r="BM461" s="65"/>
      <c r="BN461" s="65"/>
      <c r="BO461" s="65"/>
      <c r="BP461" s="43"/>
      <c r="BQ461" s="43"/>
      <c r="BR461" s="43"/>
      <c r="BS461" s="43"/>
      <c r="BT461" s="43"/>
      <c r="BU461" s="43"/>
      <c r="BV461" s="43"/>
      <c r="BW461" s="43"/>
    </row>
    <row r="462" spans="19:75" ht="15.75" customHeight="1">
      <c r="S462" s="65"/>
      <c r="T462" s="65"/>
      <c r="U462" s="65"/>
      <c r="V462" s="65"/>
      <c r="W462" s="65"/>
      <c r="X462" s="65"/>
      <c r="Y462" s="65"/>
      <c r="AN462" s="65"/>
      <c r="AO462" s="65"/>
      <c r="AP462" s="65"/>
      <c r="AQ462" s="65"/>
      <c r="AR462" s="65"/>
      <c r="AS462" s="65"/>
      <c r="AT462" s="65"/>
      <c r="BA462" s="55"/>
      <c r="BG462" s="55"/>
      <c r="BH462" s="65"/>
      <c r="BI462" s="65"/>
      <c r="BJ462" s="65"/>
      <c r="BK462" s="65"/>
      <c r="BL462" s="65"/>
      <c r="BM462" s="65"/>
      <c r="BN462" s="65"/>
      <c r="BO462" s="65"/>
      <c r="BP462" s="43"/>
      <c r="BQ462" s="43"/>
      <c r="BR462" s="43"/>
      <c r="BS462" s="43"/>
      <c r="BT462" s="43"/>
      <c r="BU462" s="43"/>
      <c r="BV462" s="43"/>
      <c r="BW462" s="43"/>
    </row>
    <row r="463" spans="19:75" ht="15.75" customHeight="1">
      <c r="S463" s="65"/>
      <c r="T463" s="65"/>
      <c r="U463" s="65"/>
      <c r="V463" s="65"/>
      <c r="W463" s="65"/>
      <c r="X463" s="65"/>
      <c r="Y463" s="65"/>
      <c r="AN463" s="65"/>
      <c r="AO463" s="65"/>
      <c r="AP463" s="65"/>
      <c r="AQ463" s="65"/>
      <c r="AR463" s="65"/>
      <c r="AS463" s="65"/>
      <c r="AT463" s="65"/>
      <c r="BA463" s="55"/>
      <c r="BG463" s="55"/>
      <c r="BH463" s="65"/>
      <c r="BI463" s="65"/>
      <c r="BJ463" s="65"/>
      <c r="BK463" s="65"/>
      <c r="BL463" s="65"/>
      <c r="BM463" s="65"/>
      <c r="BN463" s="65"/>
      <c r="BO463" s="65"/>
      <c r="BP463" s="43"/>
      <c r="BQ463" s="43"/>
      <c r="BR463" s="43"/>
      <c r="BS463" s="43"/>
      <c r="BT463" s="43"/>
      <c r="BU463" s="43"/>
      <c r="BV463" s="43"/>
      <c r="BW463" s="43"/>
    </row>
    <row r="464" spans="19:75" ht="15.75" customHeight="1">
      <c r="S464" s="65"/>
      <c r="T464" s="65"/>
      <c r="U464" s="65"/>
      <c r="V464" s="65"/>
      <c r="W464" s="65"/>
      <c r="X464" s="65"/>
      <c r="Y464" s="65"/>
      <c r="AN464" s="65"/>
      <c r="AO464" s="65"/>
      <c r="AP464" s="65"/>
      <c r="AQ464" s="65"/>
      <c r="AR464" s="65"/>
      <c r="AS464" s="65"/>
      <c r="AT464" s="65"/>
      <c r="BA464" s="55"/>
      <c r="BG464" s="55"/>
      <c r="BH464" s="65"/>
      <c r="BI464" s="65"/>
      <c r="BJ464" s="65"/>
      <c r="BK464" s="65"/>
      <c r="BL464" s="65"/>
      <c r="BM464" s="65"/>
      <c r="BN464" s="65"/>
      <c r="BO464" s="65"/>
      <c r="BP464" s="43"/>
      <c r="BQ464" s="43"/>
      <c r="BR464" s="43"/>
      <c r="BS464" s="43"/>
      <c r="BT464" s="43"/>
      <c r="BU464" s="43"/>
      <c r="BV464" s="43"/>
      <c r="BW464" s="43"/>
    </row>
    <row r="465" spans="19:75" ht="15.75" customHeight="1">
      <c r="S465" s="65"/>
      <c r="T465" s="65"/>
      <c r="U465" s="65"/>
      <c r="V465" s="65"/>
      <c r="W465" s="65"/>
      <c r="X465" s="65"/>
      <c r="Y465" s="65"/>
      <c r="AN465" s="65"/>
      <c r="AO465" s="65"/>
      <c r="AP465" s="65"/>
      <c r="AQ465" s="65"/>
      <c r="AR465" s="65"/>
      <c r="AS465" s="65"/>
      <c r="AT465" s="65"/>
      <c r="BA465" s="55"/>
      <c r="BG465" s="55"/>
      <c r="BH465" s="65"/>
      <c r="BI465" s="65"/>
      <c r="BJ465" s="65"/>
      <c r="BK465" s="65"/>
      <c r="BL465" s="65"/>
      <c r="BM465" s="65"/>
      <c r="BN465" s="65"/>
      <c r="BO465" s="65"/>
      <c r="BP465" s="43"/>
      <c r="BQ465" s="43"/>
      <c r="BR465" s="43"/>
      <c r="BS465" s="43"/>
      <c r="BT465" s="43"/>
      <c r="BU465" s="43"/>
      <c r="BV465" s="43"/>
      <c r="BW465" s="43"/>
    </row>
    <row r="466" spans="19:75" ht="15.75" customHeight="1">
      <c r="S466" s="65"/>
      <c r="T466" s="65"/>
      <c r="U466" s="65"/>
      <c r="V466" s="65"/>
      <c r="W466" s="65"/>
      <c r="X466" s="65"/>
      <c r="Y466" s="65"/>
      <c r="AN466" s="65"/>
      <c r="AO466" s="65"/>
      <c r="AP466" s="65"/>
      <c r="AQ466" s="65"/>
      <c r="AR466" s="65"/>
      <c r="AS466" s="65"/>
      <c r="AT466" s="65"/>
      <c r="BA466" s="55"/>
      <c r="BG466" s="55"/>
      <c r="BH466" s="65"/>
      <c r="BI466" s="65"/>
      <c r="BJ466" s="65"/>
      <c r="BK466" s="65"/>
      <c r="BL466" s="65"/>
      <c r="BM466" s="65"/>
      <c r="BN466" s="65"/>
      <c r="BO466" s="65"/>
      <c r="BP466" s="43"/>
      <c r="BQ466" s="43"/>
      <c r="BR466" s="43"/>
      <c r="BS466" s="43"/>
      <c r="BT466" s="43"/>
      <c r="BU466" s="43"/>
      <c r="BV466" s="43"/>
      <c r="BW466" s="43"/>
    </row>
    <row r="467" spans="19:75" ht="15.75" customHeight="1">
      <c r="S467" s="65"/>
      <c r="T467" s="65"/>
      <c r="U467" s="65"/>
      <c r="V467" s="65"/>
      <c r="W467" s="65"/>
      <c r="X467" s="65"/>
      <c r="Y467" s="65"/>
      <c r="AN467" s="65"/>
      <c r="AO467" s="65"/>
      <c r="AP467" s="65"/>
      <c r="AQ467" s="65"/>
      <c r="AR467" s="65"/>
      <c r="AS467" s="65"/>
      <c r="AT467" s="65"/>
      <c r="BA467" s="55"/>
      <c r="BG467" s="55"/>
      <c r="BH467" s="65"/>
      <c r="BI467" s="65"/>
      <c r="BJ467" s="65"/>
      <c r="BK467" s="65"/>
      <c r="BL467" s="65"/>
      <c r="BM467" s="65"/>
      <c r="BN467" s="65"/>
      <c r="BO467" s="65"/>
      <c r="BP467" s="43"/>
      <c r="BQ467" s="43"/>
      <c r="BR467" s="43"/>
      <c r="BS467" s="43"/>
      <c r="BT467" s="43"/>
      <c r="BU467" s="43"/>
      <c r="BV467" s="43"/>
      <c r="BW467" s="43"/>
    </row>
    <row r="468" spans="19:75" ht="15.75" customHeight="1">
      <c r="S468" s="65"/>
      <c r="T468" s="65"/>
      <c r="U468" s="65"/>
      <c r="V468" s="65"/>
      <c r="W468" s="65"/>
      <c r="X468" s="65"/>
      <c r="Y468" s="65"/>
      <c r="AN468" s="65"/>
      <c r="AO468" s="65"/>
      <c r="AP468" s="65"/>
      <c r="AQ468" s="65"/>
      <c r="AR468" s="65"/>
      <c r="AS468" s="65"/>
      <c r="AT468" s="65"/>
      <c r="BA468" s="55"/>
      <c r="BG468" s="55"/>
      <c r="BH468" s="65"/>
      <c r="BI468" s="65"/>
      <c r="BJ468" s="65"/>
      <c r="BK468" s="65"/>
      <c r="BL468" s="65"/>
      <c r="BM468" s="65"/>
      <c r="BN468" s="65"/>
      <c r="BO468" s="65"/>
      <c r="BP468" s="43"/>
      <c r="BQ468" s="43"/>
      <c r="BR468" s="43"/>
      <c r="BS468" s="43"/>
      <c r="BT468" s="43"/>
      <c r="BU468" s="43"/>
      <c r="BV468" s="43"/>
      <c r="BW468" s="43"/>
    </row>
    <row r="469" spans="19:75" ht="15.75" customHeight="1">
      <c r="S469" s="65"/>
      <c r="T469" s="65"/>
      <c r="U469" s="65"/>
      <c r="V469" s="65"/>
      <c r="W469" s="65"/>
      <c r="X469" s="65"/>
      <c r="Y469" s="65"/>
      <c r="AN469" s="65"/>
      <c r="AO469" s="65"/>
      <c r="AP469" s="65"/>
      <c r="AQ469" s="65"/>
      <c r="AR469" s="65"/>
      <c r="AS469" s="65"/>
      <c r="AT469" s="65"/>
      <c r="BA469" s="55"/>
      <c r="BG469" s="55"/>
      <c r="BH469" s="65"/>
      <c r="BI469" s="65"/>
      <c r="BJ469" s="65"/>
      <c r="BK469" s="65"/>
      <c r="BL469" s="65"/>
      <c r="BM469" s="65"/>
      <c r="BN469" s="65"/>
      <c r="BO469" s="65"/>
      <c r="BP469" s="43"/>
      <c r="BQ469" s="43"/>
      <c r="BR469" s="43"/>
      <c r="BS469" s="43"/>
      <c r="BT469" s="43"/>
      <c r="BU469" s="43"/>
      <c r="BV469" s="43"/>
      <c r="BW469" s="43"/>
    </row>
    <row r="470" spans="19:75" ht="15.75" customHeight="1">
      <c r="S470" s="65"/>
      <c r="T470" s="65"/>
      <c r="U470" s="65"/>
      <c r="V470" s="65"/>
      <c r="W470" s="65"/>
      <c r="X470" s="65"/>
      <c r="Y470" s="65"/>
      <c r="AN470" s="65"/>
      <c r="AO470" s="65"/>
      <c r="AP470" s="65"/>
      <c r="AQ470" s="65"/>
      <c r="AR470" s="65"/>
      <c r="AS470" s="65"/>
      <c r="AT470" s="65"/>
      <c r="BA470" s="55"/>
      <c r="BG470" s="55"/>
      <c r="BH470" s="65"/>
      <c r="BI470" s="65"/>
      <c r="BJ470" s="65"/>
      <c r="BK470" s="65"/>
      <c r="BL470" s="65"/>
      <c r="BM470" s="65"/>
      <c r="BN470" s="65"/>
      <c r="BO470" s="65"/>
      <c r="BP470" s="43"/>
      <c r="BQ470" s="43"/>
      <c r="BR470" s="43"/>
      <c r="BS470" s="43"/>
      <c r="BT470" s="43"/>
      <c r="BU470" s="43"/>
      <c r="BV470" s="43"/>
      <c r="BW470" s="43"/>
    </row>
    <row r="471" spans="19:75" ht="15.75" customHeight="1">
      <c r="S471" s="65"/>
      <c r="T471" s="65"/>
      <c r="U471" s="65"/>
      <c r="V471" s="65"/>
      <c r="W471" s="65"/>
      <c r="X471" s="65"/>
      <c r="Y471" s="65"/>
      <c r="AN471" s="65"/>
      <c r="AO471" s="65"/>
      <c r="AP471" s="65"/>
      <c r="AQ471" s="65"/>
      <c r="AR471" s="65"/>
      <c r="AS471" s="65"/>
      <c r="AT471" s="65"/>
      <c r="BA471" s="55"/>
      <c r="BG471" s="55"/>
      <c r="BH471" s="65"/>
      <c r="BI471" s="65"/>
      <c r="BJ471" s="65"/>
      <c r="BK471" s="65"/>
      <c r="BL471" s="65"/>
      <c r="BM471" s="65"/>
      <c r="BN471" s="65"/>
      <c r="BO471" s="65"/>
      <c r="BP471" s="43"/>
      <c r="BQ471" s="43"/>
      <c r="BR471" s="43"/>
      <c r="BS471" s="43"/>
      <c r="BT471" s="43"/>
      <c r="BU471" s="43"/>
      <c r="BV471" s="43"/>
      <c r="BW471" s="43"/>
    </row>
    <row r="472" spans="19:75" ht="15.75" customHeight="1">
      <c r="S472" s="65"/>
      <c r="T472" s="65"/>
      <c r="U472" s="65"/>
      <c r="V472" s="65"/>
      <c r="W472" s="65"/>
      <c r="X472" s="65"/>
      <c r="Y472" s="65"/>
      <c r="AN472" s="65"/>
      <c r="AO472" s="65"/>
      <c r="AP472" s="65"/>
      <c r="AQ472" s="65"/>
      <c r="AR472" s="65"/>
      <c r="AS472" s="65"/>
      <c r="AT472" s="65"/>
      <c r="BA472" s="55"/>
      <c r="BG472" s="55"/>
      <c r="BH472" s="65"/>
      <c r="BI472" s="65"/>
      <c r="BJ472" s="65"/>
      <c r="BK472" s="65"/>
      <c r="BL472" s="65"/>
      <c r="BM472" s="65"/>
      <c r="BN472" s="65"/>
      <c r="BO472" s="65"/>
      <c r="BP472" s="43"/>
      <c r="BQ472" s="43"/>
      <c r="BR472" s="43"/>
      <c r="BS472" s="43"/>
      <c r="BT472" s="43"/>
      <c r="BU472" s="43"/>
      <c r="BV472" s="43"/>
      <c r="BW472" s="43"/>
    </row>
    <row r="473" spans="19:75" ht="15.75" customHeight="1">
      <c r="S473" s="65"/>
      <c r="T473" s="65"/>
      <c r="U473" s="65"/>
      <c r="V473" s="65"/>
      <c r="W473" s="65"/>
      <c r="X473" s="65"/>
      <c r="Y473" s="65"/>
      <c r="AN473" s="65"/>
      <c r="AO473" s="65"/>
      <c r="AP473" s="65"/>
      <c r="AQ473" s="65"/>
      <c r="AR473" s="65"/>
      <c r="AS473" s="65"/>
      <c r="AT473" s="65"/>
      <c r="BA473" s="55"/>
      <c r="BG473" s="55"/>
      <c r="BH473" s="65"/>
      <c r="BI473" s="65"/>
      <c r="BJ473" s="65"/>
      <c r="BK473" s="65"/>
      <c r="BL473" s="65"/>
      <c r="BM473" s="65"/>
      <c r="BN473" s="65"/>
      <c r="BO473" s="65"/>
      <c r="BP473" s="43"/>
      <c r="BQ473" s="43"/>
      <c r="BR473" s="43"/>
      <c r="BS473" s="43"/>
      <c r="BT473" s="43"/>
      <c r="BU473" s="43"/>
      <c r="BV473" s="43"/>
      <c r="BW473" s="43"/>
    </row>
    <row r="474" spans="19:75" ht="15.75" customHeight="1">
      <c r="S474" s="65"/>
      <c r="T474" s="65"/>
      <c r="U474" s="65"/>
      <c r="V474" s="65"/>
      <c r="W474" s="65"/>
      <c r="X474" s="65"/>
      <c r="Y474" s="65"/>
      <c r="AN474" s="65"/>
      <c r="AO474" s="65"/>
      <c r="AP474" s="65"/>
      <c r="AQ474" s="65"/>
      <c r="AR474" s="65"/>
      <c r="AS474" s="65"/>
      <c r="AT474" s="65"/>
      <c r="BA474" s="55"/>
      <c r="BG474" s="55"/>
      <c r="BH474" s="65"/>
      <c r="BI474" s="65"/>
      <c r="BJ474" s="65"/>
      <c r="BK474" s="65"/>
      <c r="BL474" s="65"/>
      <c r="BM474" s="65"/>
      <c r="BN474" s="65"/>
      <c r="BO474" s="65"/>
      <c r="BP474" s="43"/>
      <c r="BQ474" s="43"/>
      <c r="BR474" s="43"/>
      <c r="BS474" s="43"/>
      <c r="BT474" s="43"/>
      <c r="BU474" s="43"/>
      <c r="BV474" s="43"/>
      <c r="BW474" s="43"/>
    </row>
    <row r="475" spans="19:75" ht="15.75" customHeight="1">
      <c r="S475" s="65"/>
      <c r="T475" s="65"/>
      <c r="U475" s="65"/>
      <c r="V475" s="65"/>
      <c r="W475" s="65"/>
      <c r="X475" s="65"/>
      <c r="Y475" s="65"/>
      <c r="AN475" s="65"/>
      <c r="AO475" s="65"/>
      <c r="AP475" s="65"/>
      <c r="AQ475" s="65"/>
      <c r="AR475" s="65"/>
      <c r="AS475" s="65"/>
      <c r="AT475" s="65"/>
      <c r="BA475" s="55"/>
      <c r="BG475" s="55"/>
      <c r="BH475" s="65"/>
      <c r="BI475" s="65"/>
      <c r="BJ475" s="65"/>
      <c r="BK475" s="65"/>
      <c r="BL475" s="65"/>
      <c r="BM475" s="65"/>
      <c r="BN475" s="65"/>
      <c r="BO475" s="65"/>
      <c r="BP475" s="43"/>
      <c r="BQ475" s="43"/>
      <c r="BR475" s="43"/>
      <c r="BS475" s="43"/>
      <c r="BT475" s="43"/>
      <c r="BU475" s="43"/>
      <c r="BV475" s="43"/>
      <c r="BW475" s="43"/>
    </row>
    <row r="476" spans="19:75" ht="15.75" customHeight="1">
      <c r="S476" s="65"/>
      <c r="T476" s="65"/>
      <c r="U476" s="65"/>
      <c r="V476" s="65"/>
      <c r="W476" s="65"/>
      <c r="X476" s="65"/>
      <c r="Y476" s="65"/>
      <c r="AN476" s="65"/>
      <c r="AO476" s="65"/>
      <c r="AP476" s="65"/>
      <c r="AQ476" s="65"/>
      <c r="AR476" s="65"/>
      <c r="AS476" s="65"/>
      <c r="AT476" s="65"/>
      <c r="BA476" s="55"/>
      <c r="BG476" s="55"/>
      <c r="BH476" s="65"/>
      <c r="BI476" s="65"/>
      <c r="BJ476" s="65"/>
      <c r="BK476" s="65"/>
      <c r="BL476" s="65"/>
      <c r="BM476" s="65"/>
      <c r="BN476" s="65"/>
      <c r="BO476" s="65"/>
      <c r="BP476" s="43"/>
      <c r="BQ476" s="43"/>
      <c r="BR476" s="43"/>
      <c r="BS476" s="43"/>
      <c r="BT476" s="43"/>
      <c r="BU476" s="43"/>
      <c r="BV476" s="43"/>
      <c r="BW476" s="43"/>
    </row>
    <row r="477" spans="19:75" ht="15.75" customHeight="1">
      <c r="S477" s="65"/>
      <c r="T477" s="65"/>
      <c r="U477" s="65"/>
      <c r="V477" s="65"/>
      <c r="W477" s="65"/>
      <c r="X477" s="65"/>
      <c r="Y477" s="65"/>
      <c r="AN477" s="65"/>
      <c r="AO477" s="65"/>
      <c r="AP477" s="65"/>
      <c r="AQ477" s="65"/>
      <c r="AR477" s="65"/>
      <c r="AS477" s="65"/>
      <c r="AT477" s="65"/>
      <c r="BA477" s="55"/>
      <c r="BG477" s="55"/>
      <c r="BH477" s="65"/>
      <c r="BI477" s="65"/>
      <c r="BJ477" s="65"/>
      <c r="BK477" s="65"/>
      <c r="BL477" s="65"/>
      <c r="BM477" s="65"/>
      <c r="BN477" s="65"/>
      <c r="BO477" s="65"/>
      <c r="BP477" s="43"/>
      <c r="BQ477" s="43"/>
      <c r="BR477" s="43"/>
      <c r="BS477" s="43"/>
      <c r="BT477" s="43"/>
      <c r="BU477" s="43"/>
      <c r="BV477" s="43"/>
      <c r="BW477" s="43"/>
    </row>
    <row r="478" spans="19:75" ht="15.75" customHeight="1">
      <c r="S478" s="65"/>
      <c r="T478" s="65"/>
      <c r="U478" s="65"/>
      <c r="V478" s="65"/>
      <c r="W478" s="65"/>
      <c r="X478" s="65"/>
      <c r="Y478" s="65"/>
      <c r="AN478" s="65"/>
      <c r="AO478" s="65"/>
      <c r="AP478" s="65"/>
      <c r="AQ478" s="65"/>
      <c r="AR478" s="65"/>
      <c r="AS478" s="65"/>
      <c r="AT478" s="65"/>
      <c r="BA478" s="55"/>
      <c r="BG478" s="55"/>
      <c r="BH478" s="65"/>
      <c r="BI478" s="65"/>
      <c r="BJ478" s="65"/>
      <c r="BK478" s="65"/>
      <c r="BL478" s="65"/>
      <c r="BM478" s="65"/>
      <c r="BN478" s="65"/>
      <c r="BO478" s="65"/>
      <c r="BP478" s="43"/>
      <c r="BQ478" s="43"/>
      <c r="BR478" s="43"/>
      <c r="BS478" s="43"/>
      <c r="BT478" s="43"/>
      <c r="BU478" s="43"/>
      <c r="BV478" s="43"/>
      <c r="BW478" s="43"/>
    </row>
    <row r="479" spans="19:75" ht="15.75" customHeight="1">
      <c r="S479" s="65"/>
      <c r="T479" s="65"/>
      <c r="U479" s="65"/>
      <c r="V479" s="65"/>
      <c r="W479" s="65"/>
      <c r="X479" s="65"/>
      <c r="Y479" s="65"/>
      <c r="AN479" s="65"/>
      <c r="AO479" s="65"/>
      <c r="AP479" s="65"/>
      <c r="AQ479" s="65"/>
      <c r="AR479" s="65"/>
      <c r="AS479" s="65"/>
      <c r="AT479" s="65"/>
      <c r="BA479" s="55"/>
      <c r="BG479" s="55"/>
      <c r="BH479" s="65"/>
      <c r="BI479" s="65"/>
      <c r="BJ479" s="65"/>
      <c r="BK479" s="65"/>
      <c r="BL479" s="65"/>
      <c r="BM479" s="65"/>
      <c r="BN479" s="65"/>
      <c r="BO479" s="65"/>
      <c r="BP479" s="43"/>
      <c r="BQ479" s="43"/>
      <c r="BR479" s="43"/>
      <c r="BS479" s="43"/>
      <c r="BT479" s="43"/>
      <c r="BU479" s="43"/>
      <c r="BV479" s="43"/>
      <c r="BW479" s="43"/>
    </row>
    <row r="480" spans="19:75" ht="15.75" customHeight="1">
      <c r="S480" s="65"/>
      <c r="T480" s="65"/>
      <c r="U480" s="65"/>
      <c r="V480" s="65"/>
      <c r="W480" s="65"/>
      <c r="X480" s="65"/>
      <c r="Y480" s="65"/>
      <c r="AN480" s="65"/>
      <c r="AO480" s="65"/>
      <c r="AP480" s="65"/>
      <c r="AQ480" s="65"/>
      <c r="AR480" s="65"/>
      <c r="AS480" s="65"/>
      <c r="AT480" s="65"/>
      <c r="BA480" s="55"/>
      <c r="BG480" s="55"/>
      <c r="BH480" s="65"/>
      <c r="BI480" s="65"/>
      <c r="BJ480" s="65"/>
      <c r="BK480" s="65"/>
      <c r="BL480" s="65"/>
      <c r="BM480" s="65"/>
      <c r="BN480" s="65"/>
      <c r="BO480" s="65"/>
      <c r="BP480" s="43"/>
      <c r="BQ480" s="43"/>
      <c r="BR480" s="43"/>
      <c r="BS480" s="43"/>
      <c r="BT480" s="43"/>
      <c r="BU480" s="43"/>
      <c r="BV480" s="43"/>
      <c r="BW480" s="43"/>
    </row>
    <row r="481" spans="19:75" ht="15.75" customHeight="1">
      <c r="S481" s="65"/>
      <c r="T481" s="65"/>
      <c r="U481" s="65"/>
      <c r="V481" s="65"/>
      <c r="W481" s="65"/>
      <c r="X481" s="65"/>
      <c r="Y481" s="65"/>
      <c r="AN481" s="65"/>
      <c r="AO481" s="65"/>
      <c r="AP481" s="65"/>
      <c r="AQ481" s="65"/>
      <c r="AR481" s="65"/>
      <c r="AS481" s="65"/>
      <c r="AT481" s="65"/>
      <c r="BA481" s="55"/>
      <c r="BG481" s="55"/>
      <c r="BH481" s="65"/>
      <c r="BI481" s="65"/>
      <c r="BJ481" s="65"/>
      <c r="BK481" s="65"/>
      <c r="BL481" s="65"/>
      <c r="BM481" s="65"/>
      <c r="BN481" s="65"/>
      <c r="BO481" s="65"/>
      <c r="BP481" s="43"/>
      <c r="BQ481" s="43"/>
      <c r="BR481" s="43"/>
      <c r="BS481" s="43"/>
      <c r="BT481" s="43"/>
      <c r="BU481" s="43"/>
      <c r="BV481" s="43"/>
      <c r="BW481" s="43"/>
    </row>
    <row r="482" spans="19:75" ht="15.75" customHeight="1">
      <c r="S482" s="65"/>
      <c r="T482" s="65"/>
      <c r="U482" s="65"/>
      <c r="V482" s="65"/>
      <c r="W482" s="65"/>
      <c r="X482" s="65"/>
      <c r="Y482" s="65"/>
      <c r="AN482" s="65"/>
      <c r="AO482" s="65"/>
      <c r="AP482" s="65"/>
      <c r="AQ482" s="65"/>
      <c r="AR482" s="65"/>
      <c r="AS482" s="65"/>
      <c r="AT482" s="65"/>
      <c r="BA482" s="55"/>
      <c r="BG482" s="55"/>
      <c r="BH482" s="65"/>
      <c r="BI482" s="65"/>
      <c r="BJ482" s="65"/>
      <c r="BK482" s="65"/>
      <c r="BL482" s="65"/>
      <c r="BM482" s="65"/>
      <c r="BN482" s="65"/>
      <c r="BO482" s="65"/>
      <c r="BP482" s="43"/>
      <c r="BQ482" s="43"/>
      <c r="BR482" s="43"/>
      <c r="BS482" s="43"/>
      <c r="BT482" s="43"/>
      <c r="BU482" s="43"/>
      <c r="BV482" s="43"/>
      <c r="BW482" s="43"/>
    </row>
    <row r="483" spans="19:75" ht="15.75" customHeight="1">
      <c r="S483" s="65"/>
      <c r="T483" s="65"/>
      <c r="U483" s="65"/>
      <c r="V483" s="65"/>
      <c r="W483" s="65"/>
      <c r="X483" s="65"/>
      <c r="Y483" s="65"/>
      <c r="AN483" s="65"/>
      <c r="AO483" s="65"/>
      <c r="AP483" s="65"/>
      <c r="AQ483" s="65"/>
      <c r="AR483" s="65"/>
      <c r="AS483" s="65"/>
      <c r="AT483" s="65"/>
      <c r="BA483" s="55"/>
      <c r="BG483" s="55"/>
      <c r="BH483" s="65"/>
      <c r="BI483" s="65"/>
      <c r="BJ483" s="65"/>
      <c r="BK483" s="65"/>
      <c r="BL483" s="65"/>
      <c r="BM483" s="65"/>
      <c r="BN483" s="65"/>
      <c r="BO483" s="65"/>
      <c r="BP483" s="43"/>
      <c r="BQ483" s="43"/>
      <c r="BR483" s="43"/>
      <c r="BS483" s="43"/>
      <c r="BT483" s="43"/>
      <c r="BU483" s="43"/>
      <c r="BV483" s="43"/>
      <c r="BW483" s="43"/>
    </row>
    <row r="484" spans="19:75" ht="15.75" customHeight="1">
      <c r="S484" s="65"/>
      <c r="T484" s="65"/>
      <c r="U484" s="65"/>
      <c r="V484" s="65"/>
      <c r="W484" s="65"/>
      <c r="X484" s="65"/>
      <c r="Y484" s="65"/>
      <c r="AN484" s="65"/>
      <c r="AO484" s="65"/>
      <c r="AP484" s="65"/>
      <c r="AQ484" s="65"/>
      <c r="AR484" s="65"/>
      <c r="AS484" s="65"/>
      <c r="AT484" s="65"/>
      <c r="BA484" s="55"/>
      <c r="BG484" s="55"/>
      <c r="BH484" s="65"/>
      <c r="BI484" s="65"/>
      <c r="BJ484" s="65"/>
      <c r="BK484" s="65"/>
      <c r="BL484" s="65"/>
      <c r="BM484" s="65"/>
      <c r="BN484" s="65"/>
      <c r="BO484" s="65"/>
      <c r="BP484" s="43"/>
      <c r="BQ484" s="43"/>
      <c r="BR484" s="43"/>
      <c r="BS484" s="43"/>
      <c r="BT484" s="43"/>
      <c r="BU484" s="43"/>
      <c r="BV484" s="43"/>
      <c r="BW484" s="43"/>
    </row>
    <row r="485" spans="19:75" ht="15.75" customHeight="1">
      <c r="S485" s="65"/>
      <c r="T485" s="65"/>
      <c r="U485" s="65"/>
      <c r="V485" s="65"/>
      <c r="W485" s="65"/>
      <c r="X485" s="65"/>
      <c r="Y485" s="65"/>
      <c r="AN485" s="65"/>
      <c r="AO485" s="65"/>
      <c r="AP485" s="65"/>
      <c r="AQ485" s="65"/>
      <c r="AR485" s="65"/>
      <c r="AS485" s="65"/>
      <c r="AT485" s="65"/>
      <c r="BA485" s="55"/>
      <c r="BG485" s="55"/>
      <c r="BH485" s="65"/>
      <c r="BI485" s="65"/>
      <c r="BJ485" s="65"/>
      <c r="BK485" s="65"/>
      <c r="BL485" s="65"/>
      <c r="BM485" s="65"/>
      <c r="BN485" s="65"/>
      <c r="BO485" s="65"/>
      <c r="BP485" s="43"/>
      <c r="BQ485" s="43"/>
      <c r="BR485" s="43"/>
      <c r="BS485" s="43"/>
      <c r="BT485" s="43"/>
      <c r="BU485" s="43"/>
      <c r="BV485" s="43"/>
      <c r="BW485" s="43"/>
    </row>
    <row r="486" spans="19:75" ht="15.75" customHeight="1">
      <c r="S486" s="65"/>
      <c r="T486" s="65"/>
      <c r="U486" s="65"/>
      <c r="V486" s="65"/>
      <c r="W486" s="65"/>
      <c r="X486" s="65"/>
      <c r="Y486" s="65"/>
      <c r="AN486" s="65"/>
      <c r="AO486" s="65"/>
      <c r="AP486" s="65"/>
      <c r="AQ486" s="65"/>
      <c r="AR486" s="65"/>
      <c r="AS486" s="65"/>
      <c r="AT486" s="65"/>
      <c r="BA486" s="55"/>
      <c r="BG486" s="55"/>
      <c r="BH486" s="65"/>
      <c r="BI486" s="65"/>
      <c r="BJ486" s="65"/>
      <c r="BK486" s="65"/>
      <c r="BL486" s="65"/>
      <c r="BM486" s="65"/>
      <c r="BN486" s="65"/>
      <c r="BO486" s="65"/>
      <c r="BP486" s="43"/>
      <c r="BQ486" s="43"/>
      <c r="BR486" s="43"/>
      <c r="BS486" s="43"/>
      <c r="BT486" s="43"/>
      <c r="BU486" s="43"/>
      <c r="BV486" s="43"/>
      <c r="BW486" s="43"/>
    </row>
    <row r="487" spans="19:75" ht="15.75" customHeight="1">
      <c r="S487" s="65"/>
      <c r="T487" s="65"/>
      <c r="U487" s="65"/>
      <c r="V487" s="65"/>
      <c r="W487" s="65"/>
      <c r="X487" s="65"/>
      <c r="Y487" s="65"/>
      <c r="AN487" s="65"/>
      <c r="AO487" s="65"/>
      <c r="AP487" s="65"/>
      <c r="AQ487" s="65"/>
      <c r="AR487" s="65"/>
      <c r="AS487" s="65"/>
      <c r="AT487" s="65"/>
      <c r="BA487" s="55"/>
      <c r="BG487" s="55"/>
      <c r="BH487" s="65"/>
      <c r="BI487" s="65"/>
      <c r="BJ487" s="65"/>
      <c r="BK487" s="65"/>
      <c r="BL487" s="65"/>
      <c r="BM487" s="65"/>
      <c r="BN487" s="65"/>
      <c r="BO487" s="65"/>
      <c r="BP487" s="43"/>
      <c r="BQ487" s="43"/>
      <c r="BR487" s="43"/>
      <c r="BS487" s="43"/>
      <c r="BT487" s="43"/>
      <c r="BU487" s="43"/>
      <c r="BV487" s="43"/>
      <c r="BW487" s="43"/>
    </row>
    <row r="488" spans="19:75" ht="15.75" customHeight="1">
      <c r="S488" s="65"/>
      <c r="T488" s="65"/>
      <c r="U488" s="65"/>
      <c r="V488" s="65"/>
      <c r="W488" s="65"/>
      <c r="X488" s="65"/>
      <c r="Y488" s="65"/>
      <c r="AN488" s="65"/>
      <c r="AO488" s="65"/>
      <c r="AP488" s="65"/>
      <c r="AQ488" s="65"/>
      <c r="AR488" s="65"/>
      <c r="AS488" s="65"/>
      <c r="AT488" s="65"/>
      <c r="BA488" s="55"/>
      <c r="BG488" s="55"/>
      <c r="BH488" s="65"/>
      <c r="BI488" s="65"/>
      <c r="BJ488" s="65"/>
      <c r="BK488" s="65"/>
      <c r="BL488" s="65"/>
      <c r="BM488" s="65"/>
      <c r="BN488" s="65"/>
      <c r="BO488" s="65"/>
      <c r="BP488" s="43"/>
      <c r="BQ488" s="43"/>
      <c r="BR488" s="43"/>
      <c r="BS488" s="43"/>
      <c r="BT488" s="43"/>
      <c r="BU488" s="43"/>
      <c r="BV488" s="43"/>
      <c r="BW488" s="43"/>
    </row>
    <row r="489" spans="19:75" ht="15.75" customHeight="1">
      <c r="S489" s="65"/>
      <c r="T489" s="65"/>
      <c r="U489" s="65"/>
      <c r="V489" s="65"/>
      <c r="W489" s="65"/>
      <c r="X489" s="65"/>
      <c r="Y489" s="65"/>
      <c r="AN489" s="65"/>
      <c r="AO489" s="65"/>
      <c r="AP489" s="65"/>
      <c r="AQ489" s="65"/>
      <c r="AR489" s="65"/>
      <c r="AS489" s="65"/>
      <c r="AT489" s="65"/>
      <c r="BA489" s="55"/>
      <c r="BG489" s="55"/>
      <c r="BH489" s="65"/>
      <c r="BI489" s="65"/>
      <c r="BJ489" s="65"/>
      <c r="BK489" s="65"/>
      <c r="BL489" s="65"/>
      <c r="BM489" s="65"/>
      <c r="BN489" s="65"/>
      <c r="BO489" s="65"/>
      <c r="BP489" s="43"/>
      <c r="BQ489" s="43"/>
      <c r="BR489" s="43"/>
      <c r="BS489" s="43"/>
      <c r="BT489" s="43"/>
      <c r="BU489" s="43"/>
      <c r="BV489" s="43"/>
      <c r="BW489" s="43"/>
    </row>
    <row r="490" spans="19:75" ht="15.75" customHeight="1">
      <c r="S490" s="65"/>
      <c r="T490" s="65"/>
      <c r="U490" s="65"/>
      <c r="V490" s="65"/>
      <c r="W490" s="65"/>
      <c r="X490" s="65"/>
      <c r="Y490" s="65"/>
      <c r="AN490" s="65"/>
      <c r="AO490" s="65"/>
      <c r="AP490" s="65"/>
      <c r="AQ490" s="65"/>
      <c r="AR490" s="65"/>
      <c r="AS490" s="65"/>
      <c r="AT490" s="65"/>
      <c r="BA490" s="55"/>
      <c r="BG490" s="55"/>
      <c r="BH490" s="65"/>
      <c r="BI490" s="65"/>
      <c r="BJ490" s="65"/>
      <c r="BK490" s="65"/>
      <c r="BL490" s="65"/>
      <c r="BM490" s="65"/>
      <c r="BN490" s="65"/>
      <c r="BO490" s="65"/>
      <c r="BP490" s="43"/>
      <c r="BQ490" s="43"/>
      <c r="BR490" s="43"/>
      <c r="BS490" s="43"/>
      <c r="BT490" s="43"/>
      <c r="BU490" s="43"/>
      <c r="BV490" s="43"/>
      <c r="BW490" s="43"/>
    </row>
    <row r="491" spans="19:75" ht="15.75" customHeight="1">
      <c r="S491" s="65"/>
      <c r="T491" s="65"/>
      <c r="U491" s="65"/>
      <c r="V491" s="65"/>
      <c r="W491" s="65"/>
      <c r="X491" s="65"/>
      <c r="Y491" s="65"/>
      <c r="AN491" s="65"/>
      <c r="AO491" s="65"/>
      <c r="AP491" s="65"/>
      <c r="AQ491" s="65"/>
      <c r="AR491" s="65"/>
      <c r="AS491" s="65"/>
      <c r="AT491" s="65"/>
      <c r="BA491" s="55"/>
      <c r="BG491" s="55"/>
      <c r="BH491" s="65"/>
      <c r="BI491" s="65"/>
      <c r="BJ491" s="65"/>
      <c r="BK491" s="65"/>
      <c r="BL491" s="65"/>
      <c r="BM491" s="65"/>
      <c r="BN491" s="65"/>
      <c r="BO491" s="65"/>
      <c r="BP491" s="43"/>
      <c r="BQ491" s="43"/>
      <c r="BR491" s="43"/>
      <c r="BS491" s="43"/>
      <c r="BT491" s="43"/>
      <c r="BU491" s="43"/>
      <c r="BV491" s="43"/>
      <c r="BW491" s="43"/>
    </row>
    <row r="492" spans="19:75" ht="15.75" customHeight="1">
      <c r="S492" s="65"/>
      <c r="T492" s="65"/>
      <c r="U492" s="65"/>
      <c r="V492" s="65"/>
      <c r="W492" s="65"/>
      <c r="X492" s="65"/>
      <c r="Y492" s="65"/>
      <c r="AN492" s="65"/>
      <c r="AO492" s="65"/>
      <c r="AP492" s="65"/>
      <c r="AQ492" s="65"/>
      <c r="AR492" s="65"/>
      <c r="AS492" s="65"/>
      <c r="AT492" s="65"/>
      <c r="BA492" s="55"/>
      <c r="BG492" s="55"/>
      <c r="BH492" s="65"/>
      <c r="BI492" s="65"/>
      <c r="BJ492" s="65"/>
      <c r="BK492" s="65"/>
      <c r="BL492" s="65"/>
      <c r="BM492" s="65"/>
      <c r="BN492" s="65"/>
      <c r="BO492" s="65"/>
      <c r="BP492" s="43"/>
      <c r="BQ492" s="43"/>
      <c r="BR492" s="43"/>
      <c r="BS492" s="43"/>
      <c r="BT492" s="43"/>
      <c r="BU492" s="43"/>
      <c r="BV492" s="43"/>
      <c r="BW492" s="43"/>
    </row>
    <row r="493" spans="19:75" ht="15.75" customHeight="1">
      <c r="S493" s="65"/>
      <c r="T493" s="65"/>
      <c r="U493" s="65"/>
      <c r="V493" s="65"/>
      <c r="W493" s="65"/>
      <c r="X493" s="65"/>
      <c r="Y493" s="65"/>
      <c r="AN493" s="65"/>
      <c r="AO493" s="65"/>
      <c r="AP493" s="65"/>
      <c r="AQ493" s="65"/>
      <c r="AR493" s="65"/>
      <c r="AS493" s="65"/>
      <c r="AT493" s="65"/>
      <c r="BA493" s="55"/>
      <c r="BG493" s="55"/>
      <c r="BH493" s="65"/>
      <c r="BI493" s="65"/>
      <c r="BJ493" s="65"/>
      <c r="BK493" s="65"/>
      <c r="BL493" s="65"/>
      <c r="BM493" s="65"/>
      <c r="BN493" s="65"/>
      <c r="BO493" s="65"/>
      <c r="BP493" s="43"/>
      <c r="BQ493" s="43"/>
      <c r="BR493" s="43"/>
      <c r="BS493" s="43"/>
      <c r="BT493" s="43"/>
      <c r="BU493" s="43"/>
      <c r="BV493" s="43"/>
      <c r="BW493" s="43"/>
    </row>
    <row r="494" spans="19:75" ht="15.75" customHeight="1">
      <c r="S494" s="65"/>
      <c r="T494" s="65"/>
      <c r="U494" s="65"/>
      <c r="V494" s="65"/>
      <c r="W494" s="65"/>
      <c r="X494" s="65"/>
      <c r="Y494" s="65"/>
      <c r="AN494" s="65"/>
      <c r="AO494" s="65"/>
      <c r="AP494" s="65"/>
      <c r="AQ494" s="65"/>
      <c r="AR494" s="65"/>
      <c r="AS494" s="65"/>
      <c r="AT494" s="65"/>
      <c r="BA494" s="55"/>
      <c r="BG494" s="55"/>
      <c r="BH494" s="65"/>
      <c r="BI494" s="65"/>
      <c r="BJ494" s="65"/>
      <c r="BK494" s="65"/>
      <c r="BL494" s="65"/>
      <c r="BM494" s="65"/>
      <c r="BN494" s="65"/>
      <c r="BO494" s="65"/>
      <c r="BP494" s="43"/>
      <c r="BQ494" s="43"/>
      <c r="BR494" s="43"/>
      <c r="BS494" s="43"/>
      <c r="BT494" s="43"/>
      <c r="BU494" s="43"/>
      <c r="BV494" s="43"/>
      <c r="BW494" s="43"/>
    </row>
    <row r="495" spans="19:75" ht="15.75" customHeight="1">
      <c r="S495" s="65"/>
      <c r="T495" s="65"/>
      <c r="U495" s="65"/>
      <c r="V495" s="65"/>
      <c r="W495" s="65"/>
      <c r="X495" s="65"/>
      <c r="Y495" s="65"/>
      <c r="AN495" s="65"/>
      <c r="AO495" s="65"/>
      <c r="AP495" s="65"/>
      <c r="AQ495" s="65"/>
      <c r="AR495" s="65"/>
      <c r="AS495" s="65"/>
      <c r="AT495" s="65"/>
      <c r="BA495" s="55"/>
      <c r="BG495" s="55"/>
      <c r="BH495" s="65"/>
      <c r="BI495" s="65"/>
      <c r="BJ495" s="65"/>
      <c r="BK495" s="65"/>
      <c r="BL495" s="65"/>
      <c r="BM495" s="65"/>
      <c r="BN495" s="65"/>
      <c r="BO495" s="65"/>
      <c r="BP495" s="43"/>
      <c r="BQ495" s="43"/>
      <c r="BR495" s="43"/>
      <c r="BS495" s="43"/>
      <c r="BT495" s="43"/>
      <c r="BU495" s="43"/>
      <c r="BV495" s="43"/>
      <c r="BW495" s="43"/>
    </row>
    <row r="496" spans="19:75" ht="15.75" customHeight="1">
      <c r="S496" s="65"/>
      <c r="T496" s="65"/>
      <c r="U496" s="65"/>
      <c r="V496" s="65"/>
      <c r="W496" s="65"/>
      <c r="X496" s="65"/>
      <c r="Y496" s="65"/>
      <c r="AN496" s="65"/>
      <c r="AO496" s="65"/>
      <c r="AP496" s="65"/>
      <c r="AQ496" s="65"/>
      <c r="AR496" s="65"/>
      <c r="AS496" s="65"/>
      <c r="AT496" s="65"/>
      <c r="BA496" s="55"/>
      <c r="BG496" s="55"/>
      <c r="BH496" s="65"/>
      <c r="BI496" s="65"/>
      <c r="BJ496" s="65"/>
      <c r="BK496" s="65"/>
      <c r="BL496" s="65"/>
      <c r="BM496" s="65"/>
      <c r="BN496" s="65"/>
      <c r="BO496" s="65"/>
      <c r="BP496" s="43"/>
      <c r="BQ496" s="43"/>
      <c r="BR496" s="43"/>
      <c r="BS496" s="43"/>
      <c r="BT496" s="43"/>
      <c r="BU496" s="43"/>
      <c r="BV496" s="43"/>
      <c r="BW496" s="43"/>
    </row>
    <row r="497" spans="19:75" ht="15.75" customHeight="1">
      <c r="S497" s="65"/>
      <c r="T497" s="65"/>
      <c r="U497" s="65"/>
      <c r="V497" s="65"/>
      <c r="W497" s="65"/>
      <c r="X497" s="65"/>
      <c r="Y497" s="65"/>
      <c r="AN497" s="65"/>
      <c r="AO497" s="65"/>
      <c r="AP497" s="65"/>
      <c r="AQ497" s="65"/>
      <c r="AR497" s="65"/>
      <c r="AS497" s="65"/>
      <c r="AT497" s="65"/>
      <c r="BA497" s="55"/>
      <c r="BG497" s="55"/>
      <c r="BH497" s="65"/>
      <c r="BI497" s="65"/>
      <c r="BJ497" s="65"/>
      <c r="BK497" s="65"/>
      <c r="BL497" s="65"/>
      <c r="BM497" s="65"/>
      <c r="BN497" s="65"/>
      <c r="BO497" s="65"/>
      <c r="BP497" s="43"/>
      <c r="BQ497" s="43"/>
      <c r="BR497" s="43"/>
      <c r="BS497" s="43"/>
      <c r="BT497" s="43"/>
      <c r="BU497" s="43"/>
      <c r="BV497" s="43"/>
      <c r="BW497" s="43"/>
    </row>
    <row r="498" spans="19:75" ht="15.75" customHeight="1">
      <c r="S498" s="65"/>
      <c r="T498" s="65"/>
      <c r="U498" s="65"/>
      <c r="V498" s="65"/>
      <c r="W498" s="65"/>
      <c r="X498" s="65"/>
      <c r="Y498" s="65"/>
      <c r="AN498" s="65"/>
      <c r="AO498" s="65"/>
      <c r="AP498" s="65"/>
      <c r="AQ498" s="65"/>
      <c r="AR498" s="65"/>
      <c r="AS498" s="65"/>
      <c r="AT498" s="65"/>
      <c r="BA498" s="55"/>
      <c r="BG498" s="55"/>
      <c r="BH498" s="65"/>
      <c r="BI498" s="65"/>
      <c r="BJ498" s="65"/>
      <c r="BK498" s="65"/>
      <c r="BL498" s="65"/>
      <c r="BM498" s="65"/>
      <c r="BN498" s="65"/>
      <c r="BO498" s="65"/>
      <c r="BP498" s="43"/>
      <c r="BQ498" s="43"/>
      <c r="BR498" s="43"/>
      <c r="BS498" s="43"/>
      <c r="BT498" s="43"/>
      <c r="BU498" s="43"/>
      <c r="BV498" s="43"/>
      <c r="BW498" s="43"/>
    </row>
    <row r="499" spans="19:75" ht="15.75" customHeight="1">
      <c r="S499" s="65"/>
      <c r="T499" s="65"/>
      <c r="U499" s="65"/>
      <c r="V499" s="65"/>
      <c r="W499" s="65"/>
      <c r="X499" s="65"/>
      <c r="Y499" s="65"/>
      <c r="AN499" s="65"/>
      <c r="AO499" s="65"/>
      <c r="AP499" s="65"/>
      <c r="AQ499" s="65"/>
      <c r="AR499" s="65"/>
      <c r="AS499" s="65"/>
      <c r="AT499" s="65"/>
      <c r="BA499" s="55"/>
      <c r="BG499" s="55"/>
      <c r="BH499" s="65"/>
      <c r="BI499" s="65"/>
      <c r="BJ499" s="65"/>
      <c r="BK499" s="65"/>
      <c r="BL499" s="65"/>
      <c r="BM499" s="65"/>
      <c r="BN499" s="65"/>
      <c r="BO499" s="65"/>
      <c r="BP499" s="43"/>
      <c r="BQ499" s="43"/>
      <c r="BR499" s="43"/>
      <c r="BS499" s="43"/>
      <c r="BT499" s="43"/>
      <c r="BU499" s="43"/>
      <c r="BV499" s="43"/>
      <c r="BW499" s="43"/>
    </row>
    <row r="500" spans="19:75" ht="15.75" customHeight="1">
      <c r="S500" s="65"/>
      <c r="T500" s="65"/>
      <c r="U500" s="65"/>
      <c r="V500" s="65"/>
      <c r="W500" s="65"/>
      <c r="X500" s="65"/>
      <c r="Y500" s="65"/>
      <c r="AN500" s="65"/>
      <c r="AO500" s="65"/>
      <c r="AP500" s="65"/>
      <c r="AQ500" s="65"/>
      <c r="AR500" s="65"/>
      <c r="AS500" s="65"/>
      <c r="AT500" s="65"/>
      <c r="BA500" s="55"/>
      <c r="BG500" s="55"/>
      <c r="BH500" s="65"/>
      <c r="BI500" s="65"/>
      <c r="BJ500" s="65"/>
      <c r="BK500" s="65"/>
      <c r="BL500" s="65"/>
      <c r="BM500" s="65"/>
      <c r="BN500" s="65"/>
      <c r="BO500" s="65"/>
      <c r="BP500" s="43"/>
      <c r="BQ500" s="43"/>
      <c r="BR500" s="43"/>
      <c r="BS500" s="43"/>
      <c r="BT500" s="43"/>
      <c r="BU500" s="43"/>
      <c r="BV500" s="43"/>
      <c r="BW500" s="43"/>
    </row>
    <row r="501" spans="19:75" ht="15.75" customHeight="1">
      <c r="S501" s="65"/>
      <c r="T501" s="65"/>
      <c r="U501" s="65"/>
      <c r="V501" s="65"/>
      <c r="W501" s="65"/>
      <c r="X501" s="65"/>
      <c r="Y501" s="65"/>
      <c r="AN501" s="65"/>
      <c r="AO501" s="65"/>
      <c r="AP501" s="65"/>
      <c r="AQ501" s="65"/>
      <c r="AR501" s="65"/>
      <c r="AS501" s="65"/>
      <c r="AT501" s="65"/>
      <c r="BA501" s="55"/>
      <c r="BG501" s="55"/>
      <c r="BH501" s="65"/>
      <c r="BI501" s="65"/>
      <c r="BJ501" s="65"/>
      <c r="BK501" s="65"/>
      <c r="BL501" s="65"/>
      <c r="BM501" s="65"/>
      <c r="BN501" s="65"/>
      <c r="BO501" s="65"/>
      <c r="BP501" s="43"/>
      <c r="BQ501" s="43"/>
      <c r="BR501" s="43"/>
      <c r="BS501" s="43"/>
      <c r="BT501" s="43"/>
      <c r="BU501" s="43"/>
      <c r="BV501" s="43"/>
      <c r="BW501" s="43"/>
    </row>
    <row r="502" spans="19:75" ht="15.75" customHeight="1">
      <c r="S502" s="65"/>
      <c r="T502" s="65"/>
      <c r="U502" s="65"/>
      <c r="V502" s="65"/>
      <c r="W502" s="65"/>
      <c r="X502" s="65"/>
      <c r="Y502" s="65"/>
      <c r="AN502" s="65"/>
      <c r="AO502" s="65"/>
      <c r="AP502" s="65"/>
      <c r="AQ502" s="65"/>
      <c r="AR502" s="65"/>
      <c r="AS502" s="65"/>
      <c r="AT502" s="65"/>
      <c r="BA502" s="55"/>
      <c r="BG502" s="55"/>
      <c r="BH502" s="65"/>
      <c r="BI502" s="65"/>
      <c r="BJ502" s="65"/>
      <c r="BK502" s="65"/>
      <c r="BL502" s="65"/>
      <c r="BM502" s="65"/>
      <c r="BN502" s="65"/>
      <c r="BO502" s="65"/>
      <c r="BP502" s="43"/>
      <c r="BQ502" s="43"/>
      <c r="BR502" s="43"/>
      <c r="BS502" s="43"/>
      <c r="BT502" s="43"/>
      <c r="BU502" s="43"/>
      <c r="BV502" s="43"/>
      <c r="BW502" s="43"/>
    </row>
    <row r="503" spans="19:75" ht="15.75" customHeight="1">
      <c r="S503" s="65"/>
      <c r="T503" s="65"/>
      <c r="U503" s="65"/>
      <c r="V503" s="65"/>
      <c r="W503" s="65"/>
      <c r="X503" s="65"/>
      <c r="Y503" s="65"/>
      <c r="AN503" s="65"/>
      <c r="AO503" s="65"/>
      <c r="AP503" s="65"/>
      <c r="AQ503" s="65"/>
      <c r="AR503" s="65"/>
      <c r="AS503" s="65"/>
      <c r="AT503" s="65"/>
      <c r="BA503" s="55"/>
      <c r="BG503" s="55"/>
      <c r="BH503" s="65"/>
      <c r="BI503" s="65"/>
      <c r="BJ503" s="65"/>
      <c r="BK503" s="65"/>
      <c r="BL503" s="65"/>
      <c r="BM503" s="65"/>
      <c r="BN503" s="65"/>
      <c r="BO503" s="65"/>
      <c r="BP503" s="43"/>
      <c r="BQ503" s="43"/>
      <c r="BR503" s="43"/>
      <c r="BS503" s="43"/>
      <c r="BT503" s="43"/>
      <c r="BU503" s="43"/>
      <c r="BV503" s="43"/>
      <c r="BW503" s="43"/>
    </row>
    <row r="504" spans="19:75" ht="15.75" customHeight="1">
      <c r="S504" s="65"/>
      <c r="T504" s="65"/>
      <c r="U504" s="65"/>
      <c r="V504" s="65"/>
      <c r="W504" s="65"/>
      <c r="X504" s="65"/>
      <c r="Y504" s="65"/>
      <c r="AN504" s="65"/>
      <c r="AO504" s="65"/>
      <c r="AP504" s="65"/>
      <c r="AQ504" s="65"/>
      <c r="AR504" s="65"/>
      <c r="AS504" s="65"/>
      <c r="AT504" s="65"/>
      <c r="BA504" s="55"/>
      <c r="BG504" s="55"/>
      <c r="BH504" s="65"/>
      <c r="BI504" s="65"/>
      <c r="BJ504" s="65"/>
      <c r="BK504" s="65"/>
      <c r="BL504" s="65"/>
      <c r="BM504" s="65"/>
      <c r="BN504" s="65"/>
      <c r="BO504" s="65"/>
      <c r="BP504" s="43"/>
      <c r="BQ504" s="43"/>
      <c r="BR504" s="43"/>
      <c r="BS504" s="43"/>
      <c r="BT504" s="43"/>
      <c r="BU504" s="43"/>
      <c r="BV504" s="43"/>
      <c r="BW504" s="43"/>
    </row>
    <row r="505" spans="19:75" ht="15.75" customHeight="1">
      <c r="S505" s="65"/>
      <c r="T505" s="65"/>
      <c r="U505" s="65"/>
      <c r="V505" s="65"/>
      <c r="W505" s="65"/>
      <c r="X505" s="65"/>
      <c r="Y505" s="65"/>
      <c r="AN505" s="65"/>
      <c r="AO505" s="65"/>
      <c r="AP505" s="65"/>
      <c r="AQ505" s="65"/>
      <c r="AR505" s="65"/>
      <c r="AS505" s="65"/>
      <c r="AT505" s="65"/>
      <c r="BA505" s="55"/>
      <c r="BG505" s="55"/>
      <c r="BH505" s="65"/>
      <c r="BI505" s="65"/>
      <c r="BJ505" s="65"/>
      <c r="BK505" s="65"/>
      <c r="BL505" s="65"/>
      <c r="BM505" s="65"/>
      <c r="BN505" s="65"/>
      <c r="BO505" s="65"/>
      <c r="BP505" s="43"/>
      <c r="BQ505" s="43"/>
      <c r="BR505" s="43"/>
      <c r="BS505" s="43"/>
      <c r="BT505" s="43"/>
      <c r="BU505" s="43"/>
      <c r="BV505" s="43"/>
      <c r="BW505" s="43"/>
    </row>
    <row r="506" spans="19:75" ht="15.75" customHeight="1">
      <c r="S506" s="65"/>
      <c r="T506" s="65"/>
      <c r="U506" s="65"/>
      <c r="V506" s="65"/>
      <c r="W506" s="65"/>
      <c r="X506" s="65"/>
      <c r="Y506" s="65"/>
      <c r="AN506" s="65"/>
      <c r="AO506" s="65"/>
      <c r="AP506" s="65"/>
      <c r="AQ506" s="65"/>
      <c r="AR506" s="65"/>
      <c r="AS506" s="65"/>
      <c r="AT506" s="65"/>
      <c r="BA506" s="55"/>
      <c r="BG506" s="55"/>
      <c r="BH506" s="65"/>
      <c r="BI506" s="65"/>
      <c r="BJ506" s="65"/>
      <c r="BK506" s="65"/>
      <c r="BL506" s="65"/>
      <c r="BM506" s="65"/>
      <c r="BN506" s="65"/>
      <c r="BO506" s="65"/>
      <c r="BP506" s="43"/>
      <c r="BQ506" s="43"/>
      <c r="BR506" s="43"/>
      <c r="BS506" s="43"/>
      <c r="BT506" s="43"/>
      <c r="BU506" s="43"/>
      <c r="BV506" s="43"/>
      <c r="BW506" s="43"/>
    </row>
    <row r="507" spans="19:75" ht="15.75" customHeight="1">
      <c r="S507" s="65"/>
      <c r="T507" s="65"/>
      <c r="U507" s="65"/>
      <c r="V507" s="65"/>
      <c r="W507" s="65"/>
      <c r="X507" s="65"/>
      <c r="Y507" s="65"/>
      <c r="AN507" s="65"/>
      <c r="AO507" s="65"/>
      <c r="AP507" s="65"/>
      <c r="AQ507" s="65"/>
      <c r="AR507" s="65"/>
      <c r="AS507" s="65"/>
      <c r="AT507" s="65"/>
      <c r="BA507" s="55"/>
      <c r="BG507" s="55"/>
      <c r="BH507" s="65"/>
      <c r="BI507" s="65"/>
      <c r="BJ507" s="65"/>
      <c r="BK507" s="65"/>
      <c r="BL507" s="65"/>
      <c r="BM507" s="65"/>
      <c r="BN507" s="65"/>
      <c r="BO507" s="65"/>
      <c r="BP507" s="43"/>
      <c r="BQ507" s="43"/>
      <c r="BR507" s="43"/>
      <c r="BS507" s="43"/>
      <c r="BT507" s="43"/>
      <c r="BU507" s="43"/>
      <c r="BV507" s="43"/>
      <c r="BW507" s="43"/>
    </row>
    <row r="508" spans="19:75" ht="15.75" customHeight="1">
      <c r="S508" s="65"/>
      <c r="T508" s="65"/>
      <c r="U508" s="65"/>
      <c r="V508" s="65"/>
      <c r="W508" s="65"/>
      <c r="X508" s="65"/>
      <c r="Y508" s="65"/>
      <c r="AN508" s="65"/>
      <c r="AO508" s="65"/>
      <c r="AP508" s="65"/>
      <c r="AQ508" s="65"/>
      <c r="AR508" s="65"/>
      <c r="AS508" s="65"/>
      <c r="AT508" s="65"/>
      <c r="BA508" s="55"/>
      <c r="BG508" s="55"/>
      <c r="BH508" s="65"/>
      <c r="BI508" s="65"/>
      <c r="BJ508" s="65"/>
      <c r="BK508" s="65"/>
      <c r="BL508" s="65"/>
      <c r="BM508" s="65"/>
      <c r="BN508" s="65"/>
      <c r="BO508" s="65"/>
      <c r="BP508" s="43"/>
      <c r="BQ508" s="43"/>
      <c r="BR508" s="43"/>
      <c r="BS508" s="43"/>
      <c r="BT508" s="43"/>
      <c r="BU508" s="43"/>
      <c r="BV508" s="43"/>
      <c r="BW508" s="43"/>
    </row>
    <row r="509" spans="19:75" ht="15.75" customHeight="1">
      <c r="S509" s="65"/>
      <c r="T509" s="65"/>
      <c r="U509" s="65"/>
      <c r="V509" s="65"/>
      <c r="W509" s="65"/>
      <c r="X509" s="65"/>
      <c r="Y509" s="65"/>
      <c r="AN509" s="65"/>
      <c r="AO509" s="65"/>
      <c r="AP509" s="65"/>
      <c r="AQ509" s="65"/>
      <c r="AR509" s="65"/>
      <c r="AS509" s="65"/>
      <c r="AT509" s="65"/>
      <c r="BA509" s="55"/>
      <c r="BG509" s="55"/>
      <c r="BH509" s="65"/>
      <c r="BI509" s="65"/>
      <c r="BJ509" s="65"/>
      <c r="BK509" s="65"/>
      <c r="BL509" s="65"/>
      <c r="BM509" s="65"/>
      <c r="BN509" s="65"/>
      <c r="BO509" s="65"/>
      <c r="BP509" s="43"/>
      <c r="BQ509" s="43"/>
      <c r="BR509" s="43"/>
      <c r="BS509" s="43"/>
      <c r="BT509" s="43"/>
      <c r="BU509" s="43"/>
      <c r="BV509" s="43"/>
      <c r="BW509" s="43"/>
    </row>
    <row r="510" spans="19:75" ht="15.75" customHeight="1">
      <c r="S510" s="65"/>
      <c r="T510" s="65"/>
      <c r="U510" s="65"/>
      <c r="V510" s="65"/>
      <c r="W510" s="65"/>
      <c r="X510" s="65"/>
      <c r="Y510" s="65"/>
      <c r="AN510" s="65"/>
      <c r="AO510" s="65"/>
      <c r="AP510" s="65"/>
      <c r="AQ510" s="65"/>
      <c r="AR510" s="65"/>
      <c r="AS510" s="65"/>
      <c r="AT510" s="65"/>
      <c r="BA510" s="55"/>
      <c r="BG510" s="55"/>
      <c r="BH510" s="65"/>
      <c r="BI510" s="65"/>
      <c r="BJ510" s="65"/>
      <c r="BK510" s="65"/>
      <c r="BL510" s="65"/>
      <c r="BM510" s="65"/>
      <c r="BN510" s="65"/>
      <c r="BO510" s="65"/>
      <c r="BP510" s="43"/>
      <c r="BQ510" s="43"/>
      <c r="BR510" s="43"/>
      <c r="BS510" s="43"/>
      <c r="BT510" s="43"/>
      <c r="BU510" s="43"/>
      <c r="BV510" s="43"/>
      <c r="BW510" s="43"/>
    </row>
    <row r="511" spans="19:75" ht="15.75" customHeight="1">
      <c r="S511" s="65"/>
      <c r="T511" s="65"/>
      <c r="U511" s="65"/>
      <c r="V511" s="65"/>
      <c r="W511" s="65"/>
      <c r="X511" s="65"/>
      <c r="Y511" s="65"/>
      <c r="AN511" s="65"/>
      <c r="AO511" s="65"/>
      <c r="AP511" s="65"/>
      <c r="AQ511" s="65"/>
      <c r="AR511" s="65"/>
      <c r="AS511" s="65"/>
      <c r="AT511" s="65"/>
      <c r="BA511" s="55"/>
      <c r="BG511" s="55"/>
      <c r="BH511" s="65"/>
      <c r="BI511" s="65"/>
      <c r="BJ511" s="65"/>
      <c r="BK511" s="65"/>
      <c r="BL511" s="65"/>
      <c r="BM511" s="65"/>
      <c r="BN511" s="65"/>
      <c r="BO511" s="65"/>
      <c r="BP511" s="43"/>
      <c r="BQ511" s="43"/>
      <c r="BR511" s="43"/>
      <c r="BS511" s="43"/>
      <c r="BT511" s="43"/>
      <c r="BU511" s="43"/>
      <c r="BV511" s="43"/>
      <c r="BW511" s="43"/>
    </row>
    <row r="512" spans="19:75" ht="15.75" customHeight="1">
      <c r="S512" s="65"/>
      <c r="T512" s="65"/>
      <c r="U512" s="65"/>
      <c r="V512" s="65"/>
      <c r="W512" s="65"/>
      <c r="X512" s="65"/>
      <c r="Y512" s="65"/>
      <c r="AN512" s="65"/>
      <c r="AO512" s="65"/>
      <c r="AP512" s="65"/>
      <c r="AQ512" s="65"/>
      <c r="AR512" s="65"/>
      <c r="AS512" s="65"/>
      <c r="AT512" s="65"/>
      <c r="BA512" s="55"/>
      <c r="BG512" s="55"/>
      <c r="BH512" s="65"/>
      <c r="BI512" s="65"/>
      <c r="BJ512" s="65"/>
      <c r="BK512" s="65"/>
      <c r="BL512" s="65"/>
      <c r="BM512" s="65"/>
      <c r="BN512" s="65"/>
      <c r="BO512" s="65"/>
      <c r="BP512" s="43"/>
      <c r="BQ512" s="43"/>
      <c r="BR512" s="43"/>
      <c r="BS512" s="43"/>
      <c r="BT512" s="43"/>
      <c r="BU512" s="43"/>
      <c r="BV512" s="43"/>
      <c r="BW512" s="43"/>
    </row>
    <row r="513" spans="19:75" ht="15.75" customHeight="1">
      <c r="S513" s="65"/>
      <c r="T513" s="65"/>
      <c r="U513" s="65"/>
      <c r="V513" s="65"/>
      <c r="W513" s="65"/>
      <c r="X513" s="65"/>
      <c r="Y513" s="65"/>
      <c r="AN513" s="65"/>
      <c r="AO513" s="65"/>
      <c r="AP513" s="65"/>
      <c r="AQ513" s="65"/>
      <c r="AR513" s="65"/>
      <c r="AS513" s="65"/>
      <c r="AT513" s="65"/>
      <c r="BA513" s="55"/>
      <c r="BG513" s="55"/>
      <c r="BH513" s="65"/>
      <c r="BI513" s="65"/>
      <c r="BJ513" s="65"/>
      <c r="BK513" s="65"/>
      <c r="BL513" s="65"/>
      <c r="BM513" s="65"/>
      <c r="BN513" s="65"/>
      <c r="BO513" s="65"/>
      <c r="BP513" s="43"/>
      <c r="BQ513" s="43"/>
      <c r="BR513" s="43"/>
      <c r="BS513" s="43"/>
      <c r="BT513" s="43"/>
      <c r="BU513" s="43"/>
      <c r="BV513" s="43"/>
      <c r="BW513" s="43"/>
    </row>
    <row r="514" spans="19:75" ht="15.75" customHeight="1">
      <c r="S514" s="65"/>
      <c r="T514" s="65"/>
      <c r="U514" s="65"/>
      <c r="V514" s="65"/>
      <c r="W514" s="65"/>
      <c r="X514" s="65"/>
      <c r="Y514" s="65"/>
      <c r="AN514" s="65"/>
      <c r="AO514" s="65"/>
      <c r="AP514" s="65"/>
      <c r="AQ514" s="65"/>
      <c r="AR514" s="65"/>
      <c r="AS514" s="65"/>
      <c r="AT514" s="65"/>
      <c r="BA514" s="55"/>
      <c r="BG514" s="55"/>
      <c r="BH514" s="65"/>
      <c r="BI514" s="65"/>
      <c r="BJ514" s="65"/>
      <c r="BK514" s="65"/>
      <c r="BL514" s="65"/>
      <c r="BM514" s="65"/>
      <c r="BN514" s="65"/>
      <c r="BO514" s="65"/>
      <c r="BP514" s="43"/>
      <c r="BQ514" s="43"/>
      <c r="BR514" s="43"/>
      <c r="BS514" s="43"/>
      <c r="BT514" s="43"/>
      <c r="BU514" s="43"/>
      <c r="BV514" s="43"/>
      <c r="BW514" s="43"/>
    </row>
    <row r="515" spans="19:75" ht="15.75" customHeight="1">
      <c r="S515" s="65"/>
      <c r="T515" s="65"/>
      <c r="U515" s="65"/>
      <c r="V515" s="65"/>
      <c r="W515" s="65"/>
      <c r="X515" s="65"/>
      <c r="Y515" s="65"/>
      <c r="AN515" s="65"/>
      <c r="AO515" s="65"/>
      <c r="AP515" s="65"/>
      <c r="AQ515" s="65"/>
      <c r="AR515" s="65"/>
      <c r="AS515" s="65"/>
      <c r="AT515" s="65"/>
      <c r="BA515" s="55"/>
      <c r="BG515" s="55"/>
      <c r="BH515" s="65"/>
      <c r="BI515" s="65"/>
      <c r="BJ515" s="65"/>
      <c r="BK515" s="65"/>
      <c r="BL515" s="65"/>
      <c r="BM515" s="65"/>
      <c r="BN515" s="65"/>
      <c r="BO515" s="65"/>
      <c r="BP515" s="43"/>
      <c r="BQ515" s="43"/>
      <c r="BR515" s="43"/>
      <c r="BS515" s="43"/>
      <c r="BT515" s="43"/>
      <c r="BU515" s="43"/>
      <c r="BV515" s="43"/>
      <c r="BW515" s="43"/>
    </row>
    <row r="516" spans="19:75" ht="15.75" customHeight="1">
      <c r="S516" s="65"/>
      <c r="T516" s="65"/>
      <c r="U516" s="65"/>
      <c r="V516" s="65"/>
      <c r="W516" s="65"/>
      <c r="X516" s="65"/>
      <c r="Y516" s="65"/>
      <c r="AN516" s="65"/>
      <c r="AO516" s="65"/>
      <c r="AP516" s="65"/>
      <c r="AQ516" s="65"/>
      <c r="AR516" s="65"/>
      <c r="AS516" s="65"/>
      <c r="AT516" s="65"/>
      <c r="BA516" s="55"/>
      <c r="BG516" s="55"/>
      <c r="BH516" s="65"/>
      <c r="BI516" s="65"/>
      <c r="BJ516" s="65"/>
      <c r="BK516" s="65"/>
      <c r="BL516" s="65"/>
      <c r="BM516" s="65"/>
      <c r="BN516" s="65"/>
      <c r="BO516" s="65"/>
      <c r="BP516" s="43"/>
      <c r="BQ516" s="43"/>
      <c r="BR516" s="43"/>
      <c r="BS516" s="43"/>
      <c r="BT516" s="43"/>
      <c r="BU516" s="43"/>
      <c r="BV516" s="43"/>
      <c r="BW516" s="43"/>
    </row>
    <row r="517" spans="19:75" ht="15.75" customHeight="1">
      <c r="S517" s="65"/>
      <c r="T517" s="65"/>
      <c r="U517" s="65"/>
      <c r="V517" s="65"/>
      <c r="W517" s="65"/>
      <c r="X517" s="65"/>
      <c r="Y517" s="65"/>
      <c r="AN517" s="65"/>
      <c r="AO517" s="65"/>
      <c r="AP517" s="65"/>
      <c r="AQ517" s="65"/>
      <c r="AR517" s="65"/>
      <c r="AS517" s="65"/>
      <c r="AT517" s="65"/>
      <c r="BA517" s="55"/>
      <c r="BG517" s="55"/>
      <c r="BH517" s="65"/>
      <c r="BI517" s="65"/>
      <c r="BJ517" s="65"/>
      <c r="BK517" s="65"/>
      <c r="BL517" s="65"/>
      <c r="BM517" s="65"/>
      <c r="BN517" s="65"/>
      <c r="BO517" s="65"/>
      <c r="BP517" s="43"/>
      <c r="BQ517" s="43"/>
      <c r="BR517" s="43"/>
      <c r="BS517" s="43"/>
      <c r="BT517" s="43"/>
      <c r="BU517" s="43"/>
      <c r="BV517" s="43"/>
      <c r="BW517" s="43"/>
    </row>
    <row r="518" spans="19:75" ht="15.75" customHeight="1">
      <c r="S518" s="65"/>
      <c r="T518" s="65"/>
      <c r="U518" s="65"/>
      <c r="V518" s="65"/>
      <c r="W518" s="65"/>
      <c r="X518" s="65"/>
      <c r="Y518" s="65"/>
      <c r="AN518" s="65"/>
      <c r="AO518" s="65"/>
      <c r="AP518" s="65"/>
      <c r="AQ518" s="65"/>
      <c r="AR518" s="65"/>
      <c r="AS518" s="65"/>
      <c r="AT518" s="65"/>
      <c r="BA518" s="55"/>
      <c r="BG518" s="55"/>
      <c r="BH518" s="65"/>
      <c r="BI518" s="65"/>
      <c r="BJ518" s="65"/>
      <c r="BK518" s="65"/>
      <c r="BL518" s="65"/>
      <c r="BM518" s="65"/>
      <c r="BN518" s="65"/>
      <c r="BO518" s="65"/>
      <c r="BP518" s="43"/>
      <c r="BQ518" s="43"/>
      <c r="BR518" s="43"/>
      <c r="BS518" s="43"/>
      <c r="BT518" s="43"/>
      <c r="BU518" s="43"/>
      <c r="BV518" s="43"/>
      <c r="BW518" s="43"/>
    </row>
    <row r="519" spans="19:75" ht="15.75" customHeight="1">
      <c r="S519" s="65"/>
      <c r="T519" s="65"/>
      <c r="U519" s="65"/>
      <c r="V519" s="65"/>
      <c r="W519" s="65"/>
      <c r="X519" s="65"/>
      <c r="Y519" s="65"/>
      <c r="AN519" s="65"/>
      <c r="AO519" s="65"/>
      <c r="AP519" s="65"/>
      <c r="AQ519" s="65"/>
      <c r="AR519" s="65"/>
      <c r="AS519" s="65"/>
      <c r="AT519" s="65"/>
      <c r="BA519" s="55"/>
      <c r="BG519" s="55"/>
      <c r="BH519" s="65"/>
      <c r="BI519" s="65"/>
      <c r="BJ519" s="65"/>
      <c r="BK519" s="65"/>
      <c r="BL519" s="65"/>
      <c r="BM519" s="65"/>
      <c r="BN519" s="65"/>
      <c r="BO519" s="65"/>
      <c r="BP519" s="43"/>
      <c r="BQ519" s="43"/>
      <c r="BR519" s="43"/>
      <c r="BS519" s="43"/>
      <c r="BT519" s="43"/>
      <c r="BU519" s="43"/>
      <c r="BV519" s="43"/>
      <c r="BW519" s="43"/>
    </row>
    <row r="520" spans="19:75" ht="15.75" customHeight="1">
      <c r="S520" s="65"/>
      <c r="T520" s="65"/>
      <c r="U520" s="65"/>
      <c r="V520" s="65"/>
      <c r="W520" s="65"/>
      <c r="X520" s="65"/>
      <c r="Y520" s="65"/>
      <c r="AN520" s="65"/>
      <c r="AO520" s="65"/>
      <c r="AP520" s="65"/>
      <c r="AQ520" s="65"/>
      <c r="AR520" s="65"/>
      <c r="AS520" s="65"/>
      <c r="AT520" s="65"/>
      <c r="BA520" s="55"/>
      <c r="BG520" s="55"/>
      <c r="BH520" s="65"/>
      <c r="BI520" s="65"/>
      <c r="BJ520" s="65"/>
      <c r="BK520" s="65"/>
      <c r="BL520" s="65"/>
      <c r="BM520" s="65"/>
      <c r="BN520" s="65"/>
      <c r="BO520" s="65"/>
      <c r="BP520" s="43"/>
      <c r="BQ520" s="43"/>
      <c r="BR520" s="43"/>
      <c r="BS520" s="43"/>
      <c r="BT520" s="43"/>
      <c r="BU520" s="43"/>
      <c r="BV520" s="43"/>
      <c r="BW520" s="43"/>
    </row>
    <row r="521" spans="19:75" ht="15.75" customHeight="1">
      <c r="S521" s="65"/>
      <c r="T521" s="65"/>
      <c r="U521" s="65"/>
      <c r="V521" s="65"/>
      <c r="W521" s="65"/>
      <c r="X521" s="65"/>
      <c r="Y521" s="65"/>
      <c r="AN521" s="65"/>
      <c r="AO521" s="65"/>
      <c r="AP521" s="65"/>
      <c r="AQ521" s="65"/>
      <c r="AR521" s="65"/>
      <c r="AS521" s="65"/>
      <c r="AT521" s="65"/>
      <c r="BA521" s="55"/>
      <c r="BG521" s="55"/>
      <c r="BH521" s="65"/>
      <c r="BI521" s="65"/>
      <c r="BJ521" s="65"/>
      <c r="BK521" s="65"/>
      <c r="BL521" s="65"/>
      <c r="BM521" s="65"/>
      <c r="BN521" s="65"/>
      <c r="BO521" s="65"/>
      <c r="BP521" s="43"/>
      <c r="BQ521" s="43"/>
      <c r="BR521" s="43"/>
      <c r="BS521" s="43"/>
      <c r="BT521" s="43"/>
      <c r="BU521" s="43"/>
      <c r="BV521" s="43"/>
      <c r="BW521" s="43"/>
    </row>
    <row r="522" spans="19:75" ht="15.75" customHeight="1">
      <c r="S522" s="65"/>
      <c r="T522" s="65"/>
      <c r="U522" s="65"/>
      <c r="V522" s="65"/>
      <c r="W522" s="65"/>
      <c r="X522" s="65"/>
      <c r="Y522" s="65"/>
      <c r="AN522" s="65"/>
      <c r="AO522" s="65"/>
      <c r="AP522" s="65"/>
      <c r="AQ522" s="65"/>
      <c r="AR522" s="65"/>
      <c r="AS522" s="65"/>
      <c r="AT522" s="65"/>
      <c r="BA522" s="55"/>
      <c r="BG522" s="55"/>
      <c r="BH522" s="65"/>
      <c r="BI522" s="65"/>
      <c r="BJ522" s="65"/>
      <c r="BK522" s="65"/>
      <c r="BL522" s="65"/>
      <c r="BM522" s="65"/>
      <c r="BN522" s="65"/>
      <c r="BO522" s="65"/>
      <c r="BP522" s="43"/>
      <c r="BQ522" s="43"/>
      <c r="BR522" s="43"/>
      <c r="BS522" s="43"/>
      <c r="BT522" s="43"/>
      <c r="BU522" s="43"/>
      <c r="BV522" s="43"/>
      <c r="BW522" s="43"/>
    </row>
    <row r="523" spans="19:75" ht="15.75" customHeight="1">
      <c r="S523" s="65"/>
      <c r="T523" s="65"/>
      <c r="U523" s="65"/>
      <c r="V523" s="65"/>
      <c r="W523" s="65"/>
      <c r="X523" s="65"/>
      <c r="Y523" s="65"/>
      <c r="AN523" s="65"/>
      <c r="AO523" s="65"/>
      <c r="AP523" s="65"/>
      <c r="AQ523" s="65"/>
      <c r="AR523" s="65"/>
      <c r="AS523" s="65"/>
      <c r="AT523" s="65"/>
      <c r="BA523" s="55"/>
      <c r="BG523" s="55"/>
      <c r="BH523" s="65"/>
      <c r="BI523" s="65"/>
      <c r="BJ523" s="65"/>
      <c r="BK523" s="65"/>
      <c r="BL523" s="65"/>
      <c r="BM523" s="65"/>
      <c r="BN523" s="65"/>
      <c r="BO523" s="65"/>
      <c r="BP523" s="43"/>
      <c r="BQ523" s="43"/>
      <c r="BR523" s="43"/>
      <c r="BS523" s="43"/>
      <c r="BT523" s="43"/>
      <c r="BU523" s="43"/>
      <c r="BV523" s="43"/>
      <c r="BW523" s="43"/>
    </row>
    <row r="524" spans="19:75" ht="15.75" customHeight="1">
      <c r="S524" s="65"/>
      <c r="T524" s="65"/>
      <c r="U524" s="65"/>
      <c r="V524" s="65"/>
      <c r="W524" s="65"/>
      <c r="X524" s="65"/>
      <c r="Y524" s="65"/>
      <c r="AN524" s="65"/>
      <c r="AO524" s="65"/>
      <c r="AP524" s="65"/>
      <c r="AQ524" s="65"/>
      <c r="AR524" s="65"/>
      <c r="AS524" s="65"/>
      <c r="AT524" s="65"/>
      <c r="BA524" s="55"/>
      <c r="BG524" s="55"/>
      <c r="BH524" s="65"/>
      <c r="BI524" s="65"/>
      <c r="BJ524" s="65"/>
      <c r="BK524" s="65"/>
      <c r="BL524" s="65"/>
      <c r="BM524" s="65"/>
      <c r="BN524" s="65"/>
      <c r="BO524" s="65"/>
      <c r="BP524" s="43"/>
      <c r="BQ524" s="43"/>
      <c r="BR524" s="43"/>
      <c r="BS524" s="43"/>
      <c r="BT524" s="43"/>
      <c r="BU524" s="43"/>
      <c r="BV524" s="43"/>
      <c r="BW524" s="43"/>
    </row>
    <row r="525" spans="19:75" ht="15.75" customHeight="1">
      <c r="S525" s="65"/>
      <c r="T525" s="65"/>
      <c r="U525" s="65"/>
      <c r="V525" s="65"/>
      <c r="W525" s="65"/>
      <c r="X525" s="65"/>
      <c r="Y525" s="65"/>
      <c r="AN525" s="65"/>
      <c r="AO525" s="65"/>
      <c r="AP525" s="65"/>
      <c r="AQ525" s="65"/>
      <c r="AR525" s="65"/>
      <c r="AS525" s="65"/>
      <c r="AT525" s="65"/>
      <c r="BA525" s="55"/>
      <c r="BG525" s="55"/>
      <c r="BH525" s="65"/>
      <c r="BI525" s="65"/>
      <c r="BJ525" s="65"/>
      <c r="BK525" s="65"/>
      <c r="BL525" s="65"/>
      <c r="BM525" s="65"/>
      <c r="BN525" s="65"/>
      <c r="BO525" s="65"/>
      <c r="BP525" s="43"/>
      <c r="BQ525" s="43"/>
      <c r="BR525" s="43"/>
      <c r="BS525" s="43"/>
      <c r="BT525" s="43"/>
      <c r="BU525" s="43"/>
      <c r="BV525" s="43"/>
      <c r="BW525" s="43"/>
    </row>
    <row r="526" spans="19:75" ht="15.75" customHeight="1">
      <c r="S526" s="65"/>
      <c r="T526" s="65"/>
      <c r="U526" s="65"/>
      <c r="V526" s="65"/>
      <c r="W526" s="65"/>
      <c r="X526" s="65"/>
      <c r="Y526" s="65"/>
      <c r="AN526" s="65"/>
      <c r="AO526" s="65"/>
      <c r="AP526" s="65"/>
      <c r="AQ526" s="65"/>
      <c r="AR526" s="65"/>
      <c r="AS526" s="65"/>
      <c r="AT526" s="65"/>
      <c r="BA526" s="55"/>
      <c r="BG526" s="55"/>
      <c r="BH526" s="65"/>
      <c r="BI526" s="65"/>
      <c r="BJ526" s="65"/>
      <c r="BK526" s="65"/>
      <c r="BL526" s="65"/>
      <c r="BM526" s="65"/>
      <c r="BN526" s="65"/>
      <c r="BO526" s="65"/>
      <c r="BP526" s="43"/>
      <c r="BQ526" s="43"/>
      <c r="BR526" s="43"/>
      <c r="BS526" s="43"/>
      <c r="BT526" s="43"/>
      <c r="BU526" s="43"/>
      <c r="BV526" s="43"/>
      <c r="BW526" s="43"/>
    </row>
    <row r="527" spans="19:75" ht="15.75" customHeight="1">
      <c r="S527" s="65"/>
      <c r="T527" s="65"/>
      <c r="U527" s="65"/>
      <c r="V527" s="65"/>
      <c r="W527" s="65"/>
      <c r="X527" s="65"/>
      <c r="Y527" s="65"/>
      <c r="AN527" s="65"/>
      <c r="AO527" s="65"/>
      <c r="AP527" s="65"/>
      <c r="AQ527" s="65"/>
      <c r="AR527" s="65"/>
      <c r="AS527" s="65"/>
      <c r="AT527" s="65"/>
      <c r="BA527" s="55"/>
      <c r="BG527" s="55"/>
      <c r="BH527" s="65"/>
      <c r="BI527" s="65"/>
      <c r="BJ527" s="65"/>
      <c r="BK527" s="65"/>
      <c r="BL527" s="65"/>
      <c r="BM527" s="65"/>
      <c r="BN527" s="65"/>
      <c r="BO527" s="65"/>
      <c r="BP527" s="43"/>
      <c r="BQ527" s="43"/>
      <c r="BR527" s="43"/>
      <c r="BS527" s="43"/>
      <c r="BT527" s="43"/>
      <c r="BU527" s="43"/>
      <c r="BV527" s="43"/>
      <c r="BW527" s="43"/>
    </row>
    <row r="528" spans="19:75" ht="15.75" customHeight="1">
      <c r="S528" s="65"/>
      <c r="T528" s="65"/>
      <c r="U528" s="65"/>
      <c r="V528" s="65"/>
      <c r="W528" s="65"/>
      <c r="X528" s="65"/>
      <c r="Y528" s="65"/>
      <c r="AN528" s="65"/>
      <c r="AO528" s="65"/>
      <c r="AP528" s="65"/>
      <c r="AQ528" s="65"/>
      <c r="AR528" s="65"/>
      <c r="AS528" s="65"/>
      <c r="AT528" s="65"/>
      <c r="BA528" s="55"/>
      <c r="BG528" s="55"/>
      <c r="BH528" s="65"/>
      <c r="BI528" s="65"/>
      <c r="BJ528" s="65"/>
      <c r="BK528" s="65"/>
      <c r="BL528" s="65"/>
      <c r="BM528" s="65"/>
      <c r="BN528" s="65"/>
      <c r="BO528" s="65"/>
      <c r="BP528" s="43"/>
      <c r="BQ528" s="43"/>
      <c r="BR528" s="43"/>
      <c r="BS528" s="43"/>
      <c r="BT528" s="43"/>
      <c r="BU528" s="43"/>
      <c r="BV528" s="43"/>
      <c r="BW528" s="43"/>
    </row>
    <row r="529" spans="19:75" ht="15.75" customHeight="1">
      <c r="S529" s="65"/>
      <c r="T529" s="65"/>
      <c r="U529" s="65"/>
      <c r="V529" s="65"/>
      <c r="W529" s="65"/>
      <c r="X529" s="65"/>
      <c r="Y529" s="65"/>
      <c r="AN529" s="65"/>
      <c r="AO529" s="65"/>
      <c r="AP529" s="65"/>
      <c r="AQ529" s="65"/>
      <c r="AR529" s="65"/>
      <c r="AS529" s="65"/>
      <c r="AT529" s="65"/>
      <c r="BA529" s="55"/>
      <c r="BG529" s="55"/>
      <c r="BH529" s="65"/>
      <c r="BI529" s="65"/>
      <c r="BJ529" s="65"/>
      <c r="BK529" s="65"/>
      <c r="BL529" s="65"/>
      <c r="BM529" s="65"/>
      <c r="BN529" s="65"/>
      <c r="BO529" s="65"/>
      <c r="BP529" s="43"/>
      <c r="BQ529" s="43"/>
      <c r="BR529" s="43"/>
      <c r="BS529" s="43"/>
      <c r="BT529" s="43"/>
      <c r="BU529" s="43"/>
      <c r="BV529" s="43"/>
      <c r="BW529" s="43"/>
    </row>
    <row r="530" spans="19:75" ht="15.75" customHeight="1">
      <c r="S530" s="65"/>
      <c r="T530" s="65"/>
      <c r="U530" s="65"/>
      <c r="V530" s="65"/>
      <c r="W530" s="65"/>
      <c r="X530" s="65"/>
      <c r="Y530" s="65"/>
      <c r="AN530" s="65"/>
      <c r="AO530" s="65"/>
      <c r="AP530" s="65"/>
      <c r="AQ530" s="65"/>
      <c r="AR530" s="65"/>
      <c r="AS530" s="65"/>
      <c r="AT530" s="65"/>
      <c r="BA530" s="55"/>
      <c r="BG530" s="55"/>
      <c r="BH530" s="65"/>
      <c r="BI530" s="65"/>
      <c r="BJ530" s="65"/>
      <c r="BK530" s="65"/>
      <c r="BL530" s="65"/>
      <c r="BM530" s="65"/>
      <c r="BN530" s="65"/>
      <c r="BO530" s="65"/>
      <c r="BP530" s="43"/>
      <c r="BQ530" s="43"/>
      <c r="BR530" s="43"/>
      <c r="BS530" s="43"/>
      <c r="BT530" s="43"/>
      <c r="BU530" s="43"/>
      <c r="BV530" s="43"/>
      <c r="BW530" s="43"/>
    </row>
    <row r="531" spans="19:75" ht="15.75" customHeight="1">
      <c r="S531" s="65"/>
      <c r="T531" s="65"/>
      <c r="U531" s="65"/>
      <c r="V531" s="65"/>
      <c r="W531" s="65"/>
      <c r="X531" s="65"/>
      <c r="Y531" s="65"/>
      <c r="AN531" s="65"/>
      <c r="AO531" s="65"/>
      <c r="AP531" s="65"/>
      <c r="AQ531" s="65"/>
      <c r="AR531" s="65"/>
      <c r="AS531" s="65"/>
      <c r="AT531" s="65"/>
      <c r="BA531" s="55"/>
      <c r="BG531" s="55"/>
      <c r="BH531" s="65"/>
      <c r="BI531" s="65"/>
      <c r="BJ531" s="65"/>
      <c r="BK531" s="65"/>
      <c r="BL531" s="65"/>
      <c r="BM531" s="65"/>
      <c r="BN531" s="65"/>
      <c r="BO531" s="65"/>
      <c r="BP531" s="43"/>
      <c r="BQ531" s="43"/>
      <c r="BR531" s="43"/>
      <c r="BS531" s="43"/>
      <c r="BT531" s="43"/>
      <c r="BU531" s="43"/>
      <c r="BV531" s="43"/>
      <c r="BW531" s="43"/>
    </row>
    <row r="532" spans="19:75" ht="15.75" customHeight="1">
      <c r="S532" s="65"/>
      <c r="T532" s="65"/>
      <c r="U532" s="65"/>
      <c r="V532" s="65"/>
      <c r="W532" s="65"/>
      <c r="X532" s="65"/>
      <c r="Y532" s="65"/>
      <c r="AN532" s="65"/>
      <c r="AO532" s="65"/>
      <c r="AP532" s="65"/>
      <c r="AQ532" s="65"/>
      <c r="AR532" s="65"/>
      <c r="AS532" s="65"/>
      <c r="AT532" s="65"/>
      <c r="BA532" s="55"/>
      <c r="BG532" s="55"/>
      <c r="BH532" s="65"/>
      <c r="BI532" s="65"/>
      <c r="BJ532" s="65"/>
      <c r="BK532" s="65"/>
      <c r="BL532" s="65"/>
      <c r="BM532" s="65"/>
      <c r="BN532" s="65"/>
      <c r="BO532" s="65"/>
      <c r="BP532" s="43"/>
      <c r="BQ532" s="43"/>
      <c r="BR532" s="43"/>
      <c r="BS532" s="43"/>
      <c r="BT532" s="43"/>
      <c r="BU532" s="43"/>
      <c r="BV532" s="43"/>
      <c r="BW532" s="43"/>
    </row>
    <row r="533" spans="19:75" ht="15.75" customHeight="1">
      <c r="S533" s="65"/>
      <c r="T533" s="65"/>
      <c r="U533" s="65"/>
      <c r="V533" s="65"/>
      <c r="W533" s="65"/>
      <c r="X533" s="65"/>
      <c r="Y533" s="65"/>
      <c r="AN533" s="65"/>
      <c r="AO533" s="65"/>
      <c r="AP533" s="65"/>
      <c r="AQ533" s="65"/>
      <c r="AR533" s="65"/>
      <c r="AS533" s="65"/>
      <c r="AT533" s="65"/>
      <c r="BA533" s="55"/>
      <c r="BG533" s="55"/>
      <c r="BH533" s="65"/>
      <c r="BI533" s="65"/>
      <c r="BJ533" s="65"/>
      <c r="BK533" s="65"/>
      <c r="BL533" s="65"/>
      <c r="BM533" s="65"/>
      <c r="BN533" s="65"/>
      <c r="BO533" s="65"/>
      <c r="BP533" s="43"/>
      <c r="BQ533" s="43"/>
      <c r="BR533" s="43"/>
      <c r="BS533" s="43"/>
      <c r="BT533" s="43"/>
      <c r="BU533" s="43"/>
      <c r="BV533" s="43"/>
      <c r="BW533" s="43"/>
    </row>
    <row r="534" spans="19:75" ht="15.75" customHeight="1">
      <c r="S534" s="65"/>
      <c r="T534" s="65"/>
      <c r="U534" s="65"/>
      <c r="V534" s="65"/>
      <c r="W534" s="65"/>
      <c r="X534" s="65"/>
      <c r="Y534" s="65"/>
      <c r="AN534" s="65"/>
      <c r="AO534" s="65"/>
      <c r="AP534" s="65"/>
      <c r="AQ534" s="65"/>
      <c r="AR534" s="65"/>
      <c r="AS534" s="65"/>
      <c r="AT534" s="65"/>
      <c r="BA534" s="55"/>
      <c r="BG534" s="55"/>
      <c r="BH534" s="65"/>
      <c r="BI534" s="65"/>
      <c r="BJ534" s="65"/>
      <c r="BK534" s="65"/>
      <c r="BL534" s="65"/>
      <c r="BM534" s="65"/>
      <c r="BN534" s="65"/>
      <c r="BO534" s="65"/>
      <c r="BP534" s="43"/>
      <c r="BQ534" s="43"/>
      <c r="BR534" s="43"/>
      <c r="BS534" s="43"/>
      <c r="BT534" s="43"/>
      <c r="BU534" s="43"/>
      <c r="BV534" s="43"/>
      <c r="BW534" s="43"/>
    </row>
    <row r="535" spans="19:75" ht="15.75" customHeight="1">
      <c r="S535" s="65"/>
      <c r="T535" s="65"/>
      <c r="U535" s="65"/>
      <c r="V535" s="65"/>
      <c r="W535" s="65"/>
      <c r="X535" s="65"/>
      <c r="Y535" s="65"/>
      <c r="AN535" s="65"/>
      <c r="AO535" s="65"/>
      <c r="AP535" s="65"/>
      <c r="AQ535" s="65"/>
      <c r="AR535" s="65"/>
      <c r="AS535" s="65"/>
      <c r="AT535" s="65"/>
      <c r="BA535" s="55"/>
      <c r="BG535" s="55"/>
      <c r="BH535" s="65"/>
      <c r="BI535" s="65"/>
      <c r="BJ535" s="65"/>
      <c r="BK535" s="65"/>
      <c r="BL535" s="65"/>
      <c r="BM535" s="65"/>
      <c r="BN535" s="65"/>
      <c r="BO535" s="65"/>
      <c r="BP535" s="43"/>
      <c r="BQ535" s="43"/>
      <c r="BR535" s="43"/>
      <c r="BS535" s="43"/>
      <c r="BT535" s="43"/>
      <c r="BU535" s="43"/>
      <c r="BV535" s="43"/>
      <c r="BW535" s="43"/>
    </row>
    <row r="536" spans="19:75" ht="15.75" customHeight="1">
      <c r="S536" s="65"/>
      <c r="T536" s="65"/>
      <c r="U536" s="65"/>
      <c r="V536" s="65"/>
      <c r="W536" s="65"/>
      <c r="X536" s="65"/>
      <c r="Y536" s="65"/>
      <c r="AN536" s="65"/>
      <c r="AO536" s="65"/>
      <c r="AP536" s="65"/>
      <c r="AQ536" s="65"/>
      <c r="AR536" s="65"/>
      <c r="AS536" s="65"/>
      <c r="AT536" s="65"/>
      <c r="BA536" s="55"/>
      <c r="BG536" s="55"/>
      <c r="BH536" s="65"/>
      <c r="BI536" s="65"/>
      <c r="BJ536" s="65"/>
      <c r="BK536" s="65"/>
      <c r="BL536" s="65"/>
      <c r="BM536" s="65"/>
      <c r="BN536" s="65"/>
      <c r="BO536" s="65"/>
      <c r="BP536" s="43"/>
      <c r="BQ536" s="43"/>
      <c r="BR536" s="43"/>
      <c r="BS536" s="43"/>
      <c r="BT536" s="43"/>
      <c r="BU536" s="43"/>
      <c r="BV536" s="43"/>
      <c r="BW536" s="43"/>
    </row>
    <row r="537" spans="19:75" ht="15.75" customHeight="1">
      <c r="S537" s="65"/>
      <c r="T537" s="65"/>
      <c r="U537" s="65"/>
      <c r="V537" s="65"/>
      <c r="W537" s="65"/>
      <c r="X537" s="65"/>
      <c r="Y537" s="65"/>
      <c r="AN537" s="65"/>
      <c r="AO537" s="65"/>
      <c r="AP537" s="65"/>
      <c r="AQ537" s="65"/>
      <c r="AR537" s="65"/>
      <c r="AS537" s="65"/>
      <c r="AT537" s="65"/>
      <c r="BA537" s="55"/>
      <c r="BG537" s="55"/>
      <c r="BH537" s="65"/>
      <c r="BI537" s="65"/>
      <c r="BJ537" s="65"/>
      <c r="BK537" s="65"/>
      <c r="BL537" s="65"/>
      <c r="BM537" s="65"/>
      <c r="BN537" s="65"/>
      <c r="BO537" s="65"/>
      <c r="BP537" s="43"/>
      <c r="BQ537" s="43"/>
      <c r="BR537" s="43"/>
      <c r="BS537" s="43"/>
      <c r="BT537" s="43"/>
      <c r="BU537" s="43"/>
      <c r="BV537" s="43"/>
      <c r="BW537" s="43"/>
    </row>
    <row r="538" spans="19:75" ht="15.75" customHeight="1">
      <c r="S538" s="65"/>
      <c r="T538" s="65"/>
      <c r="U538" s="65"/>
      <c r="V538" s="65"/>
      <c r="W538" s="65"/>
      <c r="X538" s="65"/>
      <c r="Y538" s="65"/>
      <c r="AN538" s="65"/>
      <c r="AO538" s="65"/>
      <c r="AP538" s="65"/>
      <c r="AQ538" s="65"/>
      <c r="AR538" s="65"/>
      <c r="AS538" s="65"/>
      <c r="AT538" s="65"/>
      <c r="BA538" s="55"/>
      <c r="BG538" s="55"/>
      <c r="BH538" s="65"/>
      <c r="BI538" s="65"/>
      <c r="BJ538" s="65"/>
      <c r="BK538" s="65"/>
      <c r="BL538" s="65"/>
      <c r="BM538" s="65"/>
      <c r="BN538" s="65"/>
      <c r="BO538" s="65"/>
      <c r="BP538" s="43"/>
      <c r="BQ538" s="43"/>
      <c r="BR538" s="43"/>
      <c r="BS538" s="43"/>
      <c r="BT538" s="43"/>
      <c r="BU538" s="43"/>
      <c r="BV538" s="43"/>
      <c r="BW538" s="43"/>
    </row>
    <row r="539" spans="19:75" ht="15.75" customHeight="1">
      <c r="S539" s="65"/>
      <c r="T539" s="65"/>
      <c r="U539" s="65"/>
      <c r="V539" s="65"/>
      <c r="W539" s="65"/>
      <c r="X539" s="65"/>
      <c r="Y539" s="65"/>
      <c r="AN539" s="65"/>
      <c r="AO539" s="65"/>
      <c r="AP539" s="65"/>
      <c r="AQ539" s="65"/>
      <c r="AR539" s="65"/>
      <c r="AS539" s="65"/>
      <c r="AT539" s="65"/>
      <c r="BA539" s="55"/>
      <c r="BG539" s="55"/>
      <c r="BH539" s="65"/>
      <c r="BI539" s="65"/>
      <c r="BJ539" s="65"/>
      <c r="BK539" s="65"/>
      <c r="BL539" s="65"/>
      <c r="BM539" s="65"/>
      <c r="BN539" s="65"/>
      <c r="BO539" s="65"/>
      <c r="BP539" s="43"/>
      <c r="BQ539" s="43"/>
      <c r="BR539" s="43"/>
      <c r="BS539" s="43"/>
      <c r="BT539" s="43"/>
      <c r="BU539" s="43"/>
      <c r="BV539" s="43"/>
      <c r="BW539" s="43"/>
    </row>
    <row r="540" spans="19:75" ht="15.75" customHeight="1">
      <c r="S540" s="65"/>
      <c r="T540" s="65"/>
      <c r="U540" s="65"/>
      <c r="V540" s="65"/>
      <c r="W540" s="65"/>
      <c r="X540" s="65"/>
      <c r="Y540" s="65"/>
      <c r="AN540" s="65"/>
      <c r="AO540" s="65"/>
      <c r="AP540" s="65"/>
      <c r="AQ540" s="65"/>
      <c r="AR540" s="65"/>
      <c r="AS540" s="65"/>
      <c r="AT540" s="65"/>
      <c r="BA540" s="55"/>
      <c r="BG540" s="55"/>
      <c r="BH540" s="65"/>
      <c r="BI540" s="65"/>
      <c r="BJ540" s="65"/>
      <c r="BK540" s="65"/>
      <c r="BL540" s="65"/>
      <c r="BM540" s="65"/>
      <c r="BN540" s="65"/>
      <c r="BO540" s="65"/>
      <c r="BP540" s="43"/>
      <c r="BQ540" s="43"/>
      <c r="BR540" s="43"/>
      <c r="BS540" s="43"/>
      <c r="BT540" s="43"/>
      <c r="BU540" s="43"/>
      <c r="BV540" s="43"/>
      <c r="BW540" s="43"/>
    </row>
    <row r="541" spans="19:75" ht="15.75" customHeight="1">
      <c r="S541" s="65"/>
      <c r="T541" s="65"/>
      <c r="U541" s="65"/>
      <c r="V541" s="65"/>
      <c r="W541" s="65"/>
      <c r="X541" s="65"/>
      <c r="Y541" s="65"/>
      <c r="AN541" s="65"/>
      <c r="AO541" s="65"/>
      <c r="AP541" s="65"/>
      <c r="AQ541" s="65"/>
      <c r="AR541" s="65"/>
      <c r="AS541" s="65"/>
      <c r="AT541" s="65"/>
      <c r="BA541" s="55"/>
      <c r="BG541" s="55"/>
      <c r="BH541" s="65"/>
      <c r="BI541" s="65"/>
      <c r="BJ541" s="65"/>
      <c r="BK541" s="65"/>
      <c r="BL541" s="65"/>
      <c r="BM541" s="65"/>
      <c r="BN541" s="65"/>
      <c r="BO541" s="65"/>
      <c r="BP541" s="43"/>
      <c r="BQ541" s="43"/>
      <c r="BR541" s="43"/>
      <c r="BS541" s="43"/>
      <c r="BT541" s="43"/>
      <c r="BU541" s="43"/>
      <c r="BV541" s="43"/>
      <c r="BW541" s="43"/>
    </row>
    <row r="542" spans="19:75" ht="15.75" customHeight="1">
      <c r="S542" s="65"/>
      <c r="T542" s="65"/>
      <c r="U542" s="65"/>
      <c r="V542" s="65"/>
      <c r="W542" s="65"/>
      <c r="X542" s="65"/>
      <c r="Y542" s="65"/>
      <c r="AN542" s="65"/>
      <c r="AO542" s="65"/>
      <c r="AP542" s="65"/>
      <c r="AQ542" s="65"/>
      <c r="AR542" s="65"/>
      <c r="AS542" s="65"/>
      <c r="AT542" s="65"/>
      <c r="BA542" s="55"/>
      <c r="BG542" s="55"/>
      <c r="BH542" s="65"/>
      <c r="BI542" s="65"/>
      <c r="BJ542" s="65"/>
      <c r="BK542" s="65"/>
      <c r="BL542" s="65"/>
      <c r="BM542" s="65"/>
      <c r="BN542" s="65"/>
      <c r="BO542" s="65"/>
      <c r="BP542" s="43"/>
      <c r="BQ542" s="43"/>
      <c r="BR542" s="43"/>
      <c r="BS542" s="43"/>
      <c r="BT542" s="43"/>
      <c r="BU542" s="43"/>
      <c r="BV542" s="43"/>
      <c r="BW542" s="43"/>
    </row>
    <row r="543" spans="19:75" ht="15.75" customHeight="1">
      <c r="S543" s="65"/>
      <c r="T543" s="65"/>
      <c r="U543" s="65"/>
      <c r="V543" s="65"/>
      <c r="W543" s="65"/>
      <c r="X543" s="65"/>
      <c r="Y543" s="65"/>
      <c r="AN543" s="65"/>
      <c r="AO543" s="65"/>
      <c r="AP543" s="65"/>
      <c r="AQ543" s="65"/>
      <c r="AR543" s="65"/>
      <c r="AS543" s="65"/>
      <c r="AT543" s="65"/>
      <c r="BA543" s="55"/>
      <c r="BG543" s="55"/>
      <c r="BH543" s="65"/>
      <c r="BI543" s="65"/>
      <c r="BJ543" s="65"/>
      <c r="BK543" s="65"/>
      <c r="BL543" s="65"/>
      <c r="BM543" s="65"/>
      <c r="BN543" s="65"/>
      <c r="BO543" s="65"/>
      <c r="BP543" s="43"/>
      <c r="BQ543" s="43"/>
      <c r="BR543" s="43"/>
      <c r="BS543" s="43"/>
      <c r="BT543" s="43"/>
      <c r="BU543" s="43"/>
      <c r="BV543" s="43"/>
      <c r="BW543" s="43"/>
    </row>
    <row r="544" spans="19:75" ht="15.75" customHeight="1">
      <c r="S544" s="65"/>
      <c r="T544" s="65"/>
      <c r="U544" s="65"/>
      <c r="V544" s="65"/>
      <c r="W544" s="65"/>
      <c r="X544" s="65"/>
      <c r="Y544" s="65"/>
      <c r="AN544" s="65"/>
      <c r="AO544" s="65"/>
      <c r="AP544" s="65"/>
      <c r="AQ544" s="65"/>
      <c r="AR544" s="65"/>
      <c r="AS544" s="65"/>
      <c r="AT544" s="65"/>
      <c r="BA544" s="55"/>
      <c r="BG544" s="55"/>
      <c r="BH544" s="65"/>
      <c r="BI544" s="65"/>
      <c r="BJ544" s="65"/>
      <c r="BK544" s="65"/>
      <c r="BL544" s="65"/>
      <c r="BM544" s="65"/>
      <c r="BN544" s="65"/>
      <c r="BO544" s="65"/>
      <c r="BP544" s="43"/>
      <c r="BQ544" s="43"/>
      <c r="BR544" s="43"/>
      <c r="BS544" s="43"/>
      <c r="BT544" s="43"/>
      <c r="BU544" s="43"/>
      <c r="BV544" s="43"/>
      <c r="BW544" s="43"/>
    </row>
    <row r="545" spans="19:75" ht="15.75" customHeight="1">
      <c r="S545" s="65"/>
      <c r="T545" s="65"/>
      <c r="U545" s="65"/>
      <c r="V545" s="65"/>
      <c r="W545" s="65"/>
      <c r="X545" s="65"/>
      <c r="Y545" s="65"/>
      <c r="AN545" s="65"/>
      <c r="AO545" s="65"/>
      <c r="AP545" s="65"/>
      <c r="AQ545" s="65"/>
      <c r="AR545" s="65"/>
      <c r="AS545" s="65"/>
      <c r="AT545" s="65"/>
      <c r="BA545" s="55"/>
      <c r="BG545" s="55"/>
      <c r="BH545" s="65"/>
      <c r="BI545" s="65"/>
      <c r="BJ545" s="65"/>
      <c r="BK545" s="65"/>
      <c r="BL545" s="65"/>
      <c r="BM545" s="65"/>
      <c r="BN545" s="65"/>
      <c r="BO545" s="65"/>
      <c r="BP545" s="43"/>
      <c r="BQ545" s="43"/>
      <c r="BR545" s="43"/>
      <c r="BS545" s="43"/>
      <c r="BT545" s="43"/>
      <c r="BU545" s="43"/>
      <c r="BV545" s="43"/>
      <c r="BW545" s="43"/>
    </row>
    <row r="546" spans="19:75" ht="15.75" customHeight="1">
      <c r="S546" s="65"/>
      <c r="T546" s="65"/>
      <c r="U546" s="65"/>
      <c r="V546" s="65"/>
      <c r="W546" s="65"/>
      <c r="X546" s="65"/>
      <c r="Y546" s="65"/>
      <c r="AN546" s="65"/>
      <c r="AO546" s="65"/>
      <c r="AP546" s="65"/>
      <c r="AQ546" s="65"/>
      <c r="AR546" s="65"/>
      <c r="AS546" s="65"/>
      <c r="AT546" s="65"/>
      <c r="BA546" s="55"/>
      <c r="BG546" s="55"/>
      <c r="BH546" s="65"/>
      <c r="BI546" s="65"/>
      <c r="BJ546" s="65"/>
      <c r="BK546" s="65"/>
      <c r="BL546" s="65"/>
      <c r="BM546" s="65"/>
      <c r="BN546" s="65"/>
      <c r="BO546" s="65"/>
      <c r="BP546" s="43"/>
      <c r="BQ546" s="43"/>
      <c r="BR546" s="43"/>
      <c r="BS546" s="43"/>
      <c r="BT546" s="43"/>
      <c r="BU546" s="43"/>
      <c r="BV546" s="43"/>
      <c r="BW546" s="43"/>
    </row>
    <row r="547" spans="19:75" ht="15.75" customHeight="1">
      <c r="S547" s="65"/>
      <c r="T547" s="65"/>
      <c r="U547" s="65"/>
      <c r="V547" s="65"/>
      <c r="W547" s="65"/>
      <c r="X547" s="65"/>
      <c r="Y547" s="65"/>
      <c r="AN547" s="65"/>
      <c r="AO547" s="65"/>
      <c r="AP547" s="65"/>
      <c r="AQ547" s="65"/>
      <c r="AR547" s="65"/>
      <c r="AS547" s="65"/>
      <c r="AT547" s="65"/>
      <c r="BA547" s="55"/>
      <c r="BG547" s="55"/>
      <c r="BH547" s="65"/>
      <c r="BI547" s="65"/>
      <c r="BJ547" s="65"/>
      <c r="BK547" s="65"/>
      <c r="BL547" s="65"/>
      <c r="BM547" s="65"/>
      <c r="BN547" s="65"/>
      <c r="BO547" s="65"/>
      <c r="BP547" s="43"/>
      <c r="BQ547" s="43"/>
      <c r="BR547" s="43"/>
      <c r="BS547" s="43"/>
      <c r="BT547" s="43"/>
      <c r="BU547" s="43"/>
      <c r="BV547" s="43"/>
      <c r="BW547" s="43"/>
    </row>
    <row r="548" spans="19:75" ht="15.75" customHeight="1">
      <c r="S548" s="65"/>
      <c r="T548" s="65"/>
      <c r="U548" s="65"/>
      <c r="V548" s="65"/>
      <c r="W548" s="65"/>
      <c r="X548" s="65"/>
      <c r="Y548" s="65"/>
      <c r="AN548" s="65"/>
      <c r="AO548" s="65"/>
      <c r="AP548" s="65"/>
      <c r="AQ548" s="65"/>
      <c r="AR548" s="65"/>
      <c r="AS548" s="65"/>
      <c r="AT548" s="65"/>
      <c r="BA548" s="55"/>
      <c r="BG548" s="55"/>
      <c r="BH548" s="65"/>
      <c r="BI548" s="65"/>
      <c r="BJ548" s="65"/>
      <c r="BK548" s="65"/>
      <c r="BL548" s="65"/>
      <c r="BM548" s="65"/>
      <c r="BN548" s="65"/>
      <c r="BO548" s="65"/>
      <c r="BP548" s="43"/>
      <c r="BQ548" s="43"/>
      <c r="BR548" s="43"/>
      <c r="BS548" s="43"/>
      <c r="BT548" s="43"/>
      <c r="BU548" s="43"/>
      <c r="BV548" s="43"/>
      <c r="BW548" s="43"/>
    </row>
    <row r="549" spans="19:75" ht="15.75" customHeight="1">
      <c r="S549" s="65"/>
      <c r="T549" s="65"/>
      <c r="U549" s="65"/>
      <c r="V549" s="65"/>
      <c r="W549" s="65"/>
      <c r="X549" s="65"/>
      <c r="Y549" s="65"/>
      <c r="AN549" s="65"/>
      <c r="AO549" s="65"/>
      <c r="AP549" s="65"/>
      <c r="AQ549" s="65"/>
      <c r="AR549" s="65"/>
      <c r="AS549" s="65"/>
      <c r="AT549" s="65"/>
      <c r="BA549" s="55"/>
      <c r="BG549" s="55"/>
      <c r="BH549" s="65"/>
      <c r="BI549" s="65"/>
      <c r="BJ549" s="65"/>
      <c r="BK549" s="65"/>
      <c r="BL549" s="65"/>
      <c r="BM549" s="65"/>
      <c r="BN549" s="65"/>
      <c r="BO549" s="65"/>
      <c r="BP549" s="43"/>
      <c r="BQ549" s="43"/>
      <c r="BR549" s="43"/>
      <c r="BS549" s="43"/>
      <c r="BT549" s="43"/>
      <c r="BU549" s="43"/>
      <c r="BV549" s="43"/>
      <c r="BW549" s="43"/>
    </row>
    <row r="550" spans="19:75" ht="15.75" customHeight="1">
      <c r="S550" s="65"/>
      <c r="T550" s="65"/>
      <c r="U550" s="65"/>
      <c r="V550" s="65"/>
      <c r="W550" s="65"/>
      <c r="X550" s="65"/>
      <c r="Y550" s="65"/>
      <c r="AN550" s="65"/>
      <c r="AO550" s="65"/>
      <c r="AP550" s="65"/>
      <c r="AQ550" s="65"/>
      <c r="AR550" s="65"/>
      <c r="AS550" s="65"/>
      <c r="AT550" s="65"/>
      <c r="BA550" s="55"/>
      <c r="BG550" s="55"/>
      <c r="BH550" s="65"/>
      <c r="BI550" s="65"/>
      <c r="BJ550" s="65"/>
      <c r="BK550" s="65"/>
      <c r="BL550" s="65"/>
      <c r="BM550" s="65"/>
      <c r="BN550" s="65"/>
      <c r="BO550" s="65"/>
      <c r="BP550" s="43"/>
      <c r="BQ550" s="43"/>
      <c r="BR550" s="43"/>
      <c r="BS550" s="43"/>
      <c r="BT550" s="43"/>
      <c r="BU550" s="43"/>
      <c r="BV550" s="43"/>
      <c r="BW550" s="43"/>
    </row>
    <row r="551" spans="19:75" ht="15.75" customHeight="1">
      <c r="S551" s="65"/>
      <c r="T551" s="65"/>
      <c r="U551" s="65"/>
      <c r="V551" s="65"/>
      <c r="W551" s="65"/>
      <c r="X551" s="65"/>
      <c r="Y551" s="65"/>
      <c r="AN551" s="65"/>
      <c r="AO551" s="65"/>
      <c r="AP551" s="65"/>
      <c r="AQ551" s="65"/>
      <c r="AR551" s="65"/>
      <c r="AS551" s="65"/>
      <c r="AT551" s="65"/>
      <c r="BA551" s="55"/>
      <c r="BG551" s="55"/>
      <c r="BH551" s="65"/>
      <c r="BI551" s="65"/>
      <c r="BJ551" s="65"/>
      <c r="BK551" s="65"/>
      <c r="BL551" s="65"/>
      <c r="BM551" s="65"/>
      <c r="BN551" s="65"/>
      <c r="BO551" s="65"/>
      <c r="BP551" s="43"/>
      <c r="BQ551" s="43"/>
      <c r="BR551" s="43"/>
      <c r="BS551" s="43"/>
      <c r="BT551" s="43"/>
      <c r="BU551" s="43"/>
      <c r="BV551" s="43"/>
      <c r="BW551" s="43"/>
    </row>
    <row r="552" spans="19:75" ht="15.75" customHeight="1">
      <c r="S552" s="65"/>
      <c r="T552" s="65"/>
      <c r="U552" s="65"/>
      <c r="V552" s="65"/>
      <c r="W552" s="65"/>
      <c r="X552" s="65"/>
      <c r="Y552" s="65"/>
      <c r="AN552" s="65"/>
      <c r="AO552" s="65"/>
      <c r="AP552" s="65"/>
      <c r="AQ552" s="65"/>
      <c r="AR552" s="65"/>
      <c r="AS552" s="65"/>
      <c r="AT552" s="65"/>
      <c r="BA552" s="55"/>
      <c r="BG552" s="55"/>
      <c r="BH552" s="65"/>
      <c r="BI552" s="65"/>
      <c r="BJ552" s="65"/>
      <c r="BK552" s="65"/>
      <c r="BL552" s="65"/>
      <c r="BM552" s="65"/>
      <c r="BN552" s="65"/>
      <c r="BO552" s="65"/>
      <c r="BP552" s="43"/>
      <c r="BQ552" s="43"/>
      <c r="BR552" s="43"/>
      <c r="BS552" s="43"/>
      <c r="BT552" s="43"/>
      <c r="BU552" s="43"/>
      <c r="BV552" s="43"/>
      <c r="BW552" s="43"/>
    </row>
    <row r="553" spans="19:75" ht="15.75" customHeight="1">
      <c r="S553" s="65"/>
      <c r="T553" s="65"/>
      <c r="U553" s="65"/>
      <c r="V553" s="65"/>
      <c r="W553" s="65"/>
      <c r="X553" s="65"/>
      <c r="Y553" s="65"/>
      <c r="AN553" s="65"/>
      <c r="AO553" s="65"/>
      <c r="AP553" s="65"/>
      <c r="AQ553" s="65"/>
      <c r="AR553" s="65"/>
      <c r="AS553" s="65"/>
      <c r="AT553" s="65"/>
      <c r="BA553" s="55"/>
      <c r="BG553" s="55"/>
      <c r="BH553" s="65"/>
      <c r="BI553" s="65"/>
      <c r="BJ553" s="65"/>
      <c r="BK553" s="65"/>
      <c r="BL553" s="65"/>
      <c r="BM553" s="65"/>
      <c r="BN553" s="65"/>
      <c r="BO553" s="65"/>
      <c r="BP553" s="43"/>
      <c r="BQ553" s="43"/>
      <c r="BR553" s="43"/>
      <c r="BS553" s="43"/>
      <c r="BT553" s="43"/>
      <c r="BU553" s="43"/>
      <c r="BV553" s="43"/>
      <c r="BW553" s="43"/>
    </row>
    <row r="554" spans="19:75" ht="15.75" customHeight="1">
      <c r="S554" s="65"/>
      <c r="T554" s="65"/>
      <c r="U554" s="65"/>
      <c r="V554" s="65"/>
      <c r="W554" s="65"/>
      <c r="X554" s="65"/>
      <c r="Y554" s="65"/>
      <c r="AN554" s="65"/>
      <c r="AO554" s="65"/>
      <c r="AP554" s="65"/>
      <c r="AQ554" s="65"/>
      <c r="AR554" s="65"/>
      <c r="AS554" s="65"/>
      <c r="AT554" s="65"/>
      <c r="BA554" s="55"/>
      <c r="BG554" s="55"/>
      <c r="BH554" s="65"/>
      <c r="BI554" s="65"/>
      <c r="BJ554" s="65"/>
      <c r="BK554" s="65"/>
      <c r="BL554" s="65"/>
      <c r="BM554" s="65"/>
      <c r="BN554" s="65"/>
      <c r="BO554" s="65"/>
      <c r="BP554" s="43"/>
      <c r="BQ554" s="43"/>
      <c r="BR554" s="43"/>
      <c r="BS554" s="43"/>
      <c r="BT554" s="43"/>
      <c r="BU554" s="43"/>
      <c r="BV554" s="43"/>
      <c r="BW554" s="43"/>
    </row>
    <row r="555" spans="19:75" ht="15.75" customHeight="1">
      <c r="S555" s="65"/>
      <c r="T555" s="65"/>
      <c r="U555" s="65"/>
      <c r="V555" s="65"/>
      <c r="W555" s="65"/>
      <c r="X555" s="65"/>
      <c r="Y555" s="65"/>
      <c r="AN555" s="65"/>
      <c r="AO555" s="65"/>
      <c r="AP555" s="65"/>
      <c r="AQ555" s="65"/>
      <c r="AR555" s="65"/>
      <c r="AS555" s="65"/>
      <c r="AT555" s="65"/>
      <c r="BA555" s="55"/>
      <c r="BG555" s="55"/>
      <c r="BH555" s="65"/>
      <c r="BI555" s="65"/>
      <c r="BJ555" s="65"/>
      <c r="BK555" s="65"/>
      <c r="BL555" s="65"/>
      <c r="BM555" s="65"/>
      <c r="BN555" s="65"/>
      <c r="BO555" s="65"/>
      <c r="BP555" s="43"/>
      <c r="BQ555" s="43"/>
      <c r="BR555" s="43"/>
      <c r="BS555" s="43"/>
      <c r="BT555" s="43"/>
      <c r="BU555" s="43"/>
      <c r="BV555" s="43"/>
      <c r="BW555" s="43"/>
    </row>
    <row r="556" spans="19:75" ht="15.75" customHeight="1">
      <c r="S556" s="65"/>
      <c r="T556" s="65"/>
      <c r="U556" s="65"/>
      <c r="V556" s="65"/>
      <c r="W556" s="65"/>
      <c r="X556" s="65"/>
      <c r="Y556" s="65"/>
      <c r="AN556" s="65"/>
      <c r="AO556" s="65"/>
      <c r="AP556" s="65"/>
      <c r="AQ556" s="65"/>
      <c r="AR556" s="65"/>
      <c r="AS556" s="65"/>
      <c r="AT556" s="65"/>
      <c r="BA556" s="55"/>
      <c r="BG556" s="55"/>
      <c r="BH556" s="65"/>
      <c r="BI556" s="65"/>
      <c r="BJ556" s="65"/>
      <c r="BK556" s="65"/>
      <c r="BL556" s="65"/>
      <c r="BM556" s="65"/>
      <c r="BN556" s="65"/>
      <c r="BO556" s="65"/>
      <c r="BP556" s="43"/>
      <c r="BQ556" s="43"/>
      <c r="BR556" s="43"/>
      <c r="BS556" s="43"/>
      <c r="BT556" s="43"/>
      <c r="BU556" s="43"/>
      <c r="BV556" s="43"/>
      <c r="BW556" s="43"/>
    </row>
    <row r="557" spans="19:75" ht="15.75" customHeight="1">
      <c r="S557" s="65"/>
      <c r="T557" s="65"/>
      <c r="U557" s="65"/>
      <c r="V557" s="65"/>
      <c r="W557" s="65"/>
      <c r="X557" s="65"/>
      <c r="Y557" s="65"/>
      <c r="AN557" s="65"/>
      <c r="AO557" s="65"/>
      <c r="AP557" s="65"/>
      <c r="AQ557" s="65"/>
      <c r="AR557" s="65"/>
      <c r="AS557" s="65"/>
      <c r="AT557" s="65"/>
      <c r="BA557" s="55"/>
      <c r="BG557" s="55"/>
      <c r="BH557" s="65"/>
      <c r="BI557" s="65"/>
      <c r="BJ557" s="65"/>
      <c r="BK557" s="65"/>
      <c r="BL557" s="65"/>
      <c r="BM557" s="65"/>
      <c r="BN557" s="65"/>
      <c r="BO557" s="65"/>
      <c r="BP557" s="43"/>
      <c r="BQ557" s="43"/>
      <c r="BR557" s="43"/>
      <c r="BS557" s="43"/>
      <c r="BT557" s="43"/>
      <c r="BU557" s="43"/>
      <c r="BV557" s="43"/>
      <c r="BW557" s="43"/>
    </row>
    <row r="558" spans="19:75" ht="15.75" customHeight="1">
      <c r="S558" s="65"/>
      <c r="T558" s="65"/>
      <c r="U558" s="65"/>
      <c r="V558" s="65"/>
      <c r="W558" s="65"/>
      <c r="X558" s="65"/>
      <c r="Y558" s="65"/>
      <c r="AN558" s="65"/>
      <c r="AO558" s="65"/>
      <c r="AP558" s="65"/>
      <c r="AQ558" s="65"/>
      <c r="AR558" s="65"/>
      <c r="AS558" s="65"/>
      <c r="AT558" s="65"/>
      <c r="BA558" s="55"/>
      <c r="BG558" s="55"/>
      <c r="BH558" s="65"/>
      <c r="BI558" s="65"/>
      <c r="BJ558" s="65"/>
      <c r="BK558" s="65"/>
      <c r="BL558" s="65"/>
      <c r="BM558" s="65"/>
      <c r="BN558" s="65"/>
      <c r="BO558" s="65"/>
      <c r="BP558" s="43"/>
      <c r="BQ558" s="43"/>
      <c r="BR558" s="43"/>
      <c r="BS558" s="43"/>
      <c r="BT558" s="43"/>
      <c r="BU558" s="43"/>
      <c r="BV558" s="43"/>
      <c r="BW558" s="43"/>
    </row>
    <row r="559" spans="19:75" ht="15.75" customHeight="1">
      <c r="S559" s="65"/>
      <c r="T559" s="65"/>
      <c r="U559" s="65"/>
      <c r="V559" s="65"/>
      <c r="W559" s="65"/>
      <c r="X559" s="65"/>
      <c r="Y559" s="65"/>
      <c r="AN559" s="65"/>
      <c r="AO559" s="65"/>
      <c r="AP559" s="65"/>
      <c r="AQ559" s="65"/>
      <c r="AR559" s="65"/>
      <c r="AS559" s="65"/>
      <c r="AT559" s="65"/>
      <c r="BA559" s="55"/>
      <c r="BG559" s="55"/>
      <c r="BH559" s="65"/>
      <c r="BI559" s="65"/>
      <c r="BJ559" s="65"/>
      <c r="BK559" s="65"/>
      <c r="BL559" s="65"/>
      <c r="BM559" s="65"/>
      <c r="BN559" s="65"/>
      <c r="BO559" s="65"/>
      <c r="BP559" s="43"/>
      <c r="BQ559" s="43"/>
      <c r="BR559" s="43"/>
      <c r="BS559" s="43"/>
      <c r="BT559" s="43"/>
      <c r="BU559" s="43"/>
      <c r="BV559" s="43"/>
      <c r="BW559" s="43"/>
    </row>
    <row r="560" spans="19:75" ht="15.75" customHeight="1">
      <c r="S560" s="65"/>
      <c r="T560" s="65"/>
      <c r="U560" s="65"/>
      <c r="V560" s="65"/>
      <c r="W560" s="65"/>
      <c r="X560" s="65"/>
      <c r="Y560" s="65"/>
      <c r="AN560" s="65"/>
      <c r="AO560" s="65"/>
      <c r="AP560" s="65"/>
      <c r="AQ560" s="65"/>
      <c r="AR560" s="65"/>
      <c r="AS560" s="65"/>
      <c r="AT560" s="65"/>
      <c r="BA560" s="55"/>
      <c r="BG560" s="55"/>
      <c r="BH560" s="65"/>
      <c r="BI560" s="65"/>
      <c r="BJ560" s="65"/>
      <c r="BK560" s="65"/>
      <c r="BL560" s="65"/>
      <c r="BM560" s="65"/>
      <c r="BN560" s="65"/>
      <c r="BO560" s="65"/>
      <c r="BP560" s="43"/>
      <c r="BQ560" s="43"/>
      <c r="BR560" s="43"/>
      <c r="BS560" s="43"/>
      <c r="BT560" s="43"/>
      <c r="BU560" s="43"/>
      <c r="BV560" s="43"/>
      <c r="BW560" s="43"/>
    </row>
    <row r="561" spans="19:75" ht="15.75" customHeight="1">
      <c r="S561" s="65"/>
      <c r="T561" s="65"/>
      <c r="U561" s="65"/>
      <c r="V561" s="65"/>
      <c r="W561" s="65"/>
      <c r="X561" s="65"/>
      <c r="Y561" s="65"/>
      <c r="AN561" s="65"/>
      <c r="AO561" s="65"/>
      <c r="AP561" s="65"/>
      <c r="AQ561" s="65"/>
      <c r="AR561" s="65"/>
      <c r="AS561" s="65"/>
      <c r="AT561" s="65"/>
      <c r="BA561" s="55"/>
      <c r="BG561" s="55"/>
      <c r="BH561" s="65"/>
      <c r="BI561" s="65"/>
      <c r="BJ561" s="65"/>
      <c r="BK561" s="65"/>
      <c r="BL561" s="65"/>
      <c r="BM561" s="65"/>
      <c r="BN561" s="65"/>
      <c r="BO561" s="65"/>
      <c r="BP561" s="43"/>
      <c r="BQ561" s="43"/>
      <c r="BR561" s="43"/>
      <c r="BS561" s="43"/>
      <c r="BT561" s="43"/>
      <c r="BU561" s="43"/>
      <c r="BV561" s="43"/>
      <c r="BW561" s="43"/>
    </row>
    <row r="562" spans="19:75" ht="15.75" customHeight="1">
      <c r="S562" s="65"/>
      <c r="T562" s="65"/>
      <c r="U562" s="65"/>
      <c r="V562" s="65"/>
      <c r="W562" s="65"/>
      <c r="X562" s="65"/>
      <c r="Y562" s="65"/>
      <c r="AN562" s="65"/>
      <c r="AO562" s="65"/>
      <c r="AP562" s="65"/>
      <c r="AQ562" s="65"/>
      <c r="AR562" s="65"/>
      <c r="AS562" s="65"/>
      <c r="AT562" s="65"/>
      <c r="BA562" s="55"/>
      <c r="BG562" s="55"/>
      <c r="BH562" s="65"/>
      <c r="BI562" s="65"/>
      <c r="BJ562" s="65"/>
      <c r="BK562" s="65"/>
      <c r="BL562" s="65"/>
      <c r="BM562" s="65"/>
      <c r="BN562" s="65"/>
      <c r="BO562" s="65"/>
      <c r="BP562" s="43"/>
      <c r="BQ562" s="43"/>
      <c r="BR562" s="43"/>
      <c r="BS562" s="43"/>
      <c r="BT562" s="43"/>
      <c r="BU562" s="43"/>
      <c r="BV562" s="43"/>
      <c r="BW562" s="43"/>
    </row>
    <row r="563" spans="19:75" ht="15.75" customHeight="1">
      <c r="S563" s="65"/>
      <c r="T563" s="65"/>
      <c r="U563" s="65"/>
      <c r="V563" s="65"/>
      <c r="W563" s="65"/>
      <c r="X563" s="65"/>
      <c r="Y563" s="65"/>
      <c r="AN563" s="65"/>
      <c r="AO563" s="65"/>
      <c r="AP563" s="65"/>
      <c r="AQ563" s="65"/>
      <c r="AR563" s="65"/>
      <c r="AS563" s="65"/>
      <c r="AT563" s="65"/>
      <c r="BA563" s="55"/>
      <c r="BG563" s="55"/>
      <c r="BH563" s="65"/>
      <c r="BI563" s="65"/>
      <c r="BJ563" s="65"/>
      <c r="BK563" s="65"/>
      <c r="BL563" s="65"/>
      <c r="BM563" s="65"/>
      <c r="BN563" s="65"/>
      <c r="BO563" s="65"/>
      <c r="BP563" s="43"/>
      <c r="BQ563" s="43"/>
      <c r="BR563" s="43"/>
      <c r="BS563" s="43"/>
      <c r="BT563" s="43"/>
      <c r="BU563" s="43"/>
      <c r="BV563" s="43"/>
      <c r="BW563" s="43"/>
    </row>
  </sheetData>
  <conditionalFormatting sqref="E3:R109 Z3:AF109 AU3:BO109 S3:Y123 AG3:AM147 AN3:AT160 AG149:AM152 BI168:BO168 BB169:BG169 BI172:BO176 BB175:BG175 BI178:BO179 BB179:BG186 Y180">
    <cfRule type="cellIs" dxfId="0" priority="1" operator="equal">
      <formula>0</formula>
    </cfRule>
  </conditionalFormatting>
  <conditionalFormatting sqref="E3:R109 Z3:AF109 AU3:BO109 S3:Y123 AG3:AM147 AN3:AT160 AG149:AM152 BI168:BO168 BB169:BG169 BI172:BO176 BB175:BG175 BI178:BO179 BB179:BG186 Y180">
    <cfRule type="cellIs" dxfId="1" priority="2" operator="equal">
      <formula>1</formula>
    </cfRule>
  </conditionalFormatting>
  <printOptions>
    <extLst>
      <ext uri="smNativeData">
        <pm:pageFlags xmlns:pm="smNativeData" id="171224799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1" fitToWidth="1" fitToHeight="1" orientation="landscape" cellComments="asDisplayed"/>
  <headerFooter>
    <extLst>
      <ext uri="smNativeData">
        <pm:header xmlns:pm="smNativeData" id="1712247999" l="56" r="56" t="56" b="56" borderId="0" fillId="0" vertical="0"/>
        <pm:footer xmlns:pm="smNativeData" id="1712247999" l="56" r="56" t="56" b="56" borderId="0" fillId="0" vertical="2"/>
      </ext>
    </extLst>
  </headerFooter>
  <extLst>
    <ext uri="smNativeData">
      <pm:sheetPrefs xmlns:pm="smNativeData" day="17122479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BY564"/>
  <sheetViews>
    <sheetView view="normal" workbookViewId="0">
      <pane xSplit="4" topLeftCell="E1" activePane="topRight" state="frozen"/>
      <selection pane="topRight" activeCell="D153" sqref="D153"/>
    </sheetView>
  </sheetViews>
  <sheetFormatPr baseColWidth="11" defaultColWidth="12.630631" defaultRowHeight="13.45"/>
  <cols>
    <col min="1" max="1" width="6.252252" customWidth="1" style="6"/>
    <col min="2" max="2" width="7.747748" customWidth="1" style="6"/>
    <col min="3" max="3" width="8.747748" customWidth="1" style="6"/>
    <col min="4" max="4" width="36.378378" customWidth="1" style="6"/>
    <col min="5" max="10" width="3.126126" customWidth="1" style="6"/>
    <col min="11" max="11" width="3.252252" customWidth="1" style="6"/>
    <col min="12" max="17" width="3.126126" customWidth="1" style="6"/>
    <col min="18" max="18" width="3.252252" customWidth="1" style="6"/>
    <col min="19" max="24" width="3.126126" customWidth="1" style="6"/>
    <col min="25" max="25" width="3.252252" customWidth="1" style="6"/>
    <col min="26" max="31" width="3.126126" customWidth="1" style="6"/>
    <col min="32" max="32" width="3.252252" customWidth="1" style="6"/>
    <col min="33" max="38" width="3.126126" customWidth="1" style="6"/>
    <col min="39" max="39" width="3.252252" customWidth="1" style="6"/>
    <col min="40" max="77" width="3.126126" customWidth="1" style="6"/>
  </cols>
  <sheetData>
    <row r="1" spans="1:77" ht="15.75" customHeight="1">
      <c r="A1" s="7" t="s">
        <v>423</v>
      </c>
      <c r="B1" s="7"/>
      <c r="C1" s="7"/>
      <c r="D1" s="7"/>
      <c r="E1" s="8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9" t="s">
        <v>1</v>
      </c>
      <c r="K1" s="9" t="s">
        <v>1</v>
      </c>
      <c r="L1" s="8" t="s">
        <v>2</v>
      </c>
      <c r="M1" s="9" t="s">
        <v>2</v>
      </c>
      <c r="N1" s="9" t="s">
        <v>2</v>
      </c>
      <c r="O1" s="9" t="s">
        <v>2</v>
      </c>
      <c r="P1" s="9" t="s">
        <v>2</v>
      </c>
      <c r="Q1" s="9" t="s">
        <v>2</v>
      </c>
      <c r="R1" s="9" t="s">
        <v>2</v>
      </c>
      <c r="S1" s="10" t="s">
        <v>3</v>
      </c>
      <c r="T1" s="10" t="s">
        <v>3</v>
      </c>
      <c r="U1" s="10" t="s">
        <v>3</v>
      </c>
      <c r="V1" s="10" t="s">
        <v>3</v>
      </c>
      <c r="W1" s="10" t="s">
        <v>3</v>
      </c>
      <c r="X1" s="10" t="s">
        <v>3</v>
      </c>
      <c r="Y1" s="10" t="s">
        <v>3</v>
      </c>
      <c r="Z1" s="8" t="s">
        <v>4</v>
      </c>
      <c r="AA1" s="9" t="s">
        <v>4</v>
      </c>
      <c r="AB1" s="9" t="s">
        <v>4</v>
      </c>
      <c r="AC1" s="9" t="s">
        <v>4</v>
      </c>
      <c r="AD1" s="9" t="s">
        <v>4</v>
      </c>
      <c r="AE1" s="9" t="s">
        <v>4</v>
      </c>
      <c r="AF1" s="9" t="s">
        <v>4</v>
      </c>
      <c r="AG1" s="8" t="s">
        <v>5</v>
      </c>
      <c r="AH1" s="9" t="s">
        <v>5</v>
      </c>
      <c r="AI1" s="9" t="s">
        <v>5</v>
      </c>
      <c r="AJ1" s="9" t="s">
        <v>5</v>
      </c>
      <c r="AK1" s="9" t="s">
        <v>5</v>
      </c>
      <c r="AL1" s="9" t="s">
        <v>5</v>
      </c>
      <c r="AM1" s="9" t="s">
        <v>5</v>
      </c>
      <c r="AN1" s="10" t="s">
        <v>6</v>
      </c>
      <c r="AO1" s="10" t="s">
        <v>6</v>
      </c>
      <c r="AP1" s="10" t="s">
        <v>6</v>
      </c>
      <c r="AQ1" s="10" t="s">
        <v>6</v>
      </c>
      <c r="AR1" s="10" t="s">
        <v>6</v>
      </c>
      <c r="AS1" s="10" t="s">
        <v>6</v>
      </c>
      <c r="AT1" s="10"/>
      <c r="AU1" s="9"/>
      <c r="AV1" s="9"/>
      <c r="AW1" s="9"/>
      <c r="AX1" s="9"/>
      <c r="AY1" s="9"/>
      <c r="AZ1" s="9"/>
      <c r="BA1" s="11" t="s">
        <v>6</v>
      </c>
      <c r="BB1" s="9"/>
      <c r="BC1" s="9"/>
      <c r="BD1" s="9"/>
      <c r="BE1" s="9"/>
      <c r="BF1" s="7"/>
      <c r="BG1" s="11" t="s">
        <v>7</v>
      </c>
      <c r="BH1" s="10"/>
      <c r="BI1" s="10"/>
      <c r="BJ1" s="10"/>
      <c r="BK1" s="10"/>
      <c r="BL1" s="10"/>
      <c r="BM1" s="10"/>
      <c r="BN1" s="10"/>
      <c r="BO1" s="10"/>
      <c r="BP1" s="13"/>
      <c r="BQ1" s="13"/>
      <c r="BR1" s="13"/>
      <c r="BS1" s="13"/>
      <c r="BT1" s="13"/>
      <c r="BU1" s="13"/>
      <c r="BV1" s="13"/>
      <c r="BW1" s="13"/>
      <c r="BX1" s="13"/>
      <c r="BY1" s="13"/>
    </row>
    <row r="2" spans="1:77" hidden="1" ht="144" customHeight="1">
      <c r="A2" s="14" t="s">
        <v>8</v>
      </c>
      <c r="B2" s="14" t="s">
        <v>0</v>
      </c>
      <c r="C2" s="14" t="s">
        <v>9</v>
      </c>
      <c r="D2" s="14" t="s">
        <v>10</v>
      </c>
      <c r="E2" s="14" t="s">
        <v>11</v>
      </c>
      <c r="F2" s="14" t="s">
        <v>12</v>
      </c>
      <c r="G2" s="14" t="s">
        <v>13</v>
      </c>
      <c r="H2" s="14" t="s">
        <v>14</v>
      </c>
      <c r="I2" s="14" t="s">
        <v>15</v>
      </c>
      <c r="J2" s="14" t="s">
        <v>16</v>
      </c>
      <c r="K2" s="14" t="s">
        <v>17</v>
      </c>
      <c r="L2" s="14" t="s">
        <v>18</v>
      </c>
      <c r="M2" s="14" t="s">
        <v>19</v>
      </c>
      <c r="N2" s="14" t="s">
        <v>20</v>
      </c>
      <c r="O2" s="14" t="s">
        <v>21</v>
      </c>
      <c r="P2" s="14" t="s">
        <v>22</v>
      </c>
      <c r="Q2" s="14" t="s">
        <v>23</v>
      </c>
      <c r="R2" s="14" t="s">
        <v>24</v>
      </c>
      <c r="S2" s="14" t="s">
        <v>25</v>
      </c>
      <c r="T2" s="14" t="s">
        <v>26</v>
      </c>
      <c r="U2" s="14" t="s">
        <v>27</v>
      </c>
      <c r="V2" s="14" t="s">
        <v>28</v>
      </c>
      <c r="W2" s="14" t="s">
        <v>29</v>
      </c>
      <c r="X2" s="14" t="s">
        <v>30</v>
      </c>
      <c r="Y2" s="14" t="s">
        <v>31</v>
      </c>
      <c r="Z2" s="14" t="s">
        <v>32</v>
      </c>
      <c r="AA2" s="14" t="s">
        <v>33</v>
      </c>
      <c r="AB2" s="14" t="s">
        <v>34</v>
      </c>
      <c r="AC2" s="14" t="s">
        <v>35</v>
      </c>
      <c r="AD2" s="14" t="s">
        <v>36</v>
      </c>
      <c r="AE2" s="14" t="s">
        <v>37</v>
      </c>
      <c r="AF2" s="14" t="s">
        <v>38</v>
      </c>
      <c r="AG2" s="14" t="s">
        <v>39</v>
      </c>
      <c r="AH2" s="14" t="s">
        <v>40</v>
      </c>
      <c r="AI2" s="14" t="s">
        <v>41</v>
      </c>
      <c r="AJ2" s="14" t="s">
        <v>42</v>
      </c>
      <c r="AK2" s="14" t="s">
        <v>43</v>
      </c>
      <c r="AL2" s="14" t="s">
        <v>44</v>
      </c>
      <c r="AM2" s="14" t="s">
        <v>45</v>
      </c>
      <c r="AN2" s="14" t="s">
        <v>46</v>
      </c>
      <c r="AO2" s="14" t="s">
        <v>47</v>
      </c>
      <c r="AP2" s="14" t="s">
        <v>48</v>
      </c>
      <c r="AQ2" s="14" t="s">
        <v>49</v>
      </c>
      <c r="AR2" s="14" t="s">
        <v>50</v>
      </c>
      <c r="AS2" s="14" t="s">
        <v>51</v>
      </c>
      <c r="AT2" s="14" t="s">
        <v>52</v>
      </c>
      <c r="AU2" s="14" t="s">
        <v>53</v>
      </c>
      <c r="AV2" s="14" t="s">
        <v>54</v>
      </c>
      <c r="AW2" s="14" t="s">
        <v>55</v>
      </c>
      <c r="AX2" s="14" t="s">
        <v>56</v>
      </c>
      <c r="AY2" s="14" t="s">
        <v>57</v>
      </c>
      <c r="AZ2" s="14" t="s">
        <v>58</v>
      </c>
      <c r="BA2" s="15" t="s">
        <v>59</v>
      </c>
      <c r="BB2" s="15" t="s">
        <v>60</v>
      </c>
      <c r="BC2" s="15" t="s">
        <v>61</v>
      </c>
      <c r="BD2" s="15" t="s">
        <v>62</v>
      </c>
      <c r="BE2" s="15" t="s">
        <v>63</v>
      </c>
      <c r="BF2" s="15" t="s">
        <v>64</v>
      </c>
      <c r="BG2" s="15" t="s">
        <v>65</v>
      </c>
      <c r="BH2" s="16" t="s">
        <v>66</v>
      </c>
      <c r="BI2" s="16" t="s">
        <v>67</v>
      </c>
      <c r="BJ2" s="16" t="s">
        <v>68</v>
      </c>
      <c r="BK2" s="16" t="s">
        <v>69</v>
      </c>
      <c r="BL2" s="17" t="s">
        <v>70</v>
      </c>
      <c r="BM2" s="17" t="s">
        <v>71</v>
      </c>
      <c r="BN2" s="17" t="s">
        <v>72</v>
      </c>
      <c r="BO2" s="17" t="s">
        <v>73</v>
      </c>
      <c r="BP2" s="17" t="s">
        <v>74</v>
      </c>
      <c r="BQ2" s="17" t="s">
        <v>75</v>
      </c>
      <c r="BR2" s="17" t="s">
        <v>76</v>
      </c>
      <c r="BS2" s="17" t="s">
        <v>77</v>
      </c>
      <c r="BT2" s="17" t="s">
        <v>78</v>
      </c>
      <c r="BU2" s="17" t="s">
        <v>79</v>
      </c>
      <c r="BV2" s="17" t="s">
        <v>80</v>
      </c>
      <c r="BW2" s="17" t="s">
        <v>81</v>
      </c>
      <c r="BX2" s="13"/>
      <c r="BY2" s="13"/>
      <extLst>
        <ext uri="smNativeData">
          <pm:rowDef xmlns:pm="smNativeData" id="1712247999" r="2" hidden="0" collapsedDB="1" collapsedOL="0"/>
        </ext>
      </extLst>
    </row>
    <row r="3" spans="1:77" hidden="1" ht="15.75" customHeight="1">
      <c r="A3" s="24" t="s">
        <v>82</v>
      </c>
      <c r="B3" s="6" t="s">
        <v>83</v>
      </c>
      <c r="C3" s="24" t="s">
        <v>84</v>
      </c>
      <c r="D3" s="13" t="s">
        <v>424</v>
      </c>
      <c r="E3" s="25" t="n">
        <v>0</v>
      </c>
      <c r="F3" s="25" t="n">
        <v>0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6" t="n">
        <v>1</v>
      </c>
      <c r="Q3" s="25" t="n">
        <v>0</v>
      </c>
      <c r="R3" s="26" t="n">
        <v>1</v>
      </c>
      <c r="S3" s="31" t="n">
        <v>1</v>
      </c>
      <c r="T3" s="32" t="n">
        <v>0</v>
      </c>
      <c r="U3" s="31" t="n">
        <v>1</v>
      </c>
      <c r="V3" s="31" t="n">
        <v>1</v>
      </c>
      <c r="W3" s="32" t="n">
        <v>0</v>
      </c>
      <c r="X3" s="31" t="n">
        <v>1</v>
      </c>
      <c r="Y3" s="31" t="n">
        <v>1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27"/>
      <c r="AO3" s="27"/>
      <c r="AP3" s="27"/>
      <c r="AQ3" s="27"/>
      <c r="AR3" s="27"/>
      <c r="AS3" s="27"/>
      <c r="AT3" s="27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27"/>
      <c r="BJ3" s="27"/>
      <c r="BK3" s="27"/>
      <c r="BL3" s="27"/>
      <c r="BM3" s="27"/>
      <c r="BN3" s="27"/>
      <c r="BO3" s="27"/>
      <c r="BP3" s="67">
        <f>COUNTIF($E3:$BG3,1)</f>
        <v>7</v>
      </c>
      <c r="BQ3" s="67" t="n">
        <v>3</v>
      </c>
      <c r="BR3" s="67">
        <f>IF(BP3=2,2,IF(BP3&gt;3,3,IF(BP3=1,1,0)))</f>
        <v>3</v>
      </c>
      <c r="BS3" s="67">
        <f>COUNTIF($E3:$BG3,"R")</f>
        <v>0</v>
      </c>
      <c r="BT3" s="67">
        <f>COUNTIF($E3:$BG3,"E")</f>
        <v>0</v>
      </c>
      <c r="BU3" s="67">
        <f>COUNTIF($E3:$BO3,"X")</f>
        <v>0</v>
      </c>
      <c r="BV3" s="68">
        <f>IF(OR(BT3&gt;0,BS3&gt;0,BU3&gt;7,OR(BU3&lt;7,BU3&gt;7)),0,1)</f>
        <v>0</v>
      </c>
      <c r="BW3" s="13">
        <f>IFERROR(VLOOKUP(C3,Inscritos!$B$2:$D$600,3,FALSE()),0)</f>
        <v>0</v>
      </c>
      <c r="BX3" s="69" t="s">
        <v>85</v>
      </c>
      <c r="BY3" s="69" t="s">
        <v>86</v>
      </c>
      <extLst>
        <ext uri="smNativeData">
          <pm:rowDef xmlns:pm="smNativeData" id="1712247999" r="3" hidden="0" collapsedDB="1" collapsedOL="0"/>
        </ext>
      </extLst>
    </row>
    <row r="4" spans="1:77" hidden="1" ht="15.75" customHeight="1">
      <c r="A4" s="24" t="s">
        <v>82</v>
      </c>
      <c r="B4" s="6" t="s">
        <v>83</v>
      </c>
      <c r="C4" s="24" t="s">
        <v>87</v>
      </c>
      <c r="D4" s="13" t="s">
        <v>425</v>
      </c>
      <c r="E4" s="25" t="n">
        <v>0</v>
      </c>
      <c r="F4" s="25" t="n">
        <v>0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6" t="n">
        <v>1</v>
      </c>
      <c r="M4" s="26" t="n">
        <v>1</v>
      </c>
      <c r="N4" s="26" t="n">
        <v>1</v>
      </c>
      <c r="O4" s="26" t="n">
        <v>1</v>
      </c>
      <c r="P4" s="26" t="n">
        <v>1</v>
      </c>
      <c r="Q4" s="26" t="n">
        <v>1</v>
      </c>
      <c r="R4" s="26" t="n">
        <v>1</v>
      </c>
      <c r="S4" s="27"/>
      <c r="T4" s="27"/>
      <c r="U4" s="27"/>
      <c r="V4" s="27"/>
      <c r="W4" s="27"/>
      <c r="X4" s="27"/>
      <c r="Y4" s="27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27"/>
      <c r="AO4" s="27"/>
      <c r="AP4" s="27"/>
      <c r="AQ4" s="27"/>
      <c r="AR4" s="27"/>
      <c r="AS4" s="27"/>
      <c r="AT4" s="27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27"/>
      <c r="BJ4" s="27"/>
      <c r="BK4" s="27"/>
      <c r="BL4" s="27"/>
      <c r="BM4" s="27"/>
      <c r="BN4" s="27"/>
      <c r="BO4" s="27"/>
      <c r="BP4" s="67">
        <f>COUNTIF($E4:$BG4,1)</f>
        <v>7</v>
      </c>
      <c r="BQ4" s="67" t="n">
        <v>3</v>
      </c>
      <c r="BR4" s="67">
        <f>IF(BP4=2,2,IF(BP4&gt;3,3,IF(BP4=1,1,0)))</f>
        <v>3</v>
      </c>
      <c r="BS4" s="67">
        <f>COUNTIF($E4:$BG4,"R")</f>
        <v>0</v>
      </c>
      <c r="BT4" s="67">
        <f>COUNTIF($E4:$BG4,"E")</f>
        <v>0</v>
      </c>
      <c r="BU4" s="67">
        <f>COUNTIF($E4:$BO4,"X")</f>
        <v>0</v>
      </c>
      <c r="BV4" s="68">
        <f>IF(OR(BT4&gt;0,BS4&gt;0,BU4&gt;7,OR(BU4&lt;7,BU4&gt;7)),0,1)</f>
        <v>0</v>
      </c>
      <c r="BW4" s="13">
        <f>IFERROR(VLOOKUP(C4,Inscritos!$B$2:$D$600,3,FALSE()),0)</f>
        <v>0</v>
      </c>
      <c r="BX4" s="30"/>
      <c r="BY4" s="27" t="s">
        <v>88</v>
      </c>
      <extLst>
        <ext uri="smNativeData">
          <pm:rowDef xmlns:pm="smNativeData" id="1712247999" r="4" hidden="0" collapsedDB="1" collapsedOL="0"/>
        </ext>
      </extLst>
    </row>
    <row r="5" spans="1:77" hidden="1" ht="15.75" customHeight="1">
      <c r="A5" s="24" t="s">
        <v>82</v>
      </c>
      <c r="B5" s="6" t="s">
        <v>83</v>
      </c>
      <c r="C5" s="24" t="s">
        <v>89</v>
      </c>
      <c r="D5" s="13" t="s">
        <v>426</v>
      </c>
      <c r="E5" s="26" t="n">
        <v>1</v>
      </c>
      <c r="F5" s="26" t="n">
        <v>1</v>
      </c>
      <c r="G5" s="25" t="n">
        <v>0</v>
      </c>
      <c r="H5" s="25" t="n">
        <v>0</v>
      </c>
      <c r="I5" s="25" t="n">
        <v>0</v>
      </c>
      <c r="J5" s="26" t="n">
        <v>1</v>
      </c>
      <c r="K5" s="25" t="n">
        <v>0</v>
      </c>
      <c r="L5" s="25" t="n">
        <v>0</v>
      </c>
      <c r="M5" s="25" t="n">
        <v>0</v>
      </c>
      <c r="N5" s="26" t="n">
        <v>1</v>
      </c>
      <c r="O5" s="25" t="n">
        <v>0</v>
      </c>
      <c r="P5" s="26" t="n">
        <v>1</v>
      </c>
      <c r="Q5" s="25" t="n">
        <v>0</v>
      </c>
      <c r="R5" s="25" t="n">
        <v>0</v>
      </c>
      <c r="S5" s="27"/>
      <c r="T5" s="27"/>
      <c r="U5" s="27"/>
      <c r="V5" s="27"/>
      <c r="W5" s="27"/>
      <c r="X5" s="27"/>
      <c r="Y5" s="27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27"/>
      <c r="AO5" s="27"/>
      <c r="AP5" s="27"/>
      <c r="AQ5" s="27"/>
      <c r="AR5" s="27"/>
      <c r="AS5" s="27"/>
      <c r="AT5" s="27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27"/>
      <c r="BJ5" s="27"/>
      <c r="BK5" s="27"/>
      <c r="BL5" s="27"/>
      <c r="BM5" s="27"/>
      <c r="BN5" s="27"/>
      <c r="BO5" s="27"/>
      <c r="BP5" s="67">
        <f>COUNTIF($E5:$BG5,1)</f>
        <v>5</v>
      </c>
      <c r="BQ5" s="67" t="n">
        <v>6</v>
      </c>
      <c r="BR5" s="67">
        <f>IF(BP5=2,2,IF(BP5&gt;3,3,IF(BP5=1,1,0)))</f>
        <v>3</v>
      </c>
      <c r="BS5" s="67">
        <f>COUNTIF($E5:$BG5,"R")</f>
        <v>0</v>
      </c>
      <c r="BT5" s="67">
        <f>COUNTIF($E5:$BG5,"E")</f>
        <v>0</v>
      </c>
      <c r="BU5" s="67">
        <f>COUNTIF($E5:$BO5,"X")</f>
        <v>0</v>
      </c>
      <c r="BV5" s="67">
        <f>IF(OR(BT5&gt;0,BS5&gt;0,BU5&gt;7,OR(BU5&lt;7,BU5&gt;7)),0,1)</f>
        <v>0</v>
      </c>
      <c r="BW5" s="13">
        <f>IFERROR(VLOOKUP(C5,Inscritos!$B$2:$D$600,3,FALSE()),0)</f>
        <v>1</v>
      </c>
      <c r="BX5" s="27"/>
      <c r="BY5" s="27"/>
      <extLst>
        <ext uri="smNativeData">
          <pm:rowDef xmlns:pm="smNativeData" id="1712247999" r="5" hidden="0" collapsedDB="1" collapsedOL="0"/>
        </ext>
      </extLst>
    </row>
    <row r="6" spans="1:77" hidden="1" ht="15.75" customHeight="1">
      <c r="A6" s="24" t="s">
        <v>82</v>
      </c>
      <c r="B6" s="6" t="s">
        <v>83</v>
      </c>
      <c r="C6" s="24" t="s">
        <v>90</v>
      </c>
      <c r="D6" s="13" t="s">
        <v>427</v>
      </c>
      <c r="E6" s="26" t="n">
        <v>1</v>
      </c>
      <c r="F6" s="25" t="n">
        <v>0</v>
      </c>
      <c r="G6" s="25" t="n">
        <v>0</v>
      </c>
      <c r="H6" s="26" t="n">
        <v>1</v>
      </c>
      <c r="I6" s="25" t="n">
        <v>0</v>
      </c>
      <c r="J6" s="25" t="n">
        <v>0</v>
      </c>
      <c r="K6" s="25" t="n">
        <v>0</v>
      </c>
      <c r="L6" s="26" t="n">
        <v>1</v>
      </c>
      <c r="M6" s="26" t="n">
        <v>1</v>
      </c>
      <c r="N6" s="26" t="n">
        <v>1</v>
      </c>
      <c r="O6" s="26" t="n">
        <v>1</v>
      </c>
      <c r="P6" s="26" t="n">
        <v>1</v>
      </c>
      <c r="Q6" s="26" t="n">
        <v>1</v>
      </c>
      <c r="R6" s="26" t="n">
        <v>1</v>
      </c>
      <c r="S6" s="27"/>
      <c r="T6" s="27"/>
      <c r="U6" s="27"/>
      <c r="V6" s="27"/>
      <c r="W6" s="27"/>
      <c r="X6" s="27"/>
      <c r="Y6" s="27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27"/>
      <c r="AO6" s="27"/>
      <c r="AP6" s="27"/>
      <c r="AQ6" s="27"/>
      <c r="AR6" s="27"/>
      <c r="AS6" s="27"/>
      <c r="AT6" s="27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27"/>
      <c r="BJ6" s="27"/>
      <c r="BK6" s="27"/>
      <c r="BL6" s="27"/>
      <c r="BM6" s="27"/>
      <c r="BN6" s="27"/>
      <c r="BO6" s="27"/>
      <c r="BP6" s="67">
        <f>COUNTIF($E6:$BG6,1)</f>
        <v>9</v>
      </c>
      <c r="BQ6" s="67" t="n">
        <v>6</v>
      </c>
      <c r="BR6" s="67">
        <f>IF(BP6=2,2,IF(BP6&gt;3,3,IF(BP6=1,1,0)))</f>
        <v>3</v>
      </c>
      <c r="BS6" s="67">
        <f>COUNTIF($E6:$BG6,"R")</f>
        <v>0</v>
      </c>
      <c r="BT6" s="67">
        <f>COUNTIF($E6:$BG6,"E")</f>
        <v>0</v>
      </c>
      <c r="BU6" s="67">
        <f>COUNTIF($E6:$BO6,"X")</f>
        <v>0</v>
      </c>
      <c r="BV6" s="67">
        <f>IF(OR(BT6&gt;0,BS6&gt;0,BU6&gt;7,OR(BU6&lt;7,BU6&gt;7)),0,1)</f>
        <v>0</v>
      </c>
      <c r="BW6" s="13">
        <f>IFERROR(VLOOKUP(C6,Inscritos!$B$2:$D$600,3,FALSE()),0)</f>
        <v>0</v>
      </c>
      <c r="BX6" s="27"/>
      <c r="BY6" s="27"/>
      <extLst>
        <ext uri="smNativeData">
          <pm:rowDef xmlns:pm="smNativeData" id="1712247999" r="6" hidden="0" collapsedDB="1" collapsedOL="0"/>
        </ext>
      </extLst>
    </row>
    <row r="7" spans="1:77" hidden="1" ht="15.75" customHeight="1">
      <c r="A7" s="24" t="s">
        <v>82</v>
      </c>
      <c r="B7" s="6" t="s">
        <v>83</v>
      </c>
      <c r="C7" s="24" t="s">
        <v>91</v>
      </c>
      <c r="D7" s="13" t="s">
        <v>428</v>
      </c>
      <c r="E7" s="25" t="n">
        <v>0</v>
      </c>
      <c r="F7" s="25" t="n">
        <v>0</v>
      </c>
      <c r="G7" s="25" t="n">
        <v>0</v>
      </c>
      <c r="H7" s="25" t="n">
        <v>0</v>
      </c>
      <c r="I7" s="25" t="n">
        <v>0</v>
      </c>
      <c r="J7" s="25" t="n">
        <v>0</v>
      </c>
      <c r="K7" s="25" t="n">
        <v>0</v>
      </c>
      <c r="L7" s="25" t="n">
        <v>0</v>
      </c>
      <c r="M7" s="25" t="n">
        <v>0</v>
      </c>
      <c r="N7" s="26" t="n">
        <v>1</v>
      </c>
      <c r="O7" s="26" t="n">
        <v>1</v>
      </c>
      <c r="P7" s="26" t="n">
        <v>1</v>
      </c>
      <c r="Q7" s="25" t="n">
        <v>0</v>
      </c>
      <c r="R7" s="26" t="n">
        <v>1</v>
      </c>
      <c r="S7" s="27"/>
      <c r="T7" s="27"/>
      <c r="U7" s="27"/>
      <c r="V7" s="27"/>
      <c r="W7" s="27"/>
      <c r="X7" s="27"/>
      <c r="Y7" s="27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27"/>
      <c r="AO7" s="27"/>
      <c r="AP7" s="27"/>
      <c r="AQ7" s="27"/>
      <c r="AR7" s="27"/>
      <c r="AS7" s="27"/>
      <c r="AT7" s="27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27"/>
      <c r="BJ7" s="27"/>
      <c r="BK7" s="27"/>
      <c r="BL7" s="27"/>
      <c r="BM7" s="27"/>
      <c r="BN7" s="27"/>
      <c r="BO7" s="27"/>
      <c r="BP7" s="67">
        <f>COUNTIF($E7:$BG7,1)</f>
        <v>4</v>
      </c>
      <c r="BQ7" s="67" t="n">
        <v>6</v>
      </c>
      <c r="BR7" s="67">
        <f>IF(BP7=2,2,IF(BP7&gt;3,3,IF(BP7=1,1,0)))</f>
        <v>3</v>
      </c>
      <c r="BS7" s="67">
        <f>COUNTIF($E7:$BG7,"R")</f>
        <v>0</v>
      </c>
      <c r="BT7" s="67">
        <f>COUNTIF($E7:$BG7,"E")</f>
        <v>0</v>
      </c>
      <c r="BU7" s="67">
        <f>COUNTIF($E7:$BO7,"X")</f>
        <v>0</v>
      </c>
      <c r="BV7" s="67">
        <f>IF(OR(BT7&gt;0,BS7&gt;0,BU7&gt;7,OR(BU7&lt;7,BU7&gt;7)),0,1)</f>
        <v>0</v>
      </c>
      <c r="BW7" s="13">
        <f>IFERROR(VLOOKUP(C7,Inscritos!$B$2:$D$600,3,FALSE()),0)</f>
        <v>0</v>
      </c>
      <c r="BX7" s="27"/>
      <c r="BY7" s="27"/>
      <extLst>
        <ext uri="smNativeData">
          <pm:rowDef xmlns:pm="smNativeData" id="1712247999" r="7" hidden="0" collapsedDB="1" collapsedOL="0"/>
        </ext>
      </extLst>
    </row>
    <row r="8" spans="1:77" hidden="1" ht="15.75" customHeight="1">
      <c r="A8" s="24" t="s">
        <v>82</v>
      </c>
      <c r="B8" s="6" t="s">
        <v>83</v>
      </c>
      <c r="C8" s="24" t="s">
        <v>92</v>
      </c>
      <c r="D8" s="13" t="s">
        <v>429</v>
      </c>
      <c r="E8" s="25" t="n">
        <v>0</v>
      </c>
      <c r="F8" s="26" t="n">
        <v>1</v>
      </c>
      <c r="G8" s="25" t="n">
        <v>0</v>
      </c>
      <c r="H8" s="26" t="n">
        <v>1</v>
      </c>
      <c r="I8" s="25" t="n">
        <v>0</v>
      </c>
      <c r="J8" s="26" t="n">
        <v>1</v>
      </c>
      <c r="K8" s="25" t="n">
        <v>0</v>
      </c>
      <c r="L8" s="25" t="n">
        <v>0</v>
      </c>
      <c r="M8" s="25" t="n">
        <v>0</v>
      </c>
      <c r="N8" s="26" t="n">
        <v>1</v>
      </c>
      <c r="O8" s="25" t="n">
        <v>0</v>
      </c>
      <c r="P8" s="26" t="n">
        <v>1</v>
      </c>
      <c r="Q8" s="25" t="n">
        <v>0</v>
      </c>
      <c r="R8" s="25" t="n">
        <v>0</v>
      </c>
      <c r="S8" s="27"/>
      <c r="T8" s="27"/>
      <c r="U8" s="27"/>
      <c r="V8" s="27"/>
      <c r="W8" s="27"/>
      <c r="X8" s="27"/>
      <c r="Y8" s="27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27"/>
      <c r="AO8" s="27"/>
      <c r="AP8" s="27"/>
      <c r="AQ8" s="27"/>
      <c r="AR8" s="27"/>
      <c r="AS8" s="27"/>
      <c r="AT8" s="27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27"/>
      <c r="BJ8" s="27"/>
      <c r="BK8" s="27"/>
      <c r="BL8" s="27"/>
      <c r="BM8" s="27"/>
      <c r="BN8" s="27"/>
      <c r="BO8" s="27"/>
      <c r="BP8" s="67">
        <f>COUNTIF($E8:$BG8,1)</f>
        <v>5</v>
      </c>
      <c r="BQ8" s="67" t="n">
        <v>6</v>
      </c>
      <c r="BR8" s="67">
        <f>IF(BP8=2,2,IF(BP8&gt;3,3,IF(BP8=1,1,0)))</f>
        <v>3</v>
      </c>
      <c r="BS8" s="67">
        <f>COUNTIF($E8:$BG8,"R")</f>
        <v>0</v>
      </c>
      <c r="BT8" s="67">
        <f>COUNTIF($E8:$BG8,"E")</f>
        <v>0</v>
      </c>
      <c r="BU8" s="67">
        <f>COUNTIF($E8:$BO8,"X")</f>
        <v>0</v>
      </c>
      <c r="BV8" s="67">
        <f>IF(OR(BT8&gt;0,BS8&gt;0,BU8&gt;7,OR(BU8&lt;7,BU8&gt;7)),0,1)</f>
        <v>0</v>
      </c>
      <c r="BW8" s="13">
        <f>IFERROR(VLOOKUP(C8,Inscritos!$B$2:$D$600,3,FALSE()),0)</f>
        <v>1</v>
      </c>
      <c r="BX8" s="27"/>
      <c r="BY8" s="27"/>
      <extLst>
        <ext uri="smNativeData">
          <pm:rowDef xmlns:pm="smNativeData" id="1712247999" r="8" hidden="0" collapsedDB="1" collapsedOL="0"/>
        </ext>
      </extLst>
    </row>
    <row r="9" spans="1:77" hidden="1" ht="15.75" customHeight="1">
      <c r="A9" s="24" t="s">
        <v>93</v>
      </c>
      <c r="B9" s="6" t="s">
        <v>83</v>
      </c>
      <c r="C9" s="24" t="s">
        <v>94</v>
      </c>
      <c r="D9" s="13" t="s">
        <v>430</v>
      </c>
      <c r="E9" s="25" t="n">
        <v>0</v>
      </c>
      <c r="F9" s="25" t="n">
        <v>0</v>
      </c>
      <c r="G9" s="25" t="n">
        <v>0</v>
      </c>
      <c r="H9" s="25" t="n">
        <v>0</v>
      </c>
      <c r="I9" s="25" t="n">
        <v>0</v>
      </c>
      <c r="J9" s="25" t="n">
        <v>0</v>
      </c>
      <c r="K9" s="25" t="n">
        <v>0</v>
      </c>
      <c r="L9" s="25" t="n">
        <v>0</v>
      </c>
      <c r="M9" s="25" t="n">
        <v>0</v>
      </c>
      <c r="N9" s="25" t="n">
        <v>0</v>
      </c>
      <c r="O9" s="26" t="n">
        <v>1</v>
      </c>
      <c r="P9" s="25" t="n">
        <v>0</v>
      </c>
      <c r="Q9" s="25" t="n">
        <v>0</v>
      </c>
      <c r="R9" s="25" t="n">
        <v>0</v>
      </c>
      <c r="S9" s="31" t="n">
        <v>1</v>
      </c>
      <c r="T9" s="31" t="n">
        <v>1</v>
      </c>
      <c r="U9" s="31" t="n">
        <v>1</v>
      </c>
      <c r="V9" s="31" t="n">
        <v>1</v>
      </c>
      <c r="W9" s="32" t="n">
        <v>0</v>
      </c>
      <c r="X9" s="32" t="n">
        <v>0</v>
      </c>
      <c r="Y9" s="32" t="n">
        <v>0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27"/>
      <c r="AO9" s="27"/>
      <c r="AP9" s="27"/>
      <c r="AQ9" s="27"/>
      <c r="AR9" s="27"/>
      <c r="AS9" s="27"/>
      <c r="AT9" s="2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27"/>
      <c r="BJ9" s="27"/>
      <c r="BK9" s="27"/>
      <c r="BL9" s="27"/>
      <c r="BM9" s="27"/>
      <c r="BN9" s="27"/>
      <c r="BO9" s="27"/>
      <c r="BP9" s="67">
        <f>COUNTIF($E9:$BG9,1)</f>
        <v>5</v>
      </c>
      <c r="BQ9" s="67" t="n">
        <v>6</v>
      </c>
      <c r="BR9" s="67">
        <f>IF(BP9=2,2,IF(BP9&gt;3,3,IF(BP9=1,1,0)))</f>
        <v>3</v>
      </c>
      <c r="BS9" s="67">
        <f>COUNTIF($E9:$BG9,"R")</f>
        <v>0</v>
      </c>
      <c r="BT9" s="67">
        <f>COUNTIF($E9:$BG9,"E")</f>
        <v>0</v>
      </c>
      <c r="BU9" s="67">
        <f>COUNTIF($E9:$BO9,"X")</f>
        <v>0</v>
      </c>
      <c r="BV9" s="67">
        <f>IF(OR(BT9&gt;0,BS9&gt;0,BU9&gt;7,OR(BU9&lt;7,BU9&gt;7)),0,1)</f>
        <v>0</v>
      </c>
      <c r="BW9" s="13">
        <f>IFERROR(VLOOKUP(C9,Inscritos!$B$2:$D$600,3,FALSE()),0)</f>
        <v>0</v>
      </c>
      <c r="BX9" s="13"/>
      <c r="BY9" s="13"/>
      <extLst>
        <ext uri="smNativeData">
          <pm:rowDef xmlns:pm="smNativeData" id="1712247999" r="9" hidden="0" collapsedDB="1" collapsedOL="0"/>
        </ext>
      </extLst>
    </row>
    <row r="10" spans="1:77" hidden="1" ht="15.75" customHeight="1">
      <c r="A10" s="24" t="s">
        <v>93</v>
      </c>
      <c r="B10" s="6" t="s">
        <v>83</v>
      </c>
      <c r="C10" s="24" t="s">
        <v>95</v>
      </c>
      <c r="D10" s="13" t="s">
        <v>431</v>
      </c>
      <c r="E10" s="25" t="n">
        <v>0</v>
      </c>
      <c r="F10" s="26" t="n">
        <v>1</v>
      </c>
      <c r="G10" s="25" t="n">
        <v>0</v>
      </c>
      <c r="H10" s="25" t="n">
        <v>0</v>
      </c>
      <c r="I10" s="25" t="n">
        <v>0</v>
      </c>
      <c r="J10" s="26" t="n">
        <v>1</v>
      </c>
      <c r="K10" s="25" t="n">
        <v>0</v>
      </c>
      <c r="L10" s="25" t="n">
        <v>0</v>
      </c>
      <c r="M10" s="25" t="n">
        <v>0</v>
      </c>
      <c r="N10" s="26" t="n">
        <v>1</v>
      </c>
      <c r="O10" s="25" t="n">
        <v>0</v>
      </c>
      <c r="P10" s="26" t="n">
        <v>1</v>
      </c>
      <c r="Q10" s="25" t="n">
        <v>0</v>
      </c>
      <c r="R10" s="25" t="n">
        <v>0</v>
      </c>
      <c r="S10" s="27"/>
      <c r="T10" s="27"/>
      <c r="U10" s="27"/>
      <c r="V10" s="27"/>
      <c r="W10" s="27"/>
      <c r="X10" s="27"/>
      <c r="Y10" s="27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27"/>
      <c r="AO10" s="27"/>
      <c r="AP10" s="27"/>
      <c r="AQ10" s="27"/>
      <c r="AR10" s="27"/>
      <c r="AS10" s="27"/>
      <c r="AT10" s="2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27"/>
      <c r="BJ10" s="27"/>
      <c r="BK10" s="27"/>
      <c r="BL10" s="27"/>
      <c r="BM10" s="27"/>
      <c r="BN10" s="27"/>
      <c r="BO10" s="27"/>
      <c r="BP10" s="67">
        <f>COUNTIF($E10:$BG10,1)</f>
        <v>4</v>
      </c>
      <c r="BQ10" s="67" t="n">
        <v>3</v>
      </c>
      <c r="BR10" s="67">
        <f>IF(BP10=2,2,IF(BP10&gt;3,3,IF(BP10=1,1,0)))</f>
        <v>3</v>
      </c>
      <c r="BS10" s="67">
        <f>COUNTIF($E10:$BG10,"R")</f>
        <v>0</v>
      </c>
      <c r="BT10" s="67">
        <f>COUNTIF($E10:$BG10,"E")</f>
        <v>0</v>
      </c>
      <c r="BU10" s="67">
        <f>COUNTIF($E10:$BO10,"X")</f>
        <v>0</v>
      </c>
      <c r="BV10" s="67">
        <f>IF(OR(BT10&gt;0,BS10&gt;0,BU10&gt;7,OR(BU10&lt;7,BU10&gt;7)),0,1)</f>
        <v>0</v>
      </c>
      <c r="BW10" s="13">
        <f>IFERROR(VLOOKUP(C10,Inscritos!$B$2:$D$600,3,FALSE()),0)</f>
        <v>1</v>
      </c>
      <c r="BX10" s="27"/>
      <c r="BY10" s="27"/>
      <extLst>
        <ext uri="smNativeData">
          <pm:rowDef xmlns:pm="smNativeData" id="1712247999" r="10" hidden="0" collapsedDB="1" collapsedOL="0"/>
        </ext>
      </extLst>
    </row>
    <row r="11" spans="1:77" hidden="1" ht="15.75" customHeight="1">
      <c r="A11" s="24" t="s">
        <v>93</v>
      </c>
      <c r="B11" s="6" t="s">
        <v>83</v>
      </c>
      <c r="C11" s="24" t="s">
        <v>97</v>
      </c>
      <c r="D11" s="13" t="s">
        <v>432</v>
      </c>
      <c r="E11" s="25" t="n">
        <v>0</v>
      </c>
      <c r="F11" s="25" t="n">
        <v>0</v>
      </c>
      <c r="G11" s="25" t="n">
        <v>0</v>
      </c>
      <c r="H11" s="25" t="n">
        <v>0</v>
      </c>
      <c r="I11" s="25" t="n">
        <v>0</v>
      </c>
      <c r="J11" s="25" t="n">
        <v>0</v>
      </c>
      <c r="K11" s="26" t="n">
        <v>1</v>
      </c>
      <c r="L11" s="26" t="n">
        <v>1</v>
      </c>
      <c r="M11" s="25" t="n">
        <v>0</v>
      </c>
      <c r="N11" s="26" t="n">
        <v>1</v>
      </c>
      <c r="O11" s="25" t="n">
        <v>0</v>
      </c>
      <c r="P11" s="26" t="n">
        <v>1</v>
      </c>
      <c r="Q11" s="25" t="n">
        <v>0</v>
      </c>
      <c r="R11" s="25" t="n">
        <v>0</v>
      </c>
      <c r="S11" s="27"/>
      <c r="T11" s="27"/>
      <c r="U11" s="27"/>
      <c r="V11" s="27"/>
      <c r="W11" s="27"/>
      <c r="X11" s="27"/>
      <c r="Y11" s="27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27"/>
      <c r="AO11" s="27"/>
      <c r="AP11" s="27"/>
      <c r="AQ11" s="27"/>
      <c r="AR11" s="27"/>
      <c r="AS11" s="27"/>
      <c r="AT11" s="2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27"/>
      <c r="BJ11" s="27"/>
      <c r="BK11" s="27"/>
      <c r="BL11" s="27"/>
      <c r="BM11" s="27"/>
      <c r="BN11" s="27"/>
      <c r="BO11" s="27"/>
      <c r="BP11" s="67">
        <f>COUNTIF($E11:$BG11,1)</f>
        <v>4</v>
      </c>
      <c r="BQ11" s="67" t="n">
        <v>6</v>
      </c>
      <c r="BR11" s="67">
        <f>IF(BP11=2,2,IF(BP11&gt;3,3,IF(BP11=1,1,0)))</f>
        <v>3</v>
      </c>
      <c r="BS11" s="67">
        <f>COUNTIF($E11:$BG11,"R")</f>
        <v>0</v>
      </c>
      <c r="BT11" s="67">
        <f>COUNTIF($E11:$BG11,"E")</f>
        <v>0</v>
      </c>
      <c r="BU11" s="67">
        <f>COUNTIF($E11:$BO11,"X")</f>
        <v>0</v>
      </c>
      <c r="BV11" s="67">
        <f>IF(OR(BT11&gt;0,BS11&gt;0,BU11&gt;7,OR(BU11&lt;7,BU11&gt;7)),0,1)</f>
        <v>0</v>
      </c>
      <c r="BW11" s="13">
        <f>IFERROR(VLOOKUP(C11,Inscritos!$B$2:$D$600,3,FALSE()),0)</f>
        <v>2</v>
      </c>
      <c r="BX11" s="27"/>
      <c r="BY11" s="27"/>
      <extLst>
        <ext uri="smNativeData">
          <pm:rowDef xmlns:pm="smNativeData" id="1712247999" r="11" hidden="0" collapsedDB="1" collapsedOL="0"/>
        </ext>
      </extLst>
    </row>
    <row r="12" spans="1:77" hidden="1" ht="15.75" customHeight="1">
      <c r="A12" s="24" t="s">
        <v>93</v>
      </c>
      <c r="B12" s="6" t="s">
        <v>83</v>
      </c>
      <c r="C12" s="24" t="s">
        <v>98</v>
      </c>
      <c r="D12" s="13" t="s">
        <v>433</v>
      </c>
      <c r="E12" s="26" t="n">
        <v>1</v>
      </c>
      <c r="F12" s="25" t="n">
        <v>0</v>
      </c>
      <c r="G12" s="25" t="n">
        <v>0</v>
      </c>
      <c r="H12" s="26" t="n">
        <v>1</v>
      </c>
      <c r="I12" s="25" t="n">
        <v>0</v>
      </c>
      <c r="J12" s="26" t="n">
        <v>1</v>
      </c>
      <c r="K12" s="25" t="n">
        <v>0</v>
      </c>
      <c r="L12" s="26" t="n">
        <v>1</v>
      </c>
      <c r="M12" s="26" t="n">
        <v>1</v>
      </c>
      <c r="N12" s="26" t="n">
        <v>1</v>
      </c>
      <c r="O12" s="26" t="n">
        <v>1</v>
      </c>
      <c r="P12" s="26" t="n">
        <v>1</v>
      </c>
      <c r="Q12" s="26" t="n">
        <v>1</v>
      </c>
      <c r="R12" s="26" t="n">
        <v>1</v>
      </c>
      <c r="S12" s="27"/>
      <c r="T12" s="27"/>
      <c r="U12" s="27"/>
      <c r="V12" s="27"/>
      <c r="W12" s="27"/>
      <c r="X12" s="27"/>
      <c r="Y12" s="27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27"/>
      <c r="AO12" s="27"/>
      <c r="AP12" s="27"/>
      <c r="AQ12" s="27"/>
      <c r="AR12" s="27"/>
      <c r="AS12" s="27"/>
      <c r="AT12" s="2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27"/>
      <c r="BJ12" s="27"/>
      <c r="BK12" s="27"/>
      <c r="BL12" s="27"/>
      <c r="BM12" s="27"/>
      <c r="BN12" s="27"/>
      <c r="BO12" s="27"/>
      <c r="BP12" s="67">
        <f>COUNTIF($E12:$BG12,1)</f>
        <v>10</v>
      </c>
      <c r="BQ12" s="67" t="n">
        <v>6</v>
      </c>
      <c r="BR12" s="67">
        <f>IF(BP12=2,2,IF(BP12&gt;3,3,IF(BP12=1,1,0)))</f>
        <v>3</v>
      </c>
      <c r="BS12" s="67">
        <f>COUNTIF($E12:$BG12,"R")</f>
        <v>0</v>
      </c>
      <c r="BT12" s="67">
        <f>COUNTIF($E12:$BG12,"E")</f>
        <v>0</v>
      </c>
      <c r="BU12" s="67">
        <f>COUNTIF($E12:$BO12,"X")</f>
        <v>0</v>
      </c>
      <c r="BV12" s="67">
        <f>IF(OR(BT12&gt;0,BS12&gt;0,BU12&gt;7,OR(BU12&lt;7,BU12&gt;7)),0,1)</f>
        <v>0</v>
      </c>
      <c r="BW12" s="13">
        <f>IFERROR(VLOOKUP(C12,Inscritos!$B$2:$D$600,3,FALSE()),0)</f>
        <v>0</v>
      </c>
      <c r="BX12" s="27"/>
      <c r="BY12" s="27"/>
      <extLst>
        <ext uri="smNativeData">
          <pm:rowDef xmlns:pm="smNativeData" id="1712247999" r="12" hidden="0" collapsedDB="1" collapsedOL="0"/>
        </ext>
      </extLst>
    </row>
    <row r="13" spans="1:77" hidden="1" ht="15.75" customHeight="1">
      <c r="A13" s="24" t="s">
        <v>93</v>
      </c>
      <c r="B13" s="6" t="s">
        <v>83</v>
      </c>
      <c r="C13" s="24" t="s">
        <v>99</v>
      </c>
      <c r="D13" s="13" t="s">
        <v>434</v>
      </c>
      <c r="E13" s="26" t="n">
        <v>1</v>
      </c>
      <c r="F13" s="25" t="n">
        <v>0</v>
      </c>
      <c r="G13" s="25" t="n">
        <v>0</v>
      </c>
      <c r="H13" s="25" t="n">
        <v>0</v>
      </c>
      <c r="I13" s="25" t="n">
        <v>0</v>
      </c>
      <c r="J13" s="25" t="n">
        <v>0</v>
      </c>
      <c r="K13" s="25" t="n">
        <v>0</v>
      </c>
      <c r="L13" s="26" t="n">
        <v>1</v>
      </c>
      <c r="M13" s="25" t="n">
        <v>0</v>
      </c>
      <c r="N13" s="26" t="n">
        <v>1</v>
      </c>
      <c r="O13" s="26" t="n">
        <v>1</v>
      </c>
      <c r="P13" s="26" t="n">
        <v>1</v>
      </c>
      <c r="Q13" s="25" t="n">
        <v>0</v>
      </c>
      <c r="R13" s="26" t="n">
        <v>1</v>
      </c>
      <c r="S13" s="27"/>
      <c r="T13" s="27"/>
      <c r="U13" s="27"/>
      <c r="V13" s="27"/>
      <c r="W13" s="27"/>
      <c r="X13" s="27"/>
      <c r="Y13" s="27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27"/>
      <c r="AO13" s="27"/>
      <c r="AP13" s="27"/>
      <c r="AQ13" s="27"/>
      <c r="AR13" s="27"/>
      <c r="AS13" s="27"/>
      <c r="AT13" s="2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27"/>
      <c r="BJ13" s="27"/>
      <c r="BK13" s="27"/>
      <c r="BL13" s="27"/>
      <c r="BM13" s="27"/>
      <c r="BN13" s="27"/>
      <c r="BO13" s="27"/>
      <c r="BP13" s="67">
        <f>COUNTIF($E13:$BG13,1)</f>
        <v>6</v>
      </c>
      <c r="BQ13" s="67" t="n">
        <v>3</v>
      </c>
      <c r="BR13" s="67">
        <f>IF(BP13=2,2,IF(BP13&gt;3,3,IF(BP13=1,1,0)))</f>
        <v>3</v>
      </c>
      <c r="BS13" s="67">
        <f>COUNTIF($E13:$BG13,"R")</f>
        <v>0</v>
      </c>
      <c r="BT13" s="67">
        <f>COUNTIF($E13:$BG13,"E")</f>
        <v>0</v>
      </c>
      <c r="BU13" s="67">
        <f>COUNTIF($E13:$BO13,"X")</f>
        <v>0</v>
      </c>
      <c r="BV13" s="67">
        <f>IF(OR(BT13&gt;0,BS13&gt;0,BU13&gt;7,OR(BU13&lt;7,BU13&gt;7)),0,1)</f>
        <v>0</v>
      </c>
      <c r="BW13" s="13">
        <f>IFERROR(VLOOKUP(C13,Inscritos!$B$2:$D$600,3,FALSE()),0)</f>
        <v>0</v>
      </c>
      <c r="BX13" s="27"/>
      <c r="BY13" s="27"/>
      <extLst>
        <ext uri="smNativeData">
          <pm:rowDef xmlns:pm="smNativeData" id="1712247999" r="13" hidden="0" collapsedDB="1" collapsedOL="0"/>
        </ext>
      </extLst>
    </row>
    <row r="14" spans="1:77" hidden="1" ht="15.75" customHeight="1">
      <c r="A14" s="24" t="s">
        <v>93</v>
      </c>
      <c r="B14" s="6" t="s">
        <v>83</v>
      </c>
      <c r="C14" s="24" t="s">
        <v>100</v>
      </c>
      <c r="D14" s="13" t="s">
        <v>435</v>
      </c>
      <c r="E14" s="25" t="n">
        <v>0</v>
      </c>
      <c r="F14" s="25" t="n">
        <v>0</v>
      </c>
      <c r="G14" s="25" t="n">
        <v>0</v>
      </c>
      <c r="H14" s="25" t="n">
        <v>0</v>
      </c>
      <c r="I14" s="25" t="n">
        <v>0</v>
      </c>
      <c r="J14" s="26" t="n">
        <v>1</v>
      </c>
      <c r="K14" s="25" t="n">
        <v>0</v>
      </c>
      <c r="L14" s="26" t="n">
        <v>1</v>
      </c>
      <c r="M14" s="26" t="n">
        <v>1</v>
      </c>
      <c r="N14" s="26" t="n">
        <v>1</v>
      </c>
      <c r="O14" s="26" t="n">
        <v>1</v>
      </c>
      <c r="P14" s="26" t="n">
        <v>1</v>
      </c>
      <c r="Q14" s="25" t="n">
        <v>0</v>
      </c>
      <c r="R14" s="26" t="n">
        <v>1</v>
      </c>
      <c r="S14" s="27"/>
      <c r="T14" s="27"/>
      <c r="U14" s="27"/>
      <c r="V14" s="27"/>
      <c r="W14" s="27"/>
      <c r="X14" s="27"/>
      <c r="Y14" s="27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27"/>
      <c r="AO14" s="27"/>
      <c r="AP14" s="27"/>
      <c r="AQ14" s="27"/>
      <c r="AR14" s="27"/>
      <c r="AS14" s="27"/>
      <c r="AT14" s="2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27"/>
      <c r="BJ14" s="27"/>
      <c r="BK14" s="27"/>
      <c r="BL14" s="27"/>
      <c r="BM14" s="27"/>
      <c r="BN14" s="27"/>
      <c r="BO14" s="27"/>
      <c r="BP14" s="67">
        <f>COUNTIF($E14:$BG14,1)</f>
        <v>7</v>
      </c>
      <c r="BQ14" s="67" t="n">
        <v>3</v>
      </c>
      <c r="BR14" s="67">
        <f>IF(BP14=2,2,IF(BP14&gt;3,3,IF(BP14=1,1,0)))</f>
        <v>3</v>
      </c>
      <c r="BS14" s="67">
        <f>COUNTIF($E14:$BG14,"R")</f>
        <v>0</v>
      </c>
      <c r="BT14" s="67">
        <f>COUNTIF($E14:$BG14,"E")</f>
        <v>0</v>
      </c>
      <c r="BU14" s="67">
        <f>COUNTIF($E14:$BO14,"X")</f>
        <v>0</v>
      </c>
      <c r="BV14" s="67">
        <f>IF(OR(BT14&gt;0,BS14&gt;0,BU14&gt;7,OR(BU14&lt;7,BU14&gt;7)),0,1)</f>
        <v>0</v>
      </c>
      <c r="BW14" s="13">
        <f>IFERROR(VLOOKUP(C14,Inscritos!$B$2:$D$600,3,FALSE()),0)</f>
        <v>0</v>
      </c>
      <c r="BX14" s="27"/>
      <c r="BY14" s="27"/>
      <extLst>
        <ext uri="smNativeData">
          <pm:rowDef xmlns:pm="smNativeData" id="1712247999" r="14" hidden="0" collapsedDB="1" collapsedOL="0"/>
        </ext>
      </extLst>
    </row>
    <row r="15" spans="1:77" hidden="1" ht="15.75" customHeight="1">
      <c r="A15" s="24" t="s">
        <v>93</v>
      </c>
      <c r="B15" s="6" t="s">
        <v>83</v>
      </c>
      <c r="C15" s="24" t="s">
        <v>101</v>
      </c>
      <c r="D15" s="13" t="s">
        <v>436</v>
      </c>
      <c r="E15" s="25" t="n">
        <v>0</v>
      </c>
      <c r="F15" s="26" t="n">
        <v>1</v>
      </c>
      <c r="G15" s="25" t="n">
        <v>0</v>
      </c>
      <c r="H15" s="26" t="n">
        <v>1</v>
      </c>
      <c r="I15" s="25" t="n">
        <v>0</v>
      </c>
      <c r="J15" s="25" t="n">
        <v>0</v>
      </c>
      <c r="K15" s="26" t="n">
        <v>1</v>
      </c>
      <c r="L15" s="25" t="n">
        <v>0</v>
      </c>
      <c r="M15" s="25" t="n">
        <v>0</v>
      </c>
      <c r="N15" s="26" t="n">
        <v>1</v>
      </c>
      <c r="O15" s="26" t="n">
        <v>1</v>
      </c>
      <c r="P15" s="25" t="n">
        <v>0</v>
      </c>
      <c r="Q15" s="25" t="n">
        <v>0</v>
      </c>
      <c r="R15" s="26" t="n">
        <v>1</v>
      </c>
      <c r="S15" s="27"/>
      <c r="T15" s="27"/>
      <c r="U15" s="27"/>
      <c r="V15" s="27"/>
      <c r="W15" s="27"/>
      <c r="X15" s="27"/>
      <c r="Y15" s="27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27"/>
      <c r="AO15" s="27"/>
      <c r="AP15" s="27"/>
      <c r="AQ15" s="27"/>
      <c r="AR15" s="27"/>
      <c r="AS15" s="27"/>
      <c r="AT15" s="2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27"/>
      <c r="BJ15" s="27"/>
      <c r="BK15" s="27"/>
      <c r="BL15" s="27"/>
      <c r="BM15" s="27"/>
      <c r="BN15" s="27"/>
      <c r="BO15" s="27"/>
      <c r="BP15" s="67">
        <f>COUNTIF($E15:$BG15,1)</f>
        <v>6</v>
      </c>
      <c r="BQ15" s="67" t="n">
        <v>3</v>
      </c>
      <c r="BR15" s="67">
        <f>IF(BP15=2,2,IF(BP15&gt;3,3,IF(BP15=1,1,0)))</f>
        <v>3</v>
      </c>
      <c r="BS15" s="67">
        <f>COUNTIF($E15:$BG15,"R")</f>
        <v>0</v>
      </c>
      <c r="BT15" s="67">
        <f>COUNTIF($E15:$BG15,"E")</f>
        <v>0</v>
      </c>
      <c r="BU15" s="67">
        <f>COUNTIF($E15:$BO15,"X")</f>
        <v>0</v>
      </c>
      <c r="BV15" s="67">
        <f>IF(OR(BT15&gt;0,BS15&gt;0,BU15&gt;7,OR(BU15&lt;7,BU15&gt;7)),0,1)</f>
        <v>0</v>
      </c>
      <c r="BW15" s="13">
        <f>IFERROR(VLOOKUP(C15,Inscritos!$B$2:$D$600,3,FALSE()),0)</f>
        <v>1</v>
      </c>
      <c r="BX15" s="13"/>
      <c r="BY15" s="13"/>
      <extLst>
        <ext uri="smNativeData">
          <pm:rowDef xmlns:pm="smNativeData" id="1712247999" r="15" hidden="0" collapsedDB="1" collapsedOL="0"/>
        </ext>
      </extLst>
    </row>
    <row r="16" spans="1:77" hidden="1" ht="15.75" customHeight="1">
      <c r="A16" s="24" t="s">
        <v>102</v>
      </c>
      <c r="B16" s="6" t="s">
        <v>83</v>
      </c>
      <c r="C16" s="24" t="s">
        <v>103</v>
      </c>
      <c r="D16" s="13" t="s">
        <v>437</v>
      </c>
      <c r="E16" s="25" t="n">
        <v>0</v>
      </c>
      <c r="F16" s="26" t="n">
        <v>1</v>
      </c>
      <c r="G16" s="25" t="n">
        <v>0</v>
      </c>
      <c r="H16" s="25" t="n">
        <v>0</v>
      </c>
      <c r="I16" s="25" t="n">
        <v>0</v>
      </c>
      <c r="J16" s="25" t="n">
        <v>0</v>
      </c>
      <c r="K16" s="25" t="n">
        <v>0</v>
      </c>
      <c r="L16" s="26" t="n">
        <v>1</v>
      </c>
      <c r="M16" s="26" t="n">
        <v>1</v>
      </c>
      <c r="N16" s="26" t="n">
        <v>1</v>
      </c>
      <c r="O16" s="26" t="n">
        <v>1</v>
      </c>
      <c r="P16" s="26" t="n">
        <v>1</v>
      </c>
      <c r="Q16" s="25" t="n">
        <v>0</v>
      </c>
      <c r="R16" s="26" t="n">
        <v>1</v>
      </c>
      <c r="S16" s="27"/>
      <c r="T16" s="27"/>
      <c r="U16" s="27"/>
      <c r="V16" s="27"/>
      <c r="W16" s="27"/>
      <c r="X16" s="27"/>
      <c r="Y16" s="27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27"/>
      <c r="AO16" s="27"/>
      <c r="AP16" s="27"/>
      <c r="AQ16" s="27"/>
      <c r="AR16" s="27"/>
      <c r="AS16" s="27"/>
      <c r="AT16" s="2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27"/>
      <c r="BJ16" s="27"/>
      <c r="BK16" s="27"/>
      <c r="BL16" s="27"/>
      <c r="BM16" s="27"/>
      <c r="BN16" s="27"/>
      <c r="BO16" s="27"/>
      <c r="BP16" s="67">
        <f>COUNTIF($E16:$BG16,1)</f>
        <v>7</v>
      </c>
      <c r="BQ16" s="67" t="n">
        <v>3</v>
      </c>
      <c r="BR16" s="67">
        <f>IF(BP16=2,2,IF(BP16&gt;3,3,IF(BP16=1,1,0)))</f>
        <v>3</v>
      </c>
      <c r="BS16" s="67">
        <f>COUNTIF($E16:$BG16,"R")</f>
        <v>0</v>
      </c>
      <c r="BT16" s="67">
        <f>COUNTIF($E16:$BG16,"E")</f>
        <v>0</v>
      </c>
      <c r="BU16" s="67">
        <f>COUNTIF($E16:$BO16,"X")</f>
        <v>0</v>
      </c>
      <c r="BV16" s="67">
        <f>IF(OR(BT16&gt;0,BS16&gt;0,BU16&gt;7,OR(BU16&lt;7,BU16&gt;7)),0,1)</f>
        <v>0</v>
      </c>
      <c r="BW16" s="13">
        <f>IFERROR(VLOOKUP(C16,Inscritos!$B$2:$D$600,3,FALSE()),0)</f>
        <v>0</v>
      </c>
      <c r="BX16" s="27"/>
      <c r="BY16" s="27"/>
      <extLst>
        <ext uri="smNativeData">
          <pm:rowDef xmlns:pm="smNativeData" id="1712247999" r="16" hidden="0" collapsedDB="1" collapsedOL="0"/>
        </ext>
      </extLst>
    </row>
    <row r="17" spans="1:77" hidden="1" ht="15.75" customHeight="1">
      <c r="A17" s="24" t="s">
        <v>102</v>
      </c>
      <c r="B17" s="6" t="s">
        <v>83</v>
      </c>
      <c r="C17" s="24" t="s">
        <v>104</v>
      </c>
      <c r="D17" s="13" t="s">
        <v>438</v>
      </c>
      <c r="E17" s="25" t="n">
        <v>0</v>
      </c>
      <c r="F17" s="25" t="n">
        <v>0</v>
      </c>
      <c r="G17" s="25" t="n">
        <v>0</v>
      </c>
      <c r="H17" s="25" t="n">
        <v>0</v>
      </c>
      <c r="I17" s="25" t="n">
        <v>0</v>
      </c>
      <c r="J17" s="26" t="n">
        <v>1</v>
      </c>
      <c r="K17" s="26" t="n">
        <v>1</v>
      </c>
      <c r="L17" s="26" t="n">
        <v>1</v>
      </c>
      <c r="M17" s="26" t="n">
        <v>1</v>
      </c>
      <c r="N17" s="26" t="n">
        <v>1</v>
      </c>
      <c r="O17" s="26" t="n">
        <v>1</v>
      </c>
      <c r="P17" s="26" t="n">
        <v>1</v>
      </c>
      <c r="Q17" s="26" t="n">
        <v>1</v>
      </c>
      <c r="R17" s="26" t="n">
        <v>1</v>
      </c>
      <c r="S17" s="27"/>
      <c r="T17" s="27"/>
      <c r="U17" s="27"/>
      <c r="V17" s="27"/>
      <c r="W17" s="27"/>
      <c r="X17" s="27"/>
      <c r="Y17" s="27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27"/>
      <c r="AO17" s="27"/>
      <c r="AP17" s="27"/>
      <c r="AQ17" s="27"/>
      <c r="AR17" s="27"/>
      <c r="AS17" s="27"/>
      <c r="AT17" s="2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27"/>
      <c r="BJ17" s="27"/>
      <c r="BK17" s="27"/>
      <c r="BL17" s="27"/>
      <c r="BM17" s="27"/>
      <c r="BN17" s="27"/>
      <c r="BO17" s="27"/>
      <c r="BP17" s="67">
        <f>COUNTIF($E17:$BG17,1)</f>
        <v>9</v>
      </c>
      <c r="BQ17" s="67" t="n">
        <v>3</v>
      </c>
      <c r="BR17" s="67">
        <f>IF(BP17=2,2,IF(BP17&gt;3,3,IF(BP17=1,1,0)))</f>
        <v>3</v>
      </c>
      <c r="BS17" s="67">
        <f>COUNTIF($E17:$BG17,"R")</f>
        <v>0</v>
      </c>
      <c r="BT17" s="67">
        <f>COUNTIF($E17:$BG17,"E")</f>
        <v>0</v>
      </c>
      <c r="BU17" s="67">
        <f>COUNTIF($E17:$BO17,"X")</f>
        <v>0</v>
      </c>
      <c r="BV17" s="67">
        <f>IF(OR(BT17&gt;0,BS17&gt;0,BU17&gt;7,OR(BU17&lt;7,BU17&gt;7)),0,1)</f>
        <v>0</v>
      </c>
      <c r="BW17" s="13">
        <f>IFERROR(VLOOKUP(C17,Inscritos!$B$2:$D$600,3,FALSE()),0)</f>
        <v>0</v>
      </c>
      <c r="BX17" s="27"/>
      <c r="BY17" s="27"/>
      <extLst>
        <ext uri="smNativeData">
          <pm:rowDef xmlns:pm="smNativeData" id="1712247999" r="17" hidden="0" collapsedDB="1" collapsedOL="0"/>
        </ext>
      </extLst>
    </row>
    <row r="18" spans="1:77" hidden="1" ht="15.75" customHeight="1">
      <c r="A18" s="24" t="s">
        <v>102</v>
      </c>
      <c r="B18" s="6" t="s">
        <v>83</v>
      </c>
      <c r="C18" s="24" t="s">
        <v>105</v>
      </c>
      <c r="D18" s="13" t="s">
        <v>439</v>
      </c>
      <c r="E18" s="25" t="n">
        <v>0</v>
      </c>
      <c r="F18" s="26" t="n">
        <v>1</v>
      </c>
      <c r="G18" s="25" t="n">
        <v>0</v>
      </c>
      <c r="H18" s="25" t="n">
        <v>0</v>
      </c>
      <c r="I18" s="25" t="n">
        <v>0</v>
      </c>
      <c r="J18" s="25" t="n">
        <v>0</v>
      </c>
      <c r="K18" s="25" t="n">
        <v>0</v>
      </c>
      <c r="L18" s="26" t="n">
        <v>1</v>
      </c>
      <c r="M18" s="26" t="n">
        <v>1</v>
      </c>
      <c r="N18" s="26" t="n">
        <v>1</v>
      </c>
      <c r="O18" s="26" t="n">
        <v>1</v>
      </c>
      <c r="P18" s="26" t="n">
        <v>1</v>
      </c>
      <c r="Q18" s="26" t="n">
        <v>1</v>
      </c>
      <c r="R18" s="26" t="n">
        <v>1</v>
      </c>
      <c r="S18" s="27"/>
      <c r="T18" s="27"/>
      <c r="U18" s="27"/>
      <c r="V18" s="27"/>
      <c r="W18" s="27"/>
      <c r="X18" s="27"/>
      <c r="Y18" s="27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27"/>
      <c r="AO18" s="27"/>
      <c r="AP18" s="27"/>
      <c r="AQ18" s="27"/>
      <c r="AR18" s="27"/>
      <c r="AS18" s="27"/>
      <c r="AT18" s="2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27"/>
      <c r="BJ18" s="27"/>
      <c r="BK18" s="27"/>
      <c r="BL18" s="27"/>
      <c r="BM18" s="27"/>
      <c r="BN18" s="27"/>
      <c r="BO18" s="27"/>
      <c r="BP18" s="67">
        <f>COUNTIF($E18:$BG18,1)</f>
        <v>8</v>
      </c>
      <c r="BQ18" s="67" t="n">
        <v>3</v>
      </c>
      <c r="BR18" s="67">
        <f>IF(BP18=2,2,IF(BP18&gt;3,3,IF(BP18=1,1,0)))</f>
        <v>3</v>
      </c>
      <c r="BS18" s="67">
        <f>COUNTIF($E18:$BG18,"R")</f>
        <v>0</v>
      </c>
      <c r="BT18" s="67">
        <f>COUNTIF($E18:$BG18,"E")</f>
        <v>0</v>
      </c>
      <c r="BU18" s="67">
        <f>COUNTIF($E18:$BO18,"X")</f>
        <v>0</v>
      </c>
      <c r="BV18" s="67">
        <f>IF(OR(BT18&gt;0,BS18&gt;0,BU18&gt;7,OR(BU18&lt;7,BU18&gt;7)),0,1)</f>
        <v>0</v>
      </c>
      <c r="BW18" s="13">
        <f>IFERROR(VLOOKUP(C18,Inscritos!$B$2:$D$600,3,FALSE()),0)</f>
        <v>0</v>
      </c>
      <c r="BX18" s="27"/>
      <c r="BY18" s="27"/>
      <extLst>
        <ext uri="smNativeData">
          <pm:rowDef xmlns:pm="smNativeData" id="1712247999" r="18" hidden="0" collapsedDB="1" collapsedOL="0"/>
        </ext>
      </extLst>
    </row>
    <row r="19" spans="1:77" hidden="1" ht="15.75" customHeight="1">
      <c r="A19" s="24" t="s">
        <v>102</v>
      </c>
      <c r="B19" s="6" t="s">
        <v>83</v>
      </c>
      <c r="C19" s="24" t="s">
        <v>106</v>
      </c>
      <c r="D19" s="13" t="s">
        <v>440</v>
      </c>
      <c r="E19" s="25" t="n">
        <v>0</v>
      </c>
      <c r="F19" s="25" t="n">
        <v>0</v>
      </c>
      <c r="G19" s="25" t="n">
        <v>0</v>
      </c>
      <c r="H19" s="26" t="n">
        <v>1</v>
      </c>
      <c r="I19" s="25" t="n">
        <v>0</v>
      </c>
      <c r="J19" s="25" t="n">
        <v>0</v>
      </c>
      <c r="K19" s="25" t="n">
        <v>0</v>
      </c>
      <c r="L19" s="26" t="n">
        <v>1</v>
      </c>
      <c r="M19" s="26" t="n">
        <v>1</v>
      </c>
      <c r="N19" s="26" t="n">
        <v>1</v>
      </c>
      <c r="O19" s="26" t="n">
        <v>1</v>
      </c>
      <c r="P19" s="26" t="n">
        <v>1</v>
      </c>
      <c r="Q19" s="26" t="n">
        <v>1</v>
      </c>
      <c r="R19" s="26" t="n">
        <v>1</v>
      </c>
      <c r="S19" s="27"/>
      <c r="T19" s="27"/>
      <c r="U19" s="27"/>
      <c r="V19" s="27"/>
      <c r="W19" s="27"/>
      <c r="X19" s="27"/>
      <c r="Y19" s="27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27"/>
      <c r="AO19" s="27"/>
      <c r="AP19" s="27"/>
      <c r="AQ19" s="27"/>
      <c r="AR19" s="27"/>
      <c r="AS19" s="27"/>
      <c r="AT19" s="2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27"/>
      <c r="BJ19" s="27"/>
      <c r="BK19" s="27"/>
      <c r="BL19" s="27"/>
      <c r="BM19" s="27"/>
      <c r="BN19" s="27"/>
      <c r="BO19" s="27"/>
      <c r="BP19" s="67">
        <f>COUNTIF($E19:$BG19,1)</f>
        <v>8</v>
      </c>
      <c r="BQ19" s="67" t="n">
        <v>3</v>
      </c>
      <c r="BR19" s="67">
        <f>IF(BP19=2,2,IF(BP19&gt;3,3,IF(BP19=1,1,0)))</f>
        <v>3</v>
      </c>
      <c r="BS19" s="67">
        <f>COUNTIF($E19:$BG19,"R")</f>
        <v>0</v>
      </c>
      <c r="BT19" s="67">
        <f>COUNTIF($E19:$BG19,"E")</f>
        <v>0</v>
      </c>
      <c r="BU19" s="67">
        <f>COUNTIF($E19:$BO19,"X")</f>
        <v>0</v>
      </c>
      <c r="BV19" s="67">
        <f>IF(OR(BT19&gt;0,BS19&gt;0,BU19&gt;7,OR(BU19&lt;7,BU19&gt;7)),0,1)</f>
        <v>0</v>
      </c>
      <c r="BW19" s="13">
        <f>IFERROR(VLOOKUP(C19,Inscritos!$B$2:$D$600,3,FALSE()),0)</f>
        <v>0</v>
      </c>
      <c r="BX19" s="27"/>
      <c r="BY19" s="27"/>
      <extLst>
        <ext uri="smNativeData">
          <pm:rowDef xmlns:pm="smNativeData" id="1712247999" r="19" hidden="0" collapsedDB="1" collapsedOL="0"/>
        </ext>
      </extLst>
    </row>
    <row r="20" spans="1:77" hidden="1" ht="15.75" customHeight="1">
      <c r="A20" s="24" t="s">
        <v>102</v>
      </c>
      <c r="B20" s="6" t="s">
        <v>83</v>
      </c>
      <c r="C20" s="24" t="s">
        <v>107</v>
      </c>
      <c r="D20" s="13" t="s">
        <v>441</v>
      </c>
      <c r="E20" s="25" t="n">
        <v>0</v>
      </c>
      <c r="F20" s="26" t="n">
        <v>1</v>
      </c>
      <c r="G20" s="25" t="n">
        <v>0</v>
      </c>
      <c r="H20" s="25" t="n">
        <v>0</v>
      </c>
      <c r="I20" s="25" t="n">
        <v>0</v>
      </c>
      <c r="J20" s="25" t="n">
        <v>0</v>
      </c>
      <c r="K20" s="25" t="n">
        <v>0</v>
      </c>
      <c r="L20" s="26" t="n">
        <v>1</v>
      </c>
      <c r="M20" s="26" t="n">
        <v>1</v>
      </c>
      <c r="N20" s="26" t="n">
        <v>1</v>
      </c>
      <c r="O20" s="26" t="n">
        <v>1</v>
      </c>
      <c r="P20" s="26" t="n">
        <v>1</v>
      </c>
      <c r="Q20" s="26" t="n">
        <v>1</v>
      </c>
      <c r="R20" s="26" t="n">
        <v>1</v>
      </c>
      <c r="S20" s="27"/>
      <c r="T20" s="27"/>
      <c r="U20" s="27"/>
      <c r="V20" s="27"/>
      <c r="W20" s="27"/>
      <c r="X20" s="27"/>
      <c r="Y20" s="27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27"/>
      <c r="AO20" s="27"/>
      <c r="AP20" s="27"/>
      <c r="AQ20" s="27"/>
      <c r="AR20" s="27"/>
      <c r="AS20" s="27"/>
      <c r="AT20" s="2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27"/>
      <c r="BJ20" s="27"/>
      <c r="BK20" s="27"/>
      <c r="BL20" s="27"/>
      <c r="BM20" s="27"/>
      <c r="BN20" s="27"/>
      <c r="BO20" s="27"/>
      <c r="BP20" s="67">
        <f>COUNTIF($E20:$BG20,1)</f>
        <v>8</v>
      </c>
      <c r="BQ20" s="67" t="n">
        <v>6</v>
      </c>
      <c r="BR20" s="67">
        <f>IF(BP20=2,2,IF(BP20&gt;3,3,IF(BP20=1,1,0)))</f>
        <v>3</v>
      </c>
      <c r="BS20" s="67">
        <f>COUNTIF($E20:$BG20,"R")</f>
        <v>0</v>
      </c>
      <c r="BT20" s="67">
        <f>COUNTIF($E20:$BG20,"E")</f>
        <v>0</v>
      </c>
      <c r="BU20" s="67">
        <f>COUNTIF($E20:$BO20,"X")</f>
        <v>0</v>
      </c>
      <c r="BV20" s="67">
        <f>IF(OR(BT20&gt;0,BS20&gt;0,BU20&gt;7,OR(BU20&lt;7,BU20&gt;7)),0,1)</f>
        <v>0</v>
      </c>
      <c r="BW20" s="13">
        <f>IFERROR(VLOOKUP(C20,Inscritos!$B$2:$D$600,3,FALSE()),0)</f>
        <v>0</v>
      </c>
      <c r="BX20" s="13"/>
      <c r="BY20" s="13"/>
      <extLst>
        <ext uri="smNativeData">
          <pm:rowDef xmlns:pm="smNativeData" id="1712247999" r="20" hidden="0" collapsedDB="1" collapsedOL="0"/>
        </ext>
      </extLst>
    </row>
    <row r="21" spans="1:75" hidden="1" ht="15.75" customHeight="1">
      <c r="A21" s="24" t="s">
        <v>108</v>
      </c>
      <c r="B21" s="33" t="s">
        <v>83</v>
      </c>
      <c r="C21" s="24" t="s">
        <v>109</v>
      </c>
      <c r="D21" s="13" t="s">
        <v>442</v>
      </c>
      <c r="E21" s="25" t="n">
        <v>0</v>
      </c>
      <c r="F21" s="25" t="n">
        <v>0</v>
      </c>
      <c r="G21" s="25" t="n">
        <v>0</v>
      </c>
      <c r="H21" s="25" t="n">
        <v>0</v>
      </c>
      <c r="I21" s="25" t="n">
        <v>0</v>
      </c>
      <c r="J21" s="25" t="n">
        <v>0</v>
      </c>
      <c r="K21" s="25" t="n">
        <v>0</v>
      </c>
      <c r="L21" s="25" t="n">
        <v>0</v>
      </c>
      <c r="M21" s="25" t="n">
        <v>0</v>
      </c>
      <c r="N21" s="25" t="n">
        <v>0</v>
      </c>
      <c r="O21" s="25" t="n">
        <v>0</v>
      </c>
      <c r="P21" s="25" t="n">
        <v>0</v>
      </c>
      <c r="Q21" s="25" t="n">
        <v>0</v>
      </c>
      <c r="R21" s="25" t="n">
        <v>0</v>
      </c>
      <c r="S21" s="32" t="n">
        <v>0</v>
      </c>
      <c r="T21" s="31" t="s">
        <v>443</v>
      </c>
      <c r="U21" s="32" t="n">
        <v>0</v>
      </c>
      <c r="V21" s="31" t="s">
        <v>443</v>
      </c>
      <c r="W21" s="32" t="n">
        <v>0</v>
      </c>
      <c r="X21" s="31" t="s">
        <v>443</v>
      </c>
      <c r="Y21" s="32" t="n">
        <v>0</v>
      </c>
      <c r="Z21" s="25" t="n">
        <v>0</v>
      </c>
      <c r="AA21" s="13"/>
      <c r="AB21" s="25" t="n">
        <v>0</v>
      </c>
      <c r="AC21" s="25" t="n">
        <v>0</v>
      </c>
      <c r="AD21" s="25" t="n">
        <v>0</v>
      </c>
      <c r="AE21" s="25" t="n">
        <v>0</v>
      </c>
      <c r="AF21" s="25" t="n">
        <v>0</v>
      </c>
      <c r="AG21" s="25" t="n">
        <v>0</v>
      </c>
      <c r="AH21" s="25" t="n">
        <v>0</v>
      </c>
      <c r="AI21" s="25" t="n">
        <v>0</v>
      </c>
      <c r="AJ21" s="25" t="n">
        <v>0</v>
      </c>
      <c r="AK21" s="26" t="n">
        <v>1</v>
      </c>
      <c r="AL21" s="26" t="n">
        <v>1</v>
      </c>
      <c r="AM21" s="25" t="n">
        <v>0</v>
      </c>
      <c r="AN21" s="27"/>
      <c r="AO21" s="27"/>
      <c r="AP21" s="27"/>
      <c r="AQ21" s="27"/>
      <c r="AR21" s="27"/>
      <c r="AS21" s="27"/>
      <c r="AT21" s="2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27"/>
      <c r="BJ21" s="27"/>
      <c r="BK21" s="27"/>
      <c r="BL21" s="27"/>
      <c r="BM21" s="27"/>
      <c r="BN21" s="27"/>
      <c r="BO21" s="27"/>
      <c r="BP21" s="67">
        <f>COUNTIF($E21:$BG21,1)</f>
        <v>2</v>
      </c>
      <c r="BQ21" s="65"/>
      <c r="BR21" s="67">
        <f>IF(BP21=2,2,IF(BP21&gt;3,3,IF(BP21=1,1,0)))</f>
        <v>2</v>
      </c>
      <c r="BS21" s="67">
        <f>COUNTIF($E21:$BG21,"R")</f>
        <v>0</v>
      </c>
      <c r="BT21" s="67">
        <f>COUNTIF($E21:$BG21,"E")</f>
        <v>0</v>
      </c>
      <c r="BU21" s="67">
        <f>COUNTIF($E21:$BO21,"X")</f>
        <v>0</v>
      </c>
      <c r="BV21" s="67">
        <f>IF(OR(BT21&gt;0,BS21&gt;0,BU21&gt;7,OR(BU21&lt;7,BU21&gt;7)),0,1)</f>
        <v>0</v>
      </c>
      <c r="BW21" s="13">
        <f>IFERROR(VLOOKUP(C21,Inscritos!$B$2:$D$600,3,FALSE()),0)</f>
        <v>0</v>
      </c>
      <extLst>
        <ext uri="smNativeData">
          <pm:rowDef xmlns:pm="smNativeData" id="1712247999" r="21" hidden="0" collapsedDB="1" collapsedOL="0"/>
        </ext>
      </extLst>
    </row>
    <row r="22" spans="1:75" hidden="1" ht="15.75" customHeight="1">
      <c r="A22" s="24" t="s">
        <v>110</v>
      </c>
      <c r="B22" s="6" t="s">
        <v>96</v>
      </c>
      <c r="C22" s="24" t="s">
        <v>111</v>
      </c>
      <c r="D22" s="13" t="s">
        <v>444</v>
      </c>
      <c r="E22" s="25" t="n">
        <v>0</v>
      </c>
      <c r="F22" s="25" t="n">
        <v>0</v>
      </c>
      <c r="G22" s="25" t="n">
        <v>0</v>
      </c>
      <c r="H22" s="25" t="n">
        <v>0</v>
      </c>
      <c r="I22" s="25" t="n">
        <v>0</v>
      </c>
      <c r="J22" s="25" t="n">
        <v>0</v>
      </c>
      <c r="K22" s="25" t="n">
        <v>0</v>
      </c>
      <c r="L22" s="25" t="n">
        <v>0</v>
      </c>
      <c r="M22" s="25" t="n">
        <v>0</v>
      </c>
      <c r="N22" s="25" t="n">
        <v>0</v>
      </c>
      <c r="O22" s="25" t="n">
        <v>0</v>
      </c>
      <c r="P22" s="25" t="n">
        <v>0</v>
      </c>
      <c r="Q22" s="25" t="n">
        <v>0</v>
      </c>
      <c r="R22" s="25" t="n">
        <v>0</v>
      </c>
      <c r="S22" s="27" t="n">
        <v>0</v>
      </c>
      <c r="T22" s="32" t="n">
        <v>0</v>
      </c>
      <c r="U22" s="27" t="n">
        <v>0</v>
      </c>
      <c r="V22" s="32" t="n">
        <v>0</v>
      </c>
      <c r="W22" s="32" t="n">
        <v>0</v>
      </c>
      <c r="X22" s="27" t="n">
        <v>0</v>
      </c>
      <c r="Y22" s="32" t="n">
        <v>0</v>
      </c>
      <c r="Z22" s="25" t="n">
        <v>0</v>
      </c>
      <c r="AA22" s="25" t="n">
        <v>0</v>
      </c>
      <c r="AB22" s="25" t="n">
        <v>0</v>
      </c>
      <c r="AC22" s="25" t="n">
        <v>0</v>
      </c>
      <c r="AD22" s="25" t="n">
        <v>0</v>
      </c>
      <c r="AE22" s="25" t="n">
        <v>0</v>
      </c>
      <c r="AF22" s="25" t="n">
        <v>0</v>
      </c>
      <c r="AG22" s="25" t="n">
        <v>0</v>
      </c>
      <c r="AH22" s="25" t="n">
        <v>0</v>
      </c>
      <c r="AI22" s="25" t="n">
        <v>0</v>
      </c>
      <c r="AJ22" s="25" t="n">
        <v>0</v>
      </c>
      <c r="AK22" s="25" t="n">
        <v>0</v>
      </c>
      <c r="AL22" s="25" t="n">
        <v>0</v>
      </c>
      <c r="AM22" s="26" t="s">
        <v>117</v>
      </c>
      <c r="AN22" s="32" t="n">
        <v>0</v>
      </c>
      <c r="AO22" s="32" t="n">
        <v>0</v>
      </c>
      <c r="AP22" s="32" t="n">
        <v>0</v>
      </c>
      <c r="AQ22" s="32" t="n">
        <v>0</v>
      </c>
      <c r="AR22" s="31" t="s">
        <v>445</v>
      </c>
      <c r="AS22" s="32" t="n">
        <v>0</v>
      </c>
      <c r="AT22" s="31" t="s">
        <v>445</v>
      </c>
      <c r="AU22" s="13"/>
      <c r="AV22" s="25" t="n">
        <v>0</v>
      </c>
      <c r="AW22" s="25" t="n">
        <v>0</v>
      </c>
      <c r="AX22" s="25" t="n">
        <v>0</v>
      </c>
      <c r="AY22" s="25" t="n">
        <v>0</v>
      </c>
      <c r="AZ22" s="25" t="n">
        <v>0</v>
      </c>
      <c r="BA22" s="25" t="n">
        <v>0</v>
      </c>
      <c r="BB22" s="25" t="n">
        <v>0</v>
      </c>
      <c r="BC22" s="25" t="n">
        <v>0</v>
      </c>
      <c r="BD22" s="25" t="n">
        <v>0</v>
      </c>
      <c r="BE22" s="26" t="n">
        <v>1</v>
      </c>
      <c r="BF22" s="25" t="n">
        <v>0</v>
      </c>
      <c r="BG22" s="25" t="n">
        <v>0</v>
      </c>
      <c r="BH22" s="25" t="n">
        <v>0</v>
      </c>
      <c r="BI22" s="32"/>
      <c r="BJ22" s="32"/>
      <c r="BK22" s="32"/>
      <c r="BL22" s="32"/>
      <c r="BM22" s="32"/>
      <c r="BN22" s="32"/>
      <c r="BO22" s="27"/>
      <c r="BP22" s="67">
        <f>COUNTIF($E22:$BG22,1)</f>
        <v>1</v>
      </c>
      <c r="BQ22" s="65"/>
      <c r="BR22" s="67">
        <f>IF(BP22=2,2,IF(BP22&gt;3,3,IF(BP22=1,1,0)))</f>
        <v>1</v>
      </c>
      <c r="BS22" s="67">
        <f>COUNTIF($E22:$BG22,"R")</f>
        <v>0</v>
      </c>
      <c r="BT22" s="67">
        <f>COUNTIF($E22:$BG22,"E")</f>
        <v>1</v>
      </c>
      <c r="BU22" s="67">
        <f>COUNTIF($E22:$BO22,"X")</f>
        <v>0</v>
      </c>
      <c r="BV22" s="28">
        <f>IF(OR(BT22&gt;0,BS22&gt;0,BU22&gt;7,OR(BU22&lt;7,BU22&gt;7)),0,1)</f>
        <v>0</v>
      </c>
      <c r="BW22" s="13">
        <f>IFERROR(VLOOKUP(C22,Inscritos!$B$2:$D$600,3,FALSE()),0)</f>
        <v>2</v>
      </c>
      <extLst>
        <ext uri="smNativeData">
          <pm:rowDef xmlns:pm="smNativeData" id="1712247999" r="22" hidden="0" collapsedDB="1" collapsedOL="0"/>
        </ext>
      </extLst>
    </row>
    <row r="23" spans="1:77" hidden="1" ht="15.75" customHeight="1">
      <c r="A23" s="24" t="s">
        <v>82</v>
      </c>
      <c r="B23" s="6" t="s">
        <v>112</v>
      </c>
      <c r="C23" s="24" t="s">
        <v>114</v>
      </c>
      <c r="D23" s="13" t="s">
        <v>446</v>
      </c>
      <c r="E23" s="25" t="n">
        <v>0</v>
      </c>
      <c r="F23" s="25" t="n">
        <v>0</v>
      </c>
      <c r="G23" s="25" t="n">
        <v>0</v>
      </c>
      <c r="H23" s="26" t="n">
        <v>1</v>
      </c>
      <c r="I23" s="25" t="n">
        <v>0</v>
      </c>
      <c r="J23" s="25" t="n">
        <v>0</v>
      </c>
      <c r="K23" s="25" t="n">
        <v>0</v>
      </c>
      <c r="L23" s="25" t="n">
        <v>0</v>
      </c>
      <c r="M23" s="25" t="n">
        <v>0</v>
      </c>
      <c r="N23" s="26" t="n">
        <v>1</v>
      </c>
      <c r="O23" s="25" t="n">
        <v>0</v>
      </c>
      <c r="P23" s="25" t="n">
        <v>0</v>
      </c>
      <c r="Q23" s="25" t="n">
        <v>0</v>
      </c>
      <c r="R23" s="25" t="n">
        <v>0</v>
      </c>
      <c r="S23" s="27" t="s">
        <v>447</v>
      </c>
      <c r="T23" s="27" t="s">
        <v>447</v>
      </c>
      <c r="U23" s="27" t="s">
        <v>447</v>
      </c>
      <c r="V23" s="27" t="s">
        <v>447</v>
      </c>
      <c r="W23" s="27" t="s">
        <v>447</v>
      </c>
      <c r="X23" s="27" t="s">
        <v>447</v>
      </c>
      <c r="Y23" s="27" t="s">
        <v>447</v>
      </c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27"/>
      <c r="AO23" s="27"/>
      <c r="AP23" s="27"/>
      <c r="AQ23" s="27"/>
      <c r="AR23" s="27"/>
      <c r="AS23" s="27"/>
      <c r="AT23" s="2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27"/>
      <c r="BJ23" s="27"/>
      <c r="BK23" s="27"/>
      <c r="BL23" s="27"/>
      <c r="BM23" s="27"/>
      <c r="BN23" s="27"/>
      <c r="BO23" s="27"/>
      <c r="BP23" s="67">
        <f>COUNTIF($E23:$BG23,1)</f>
        <v>2</v>
      </c>
      <c r="BQ23" s="67" t="n">
        <v>3</v>
      </c>
      <c r="BR23" s="67">
        <f>IF(BP23=2,2,IF(BP23&gt;3,3,IF(BP23=1,1,0)))</f>
        <v>2</v>
      </c>
      <c r="BS23" s="67">
        <f>COUNTIF($E23:$BG23,"R")</f>
        <v>0</v>
      </c>
      <c r="BT23" s="67">
        <f>COUNTIF($E23:$BG23,"E")</f>
        <v>0</v>
      </c>
      <c r="BU23" s="67">
        <f>COUNTIF($E23:$BO23,"X")</f>
        <v>0</v>
      </c>
      <c r="BV23" s="68">
        <f>IF(OR(BT23&gt;0,BS23&gt;0,BU23&gt;7,OR(BU23&lt;7,BU23&gt;7)),0,1)</f>
        <v>0</v>
      </c>
      <c r="BW23" s="13">
        <f>IFERROR(VLOOKUP(C23,Inscritos!$B$2:$D$600,3,FALSE()),0)</f>
        <v>1</v>
      </c>
      <c r="BX23" s="35"/>
      <c r="BY23" s="13" t="s">
        <v>115</v>
      </c>
      <extLst>
        <ext uri="smNativeData">
          <pm:rowDef xmlns:pm="smNativeData" id="1712247999" r="23" hidden="0" collapsedDB="1" collapsedOL="0"/>
        </ext>
      </extLst>
    </row>
    <row r="24" spans="1:77" hidden="1" ht="15.75" customHeight="1">
      <c r="A24" s="24" t="s">
        <v>82</v>
      </c>
      <c r="B24" s="6" t="s">
        <v>112</v>
      </c>
      <c r="C24" s="24" t="s">
        <v>116</v>
      </c>
      <c r="D24" s="13" t="s">
        <v>448</v>
      </c>
      <c r="E24" s="25" t="n">
        <v>0</v>
      </c>
      <c r="F24" s="25" t="n">
        <v>0</v>
      </c>
      <c r="G24" s="25" t="n">
        <v>0</v>
      </c>
      <c r="H24" s="26" t="n">
        <v>1</v>
      </c>
      <c r="I24" s="25" t="n">
        <v>0</v>
      </c>
      <c r="J24" s="25" t="n">
        <v>0</v>
      </c>
      <c r="K24" s="25" t="n">
        <v>0</v>
      </c>
      <c r="L24" s="25" t="n">
        <v>0</v>
      </c>
      <c r="M24" s="25" t="n">
        <v>0</v>
      </c>
      <c r="N24" s="26" t="n">
        <v>1</v>
      </c>
      <c r="O24" s="25" t="n">
        <v>0</v>
      </c>
      <c r="P24" s="25" t="n">
        <v>0</v>
      </c>
      <c r="Q24" s="25" t="n">
        <v>0</v>
      </c>
      <c r="R24" s="25" t="n">
        <v>0</v>
      </c>
      <c r="S24" s="27" t="s">
        <v>447</v>
      </c>
      <c r="T24" s="27" t="s">
        <v>447</v>
      </c>
      <c r="U24" s="27" t="s">
        <v>447</v>
      </c>
      <c r="V24" s="27" t="s">
        <v>447</v>
      </c>
      <c r="W24" s="27" t="s">
        <v>447</v>
      </c>
      <c r="X24" s="27" t="s">
        <v>447</v>
      </c>
      <c r="Y24" s="27" t="s">
        <v>447</v>
      </c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27"/>
      <c r="AO24" s="27"/>
      <c r="AP24" s="27"/>
      <c r="AQ24" s="27"/>
      <c r="AR24" s="27"/>
      <c r="AS24" s="27"/>
      <c r="AT24" s="2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27"/>
      <c r="BJ24" s="27"/>
      <c r="BK24" s="27"/>
      <c r="BL24" s="27"/>
      <c r="BM24" s="27"/>
      <c r="BN24" s="27"/>
      <c r="BO24" s="27"/>
      <c r="BP24" s="67">
        <f>COUNTIF($E24:$BG24,1)</f>
        <v>2</v>
      </c>
      <c r="BQ24" s="67" t="n">
        <v>6</v>
      </c>
      <c r="BR24" s="67">
        <f>IF(BP24=2,2,IF(BP24&gt;3,3,IF(BP24=1,1,0)))</f>
        <v>2</v>
      </c>
      <c r="BS24" s="67">
        <f>COUNTIF($E24:$BG24,"R")</f>
        <v>0</v>
      </c>
      <c r="BT24" s="67">
        <f>COUNTIF($E24:$BG24,"E")</f>
        <v>0</v>
      </c>
      <c r="BU24" s="67">
        <f>COUNTIF($E24:$BO24,"X")</f>
        <v>0</v>
      </c>
      <c r="BV24" s="70">
        <f>IF(OR(BT24&gt;0,BS24&gt;0,BU24&gt;7,OR(BU24&lt;7,BU24&gt;7)),0,1)</f>
        <v>0</v>
      </c>
      <c r="BW24" s="13">
        <f>IFERROR(VLOOKUP(C24,Inscritos!$B$2:$D$600,3,FALSE()),0)</f>
        <v>1</v>
      </c>
      <c r="BX24" s="13" t="s">
        <v>117</v>
      </c>
      <c r="BY24" s="13" t="s">
        <v>118</v>
      </c>
      <extLst>
        <ext uri="smNativeData">
          <pm:rowDef xmlns:pm="smNativeData" id="1712247999" r="24" hidden="0" collapsedDB="1" collapsedOL="0"/>
        </ext>
      </extLst>
    </row>
    <row r="25" spans="1:77" hidden="1" ht="15.75" customHeight="1">
      <c r="A25" s="24" t="s">
        <v>82</v>
      </c>
      <c r="B25" s="6" t="s">
        <v>119</v>
      </c>
      <c r="C25" s="24" t="s">
        <v>120</v>
      </c>
      <c r="D25" s="13" t="s">
        <v>449</v>
      </c>
      <c r="E25" s="25" t="n">
        <v>0</v>
      </c>
      <c r="F25" s="25" t="n">
        <v>0</v>
      </c>
      <c r="G25" s="25" t="n">
        <v>0</v>
      </c>
      <c r="H25" s="25" t="n">
        <v>0</v>
      </c>
      <c r="I25" s="25" t="n">
        <v>0</v>
      </c>
      <c r="J25" s="25" t="n">
        <v>0</v>
      </c>
      <c r="K25" s="25" t="n">
        <v>0</v>
      </c>
      <c r="L25" s="25" t="n">
        <v>0</v>
      </c>
      <c r="M25" s="25" t="n">
        <v>0</v>
      </c>
      <c r="N25" s="26" t="n">
        <v>1</v>
      </c>
      <c r="O25" s="25" t="n">
        <v>0</v>
      </c>
      <c r="P25" s="26" t="n">
        <v>1</v>
      </c>
      <c r="Q25" s="25" t="n">
        <v>0</v>
      </c>
      <c r="R25" s="25" t="n">
        <v>0</v>
      </c>
      <c r="S25" s="27" t="s">
        <v>450</v>
      </c>
      <c r="T25" s="27" t="s">
        <v>450</v>
      </c>
      <c r="U25" s="27" t="s">
        <v>450</v>
      </c>
      <c r="V25" s="27" t="s">
        <v>450</v>
      </c>
      <c r="W25" s="27" t="s">
        <v>450</v>
      </c>
      <c r="X25" s="27" t="s">
        <v>450</v>
      </c>
      <c r="Y25" s="27" t="s">
        <v>450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27"/>
      <c r="AO25" s="27"/>
      <c r="AP25" s="27"/>
      <c r="AQ25" s="27"/>
      <c r="AR25" s="27"/>
      <c r="AS25" s="27"/>
      <c r="AT25" s="2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27"/>
      <c r="BJ25" s="27"/>
      <c r="BK25" s="27"/>
      <c r="BL25" s="27"/>
      <c r="BM25" s="27"/>
      <c r="BN25" s="27"/>
      <c r="BO25" s="27"/>
      <c r="BP25" s="67">
        <f>COUNTIF($E25:$BG25,1)</f>
        <v>2</v>
      </c>
      <c r="BQ25" s="67" t="n">
        <v>6</v>
      </c>
      <c r="BR25" s="67">
        <f>IF(BP25=2,2,IF(BP25&gt;3,3,IF(BP25=1,1,0)))</f>
        <v>2</v>
      </c>
      <c r="BS25" s="67">
        <f>COUNTIF($E25:$BG25,"R")</f>
        <v>0</v>
      </c>
      <c r="BT25" s="67">
        <f>COUNTIF($E25:$BG25,"E")</f>
        <v>0</v>
      </c>
      <c r="BU25" s="67">
        <f>COUNTIF($E25:$BO25,"X")</f>
        <v>0</v>
      </c>
      <c r="BV25" s="67">
        <f>IF(OR(BT25&gt;0,BS25&gt;0,BU25&gt;7,OR(BU25&lt;7,BU25&gt;7)),0,1)</f>
        <v>0</v>
      </c>
      <c r="BW25" s="13">
        <f>IFERROR(VLOOKUP(C25,Inscritos!$B$2:$D$600,3,FALSE()),0)</f>
        <v>1</v>
      </c>
      <c r="BX25" s="13"/>
      <c r="BY25" s="13"/>
      <extLst>
        <ext uri="smNativeData">
          <pm:rowDef xmlns:pm="smNativeData" id="1712247999" r="25" hidden="0" collapsedDB="1" collapsedOL="0"/>
        </ext>
      </extLst>
    </row>
    <row r="26" spans="1:77" hidden="1" ht="15.75" customHeight="1">
      <c r="A26" s="24" t="s">
        <v>93</v>
      </c>
      <c r="B26" s="6" t="s">
        <v>112</v>
      </c>
      <c r="C26" s="24" t="s">
        <v>121</v>
      </c>
      <c r="D26" s="13" t="s">
        <v>451</v>
      </c>
      <c r="E26" s="25" t="n">
        <v>0</v>
      </c>
      <c r="F26" s="25" t="n">
        <v>0</v>
      </c>
      <c r="G26" s="25" t="n">
        <v>0</v>
      </c>
      <c r="H26" s="25" t="n">
        <v>0</v>
      </c>
      <c r="I26" s="25" t="n">
        <v>0</v>
      </c>
      <c r="J26" s="25" t="n">
        <v>0</v>
      </c>
      <c r="K26" s="26" t="n">
        <v>1</v>
      </c>
      <c r="L26" s="25" t="n">
        <v>0</v>
      </c>
      <c r="M26" s="25" t="n">
        <v>0</v>
      </c>
      <c r="N26" s="25" t="n">
        <v>0</v>
      </c>
      <c r="O26" s="26" t="n">
        <v>1</v>
      </c>
      <c r="P26" s="25" t="n">
        <v>0</v>
      </c>
      <c r="Q26" s="25" t="n">
        <v>0</v>
      </c>
      <c r="R26" s="25" t="n">
        <v>0</v>
      </c>
      <c r="S26" s="27" t="s">
        <v>447</v>
      </c>
      <c r="T26" s="27" t="s">
        <v>447</v>
      </c>
      <c r="U26" s="27" t="s">
        <v>447</v>
      </c>
      <c r="V26" s="27" t="s">
        <v>447</v>
      </c>
      <c r="W26" s="27" t="s">
        <v>447</v>
      </c>
      <c r="X26" s="27" t="s">
        <v>447</v>
      </c>
      <c r="Y26" s="27" t="s">
        <v>447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27"/>
      <c r="AO26" s="27"/>
      <c r="AP26" s="27"/>
      <c r="AQ26" s="27"/>
      <c r="AR26" s="27"/>
      <c r="AS26" s="27"/>
      <c r="AT26" s="2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27"/>
      <c r="BJ26" s="27"/>
      <c r="BK26" s="27"/>
      <c r="BL26" s="27"/>
      <c r="BM26" s="27"/>
      <c r="BN26" s="27"/>
      <c r="BO26" s="27"/>
      <c r="BP26" s="67">
        <f>COUNTIF($E26:$BG26,1)</f>
        <v>2</v>
      </c>
      <c r="BQ26" s="67" t="n">
        <v>6</v>
      </c>
      <c r="BR26" s="67">
        <f>IF(BP26=2,2,IF(BP26&gt;3,3,IF(BP26=1,1,0)))</f>
        <v>2</v>
      </c>
      <c r="BS26" s="67">
        <f>COUNTIF($E26:$BG26,"R")</f>
        <v>0</v>
      </c>
      <c r="BT26" s="67">
        <f>COUNTIF($E26:$BG26,"E")</f>
        <v>0</v>
      </c>
      <c r="BU26" s="67">
        <f>COUNTIF($E26:$BO26,"X")</f>
        <v>0</v>
      </c>
      <c r="BV26" s="67">
        <f>IF(OR(BT26&gt;0,BS26&gt;0,BU26&gt;7,OR(BU26&lt;7,BU26&gt;7)),0,1)</f>
        <v>0</v>
      </c>
      <c r="BW26" s="13">
        <f>IFERROR(VLOOKUP(C26,Inscritos!$B$2:$D$600,3,FALSE()),0)</f>
        <v>0</v>
      </c>
      <c r="BX26" s="13"/>
      <c r="BY26" s="13"/>
      <extLst>
        <ext uri="smNativeData">
          <pm:rowDef xmlns:pm="smNativeData" id="1712247999" r="26" hidden="0" collapsedDB="1" collapsedOL="0"/>
        </ext>
      </extLst>
    </row>
    <row r="27" spans="1:77" hidden="1" ht="15.75" customHeight="1">
      <c r="A27" s="24" t="s">
        <v>93</v>
      </c>
      <c r="B27" s="6" t="s">
        <v>122</v>
      </c>
      <c r="C27" s="24" t="s">
        <v>123</v>
      </c>
      <c r="D27" s="13" t="s">
        <v>452</v>
      </c>
      <c r="E27" s="26" t="n">
        <v>1</v>
      </c>
      <c r="F27" s="25" t="n">
        <v>0</v>
      </c>
      <c r="G27" s="25" t="n">
        <v>0</v>
      </c>
      <c r="H27" s="25" t="n">
        <v>0</v>
      </c>
      <c r="I27" s="25" t="n">
        <v>0</v>
      </c>
      <c r="J27" s="25" t="n">
        <v>0</v>
      </c>
      <c r="K27" s="25" t="n">
        <v>0</v>
      </c>
      <c r="L27" s="25" t="n">
        <v>0</v>
      </c>
      <c r="M27" s="25" t="n">
        <v>0</v>
      </c>
      <c r="N27" s="26" t="n">
        <v>1</v>
      </c>
      <c r="O27" s="25" t="n">
        <v>0</v>
      </c>
      <c r="P27" s="25" t="n">
        <v>0</v>
      </c>
      <c r="Q27" s="25" t="n">
        <v>0</v>
      </c>
      <c r="R27" s="25" t="n">
        <v>0</v>
      </c>
      <c r="S27" s="27" t="s">
        <v>443</v>
      </c>
      <c r="T27" s="27" t="s">
        <v>443</v>
      </c>
      <c r="U27" s="27" t="s">
        <v>443</v>
      </c>
      <c r="V27" s="27" t="s">
        <v>443</v>
      </c>
      <c r="W27" s="27" t="s">
        <v>443</v>
      </c>
      <c r="X27" s="27" t="s">
        <v>443</v>
      </c>
      <c r="Y27" s="27" t="s">
        <v>443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27"/>
      <c r="AO27" s="27"/>
      <c r="AP27" s="27"/>
      <c r="AQ27" s="27"/>
      <c r="AR27" s="27"/>
      <c r="AS27" s="27"/>
      <c r="AT27" s="2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27"/>
      <c r="BJ27" s="27"/>
      <c r="BK27" s="27"/>
      <c r="BL27" s="27"/>
      <c r="BM27" s="27"/>
      <c r="BN27" s="27"/>
      <c r="BO27" s="27"/>
      <c r="BP27" s="67">
        <f>COUNTIF($E27:$BG27,1)</f>
        <v>2</v>
      </c>
      <c r="BQ27" s="67" t="n">
        <v>6</v>
      </c>
      <c r="BR27" s="67">
        <f>IF(BP27=2,2,IF(BP27&gt;3,3,IF(BP27=1,1,0)))</f>
        <v>2</v>
      </c>
      <c r="BS27" s="67">
        <f>COUNTIF($E27:$BG27,"R")</f>
        <v>0</v>
      </c>
      <c r="BT27" s="67">
        <f>COUNTIF($E27:$BG27,"E")</f>
        <v>0</v>
      </c>
      <c r="BU27" s="67">
        <f>COUNTIF($E27:$BO27,"X")</f>
        <v>0</v>
      </c>
      <c r="BV27" s="67">
        <f>IF(OR(BT27&gt;0,BS27&gt;0,BU27&gt;7,OR(BU27&lt;7,BU27&gt;7)),0,1)</f>
        <v>0</v>
      </c>
      <c r="BW27" s="13">
        <f>IFERROR(VLOOKUP(C27,Inscritos!$B$2:$D$600,3,FALSE()),0)</f>
        <v>1</v>
      </c>
      <c r="BX27" s="13"/>
      <c r="BY27" s="13"/>
      <extLst>
        <ext uri="smNativeData">
          <pm:rowDef xmlns:pm="smNativeData" id="1712247999" r="27" hidden="0" collapsedDB="1" collapsedOL="0"/>
        </ext>
      </extLst>
    </row>
    <row r="28" spans="1:77" hidden="1" ht="15.75" customHeight="1">
      <c r="A28" s="24" t="s">
        <v>102</v>
      </c>
      <c r="B28" s="6" t="s">
        <v>83</v>
      </c>
      <c r="C28" s="24" t="s">
        <v>124</v>
      </c>
      <c r="D28" s="13" t="s">
        <v>453</v>
      </c>
      <c r="E28" s="25" t="n">
        <v>0</v>
      </c>
      <c r="F28" s="25" t="n">
        <v>0</v>
      </c>
      <c r="G28" s="25" t="n">
        <v>0</v>
      </c>
      <c r="H28" s="25" t="n">
        <v>0</v>
      </c>
      <c r="I28" s="25" t="n">
        <v>0</v>
      </c>
      <c r="J28" s="25" t="n">
        <v>0</v>
      </c>
      <c r="K28" s="25" t="n">
        <v>0</v>
      </c>
      <c r="L28" s="25" t="n">
        <v>0</v>
      </c>
      <c r="M28" s="25" t="n">
        <v>0</v>
      </c>
      <c r="N28" s="25" t="n">
        <v>0</v>
      </c>
      <c r="O28" s="25" t="n">
        <v>0</v>
      </c>
      <c r="P28" s="25" t="n">
        <v>0</v>
      </c>
      <c r="Q28" s="26" t="n">
        <v>1</v>
      </c>
      <c r="R28" s="26" t="n">
        <v>1</v>
      </c>
      <c r="S28" s="27"/>
      <c r="T28" s="27"/>
      <c r="U28" s="27"/>
      <c r="V28" s="27"/>
      <c r="W28" s="27"/>
      <c r="X28" s="27"/>
      <c r="Y28" s="2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27"/>
      <c r="AO28" s="27"/>
      <c r="AP28" s="27"/>
      <c r="AQ28" s="27"/>
      <c r="AR28" s="27"/>
      <c r="AS28" s="27"/>
      <c r="AT28" s="2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27"/>
      <c r="BJ28" s="27"/>
      <c r="BK28" s="27"/>
      <c r="BL28" s="27"/>
      <c r="BM28" s="27"/>
      <c r="BN28" s="27"/>
      <c r="BO28" s="27"/>
      <c r="BP28" s="67">
        <f>COUNTIF($E28:$BG28,1)</f>
        <v>2</v>
      </c>
      <c r="BQ28" s="67" t="n">
        <v>3</v>
      </c>
      <c r="BR28" s="67">
        <f>IF(BP28=2,2,IF(BP28&gt;3,3,IF(BP28=1,1,0)))</f>
        <v>2</v>
      </c>
      <c r="BS28" s="67">
        <f>COUNTIF($E28:$BG28,"R")</f>
        <v>0</v>
      </c>
      <c r="BT28" s="67">
        <f>COUNTIF($E28:$BG28,"E")</f>
        <v>0</v>
      </c>
      <c r="BU28" s="67">
        <f>COUNTIF($E28:$BO28,"X")</f>
        <v>0</v>
      </c>
      <c r="BV28" s="67">
        <f>IF(OR(BT28&gt;0,BS28&gt;0,BU28&gt;7,OR(BU28&lt;7,BU28&gt;7)),0,1)</f>
        <v>0</v>
      </c>
      <c r="BW28" s="13">
        <f>IFERROR(VLOOKUP(C28,Inscritos!$B$2:$D$600,3,FALSE()),0)</f>
        <v>1</v>
      </c>
      <c r="BX28" s="13"/>
      <c r="BY28" s="13"/>
      <extLst>
        <ext uri="smNativeData">
          <pm:rowDef xmlns:pm="smNativeData" id="1712247999" r="28" hidden="0" collapsedDB="1" collapsedOL="0"/>
        </ext>
      </extLst>
    </row>
    <row r="29" spans="1:77" hidden="1" ht="15.75" customHeight="1">
      <c r="A29" s="24" t="s">
        <v>102</v>
      </c>
      <c r="B29" s="6" t="s">
        <v>96</v>
      </c>
      <c r="C29" s="24" t="s">
        <v>279</v>
      </c>
      <c r="D29" s="13" t="s">
        <v>454</v>
      </c>
      <c r="E29" s="25" t="n">
        <v>0</v>
      </c>
      <c r="F29" s="25" t="n">
        <v>0</v>
      </c>
      <c r="G29" s="25" t="n">
        <v>0</v>
      </c>
      <c r="H29" s="25" t="n">
        <v>0</v>
      </c>
      <c r="I29" s="25" t="n">
        <v>0</v>
      </c>
      <c r="J29" s="25" t="n">
        <v>0</v>
      </c>
      <c r="K29" s="25" t="n">
        <v>0</v>
      </c>
      <c r="L29" s="25" t="n">
        <v>0</v>
      </c>
      <c r="M29" s="25" t="n">
        <v>0</v>
      </c>
      <c r="N29" s="25" t="n">
        <v>0</v>
      </c>
      <c r="O29" s="25" t="n">
        <v>0</v>
      </c>
      <c r="P29" s="25" t="n">
        <v>0</v>
      </c>
      <c r="Q29" s="25" t="n">
        <v>0</v>
      </c>
      <c r="R29" s="25" t="n">
        <v>0</v>
      </c>
      <c r="S29" s="31" t="s">
        <v>447</v>
      </c>
      <c r="T29" s="32" t="n">
        <v>0</v>
      </c>
      <c r="U29" s="32" t="n">
        <v>0</v>
      </c>
      <c r="V29" s="31" t="s">
        <v>447</v>
      </c>
      <c r="W29" s="32" t="n">
        <v>0</v>
      </c>
      <c r="X29" s="32" t="n">
        <v>0</v>
      </c>
      <c r="Y29" s="32" t="n">
        <v>0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27"/>
      <c r="AO29" s="27"/>
      <c r="AP29" s="27"/>
      <c r="AQ29" s="27"/>
      <c r="AR29" s="27"/>
      <c r="AS29" s="27"/>
      <c r="AT29" s="2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27"/>
      <c r="BJ29" s="27"/>
      <c r="BK29" s="27"/>
      <c r="BL29" s="27"/>
      <c r="BM29" s="27"/>
      <c r="BN29" s="27"/>
      <c r="BO29" s="27"/>
      <c r="BP29" s="67">
        <f>COUNTIF($E29:$BG29,1)</f>
        <v>0</v>
      </c>
      <c r="BQ29" s="67" t="n">
        <v>3</v>
      </c>
      <c r="BR29" s="67">
        <f>IF(BP29=2,2,IF(BP29&gt;3,3,IF(BP29=1,1,0)))</f>
        <v>0</v>
      </c>
      <c r="BS29" s="67">
        <f>COUNTIF($E29:$BG29,"R")</f>
        <v>0</v>
      </c>
      <c r="BT29" s="67">
        <f>COUNTIF($E29:$BG29,"E")</f>
        <v>0</v>
      </c>
      <c r="BU29" s="67">
        <f>COUNTIF($E29:$BO29,"X")</f>
        <v>0</v>
      </c>
      <c r="BV29" s="67">
        <f>IF(OR(BT29&gt;0,BS29&gt;0,BU29&gt;7,OR(BU29&lt;7,BU29&gt;7)),0,1)</f>
        <v>0</v>
      </c>
      <c r="BW29" s="13">
        <f>IFERROR(VLOOKUP(C29,Inscritos!$B$2:$D$600,3,FALSE()),0)</f>
        <v>1</v>
      </c>
      <c r="BX29" s="13"/>
      <c r="BY29" s="13"/>
      <extLst>
        <ext uri="smNativeData">
          <pm:rowDef xmlns:pm="smNativeData" id="1712247999" r="29" hidden="0" collapsedDB="1" collapsedOL="0"/>
        </ext>
      </extLst>
    </row>
    <row r="30" spans="1:77" hidden="1" ht="15.75" customHeight="1">
      <c r="A30" s="39" t="s">
        <v>102</v>
      </c>
      <c r="B30" s="6" t="s">
        <v>119</v>
      </c>
      <c r="C30" s="24" t="s">
        <v>128</v>
      </c>
      <c r="D30" s="13" t="s">
        <v>455</v>
      </c>
      <c r="E30" s="25" t="n">
        <v>0</v>
      </c>
      <c r="F30" s="25" t="n">
        <v>0</v>
      </c>
      <c r="G30" s="25" t="n">
        <v>0</v>
      </c>
      <c r="H30" s="26" t="n">
        <v>1</v>
      </c>
      <c r="I30" s="25" t="n">
        <v>0</v>
      </c>
      <c r="J30" s="25" t="n">
        <v>0</v>
      </c>
      <c r="K30" s="25" t="n">
        <v>0</v>
      </c>
      <c r="L30" s="25" t="n">
        <v>0</v>
      </c>
      <c r="M30" s="25" t="n">
        <v>0</v>
      </c>
      <c r="N30" s="26" t="n">
        <v>1</v>
      </c>
      <c r="O30" s="25" t="n">
        <v>0</v>
      </c>
      <c r="P30" s="25" t="n">
        <v>0</v>
      </c>
      <c r="Q30" s="25" t="n">
        <v>0</v>
      </c>
      <c r="R30" s="25" t="n">
        <v>0</v>
      </c>
      <c r="S30" s="27" t="s">
        <v>450</v>
      </c>
      <c r="T30" s="27" t="s">
        <v>450</v>
      </c>
      <c r="U30" s="27" t="s">
        <v>450</v>
      </c>
      <c r="V30" s="27" t="s">
        <v>450</v>
      </c>
      <c r="W30" s="27" t="s">
        <v>450</v>
      </c>
      <c r="X30" s="27" t="s">
        <v>450</v>
      </c>
      <c r="Y30" s="27" t="s">
        <v>450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27"/>
      <c r="AO30" s="27"/>
      <c r="AP30" s="27"/>
      <c r="AQ30" s="27"/>
      <c r="AR30" s="27"/>
      <c r="AS30" s="27"/>
      <c r="AT30" s="2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27"/>
      <c r="BJ30" s="27"/>
      <c r="BK30" s="27"/>
      <c r="BL30" s="27"/>
      <c r="BM30" s="27"/>
      <c r="BN30" s="27"/>
      <c r="BO30" s="27"/>
      <c r="BP30" s="67">
        <f>COUNTIF($E30:$BG30,1)</f>
        <v>2</v>
      </c>
      <c r="BQ30" s="67" t="n">
        <v>6</v>
      </c>
      <c r="BR30" s="67">
        <f>IF(BP30=2,2,IF(BP30&gt;3,3,IF(BP30=1,1,0)))</f>
        <v>2</v>
      </c>
      <c r="BS30" s="67">
        <f>COUNTIF($E30:$BG30,"R")</f>
        <v>0</v>
      </c>
      <c r="BT30" s="67">
        <f>COUNTIF($E30:$BG30,"E")</f>
        <v>0</v>
      </c>
      <c r="BU30" s="67">
        <f>COUNTIF($E30:$BO30,"X")</f>
        <v>0</v>
      </c>
      <c r="BV30" s="67">
        <f>IF(OR(BT30&gt;0,BS30&gt;0,BU30&gt;7,OR(BU30&lt;7,BU30&gt;7)),0,1)</f>
        <v>0</v>
      </c>
      <c r="BW30" s="13">
        <f>IFERROR(VLOOKUP(C30,Inscritos!$B$2:$D$600,3,FALSE()),0)</f>
        <v>2</v>
      </c>
      <c r="BX30" s="13"/>
      <c r="BY30" s="13"/>
      <extLst>
        <ext uri="smNativeData">
          <pm:rowDef xmlns:pm="smNativeData" id="1712247999" r="30" hidden="0" collapsedDB="1" collapsedOL="0"/>
        </ext>
      </extLst>
    </row>
    <row r="31" spans="1:77" hidden="1" ht="15.75" customHeight="1">
      <c r="A31" s="24" t="s">
        <v>102</v>
      </c>
      <c r="B31" s="6" t="s">
        <v>112</v>
      </c>
      <c r="C31" s="24" t="s">
        <v>129</v>
      </c>
      <c r="D31" s="13" t="s">
        <v>456</v>
      </c>
      <c r="E31" s="25" t="n">
        <v>0</v>
      </c>
      <c r="F31" s="25" t="n">
        <v>0</v>
      </c>
      <c r="G31" s="25" t="n">
        <v>0</v>
      </c>
      <c r="H31" s="25" t="n">
        <v>0</v>
      </c>
      <c r="I31" s="25" t="n">
        <v>0</v>
      </c>
      <c r="J31" s="26" t="n">
        <v>1</v>
      </c>
      <c r="K31" s="25" t="n">
        <v>0</v>
      </c>
      <c r="L31" s="25" t="n">
        <v>0</v>
      </c>
      <c r="M31" s="25" t="n">
        <v>0</v>
      </c>
      <c r="N31" s="26" t="n">
        <v>1</v>
      </c>
      <c r="O31" s="25" t="n">
        <v>0</v>
      </c>
      <c r="P31" s="25" t="n">
        <v>0</v>
      </c>
      <c r="Q31" s="25" t="n">
        <v>0</v>
      </c>
      <c r="R31" s="25" t="n">
        <v>0</v>
      </c>
      <c r="S31" s="27" t="s">
        <v>447</v>
      </c>
      <c r="T31" s="27" t="s">
        <v>447</v>
      </c>
      <c r="U31" s="27" t="s">
        <v>447</v>
      </c>
      <c r="V31" s="27" t="s">
        <v>447</v>
      </c>
      <c r="W31" s="27" t="s">
        <v>447</v>
      </c>
      <c r="X31" s="27" t="s">
        <v>447</v>
      </c>
      <c r="Y31" s="27" t="s">
        <v>447</v>
      </c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27"/>
      <c r="AO31" s="27"/>
      <c r="AP31" s="27"/>
      <c r="AQ31" s="27"/>
      <c r="AR31" s="27"/>
      <c r="AS31" s="27"/>
      <c r="AT31" s="2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27"/>
      <c r="BJ31" s="27"/>
      <c r="BK31" s="27"/>
      <c r="BL31" s="27"/>
      <c r="BM31" s="27"/>
      <c r="BN31" s="27"/>
      <c r="BO31" s="27"/>
      <c r="BP31" s="67">
        <f>COUNTIF($E31:$BG31,1)</f>
        <v>2</v>
      </c>
      <c r="BQ31" s="67" t="n">
        <v>3</v>
      </c>
      <c r="BR31" s="67">
        <f>IF(BP31=2,2,IF(BP31&gt;3,3,IF(BP31=1,1,0)))</f>
        <v>2</v>
      </c>
      <c r="BS31" s="67">
        <f>COUNTIF($E31:$BG31,"R")</f>
        <v>0</v>
      </c>
      <c r="BT31" s="67">
        <f>COUNTIF($E31:$BG31,"E")</f>
        <v>0</v>
      </c>
      <c r="BU31" s="67">
        <f>COUNTIF($E31:$BO31,"X")</f>
        <v>0</v>
      </c>
      <c r="BV31" s="67">
        <f>IF(OR(BT31&gt;0,BS31&gt;0,BU31&gt;7,OR(BU31&lt;7,BU31&gt;7)),0,1)</f>
        <v>0</v>
      </c>
      <c r="BW31" s="13">
        <f>IFERROR(VLOOKUP(C31,Inscritos!$B$2:$D$600,3,FALSE()),0)</f>
        <v>1</v>
      </c>
      <c r="BX31" s="13"/>
      <c r="BY31" s="13"/>
      <extLst>
        <ext uri="smNativeData">
          <pm:rowDef xmlns:pm="smNativeData" id="1712247999" r="31" hidden="0" collapsedDB="1" collapsedOL="0"/>
        </ext>
      </extLst>
    </row>
    <row r="32" spans="1:77" hidden="1" ht="15.75" customHeight="1">
      <c r="A32" s="24" t="s">
        <v>102</v>
      </c>
      <c r="B32" s="6" t="s">
        <v>119</v>
      </c>
      <c r="C32" s="24" t="s">
        <v>130</v>
      </c>
      <c r="D32" s="13" t="s">
        <v>457</v>
      </c>
      <c r="E32" s="25" t="n">
        <v>0</v>
      </c>
      <c r="F32" s="25" t="n">
        <v>0</v>
      </c>
      <c r="G32" s="25" t="n">
        <v>0</v>
      </c>
      <c r="H32" s="25" t="n">
        <v>0</v>
      </c>
      <c r="I32" s="25" t="n">
        <v>0</v>
      </c>
      <c r="J32" s="25" t="n">
        <v>0</v>
      </c>
      <c r="K32" s="26" t="n">
        <v>1</v>
      </c>
      <c r="L32" s="25" t="n">
        <v>0</v>
      </c>
      <c r="M32" s="25" t="n">
        <v>0</v>
      </c>
      <c r="N32" s="26" t="n">
        <v>1</v>
      </c>
      <c r="O32" s="25" t="n">
        <v>0</v>
      </c>
      <c r="P32" s="25" t="n">
        <v>0</v>
      </c>
      <c r="Q32" s="25" t="n">
        <v>0</v>
      </c>
      <c r="R32" s="25" t="n">
        <v>0</v>
      </c>
      <c r="S32" s="27" t="s">
        <v>450</v>
      </c>
      <c r="T32" s="27" t="s">
        <v>450</v>
      </c>
      <c r="U32" s="27" t="s">
        <v>450</v>
      </c>
      <c r="V32" s="27" t="s">
        <v>450</v>
      </c>
      <c r="W32" s="27" t="s">
        <v>450</v>
      </c>
      <c r="X32" s="27" t="s">
        <v>450</v>
      </c>
      <c r="Y32" s="27" t="s">
        <v>450</v>
      </c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27"/>
      <c r="AO32" s="27"/>
      <c r="AP32" s="27"/>
      <c r="AQ32" s="27"/>
      <c r="AR32" s="27"/>
      <c r="AS32" s="27"/>
      <c r="AT32" s="2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27"/>
      <c r="BJ32" s="27"/>
      <c r="BK32" s="27"/>
      <c r="BL32" s="27"/>
      <c r="BM32" s="27"/>
      <c r="BN32" s="27"/>
      <c r="BO32" s="27"/>
      <c r="BP32" s="67">
        <f>COUNTIF($E32:$BG32,1)</f>
        <v>2</v>
      </c>
      <c r="BQ32" s="67" t="n">
        <v>3</v>
      </c>
      <c r="BR32" s="67">
        <f>IF(BP32=2,2,IF(BP32&gt;3,3,IF(BP32=1,1,0)))</f>
        <v>2</v>
      </c>
      <c r="BS32" s="67">
        <f>COUNTIF($E32:$BG32,"R")</f>
        <v>0</v>
      </c>
      <c r="BT32" s="67">
        <f>COUNTIF($E32:$BG32,"E")</f>
        <v>0</v>
      </c>
      <c r="BU32" s="67">
        <f>COUNTIF($E32:$BO32,"X")</f>
        <v>0</v>
      </c>
      <c r="BV32" s="67">
        <f>IF(OR(BT32&gt;0,BS32&gt;0,BU32&gt;7,OR(BU32&lt;7,BU32&gt;7)),0,1)</f>
        <v>0</v>
      </c>
      <c r="BW32" s="13">
        <f>IFERROR(VLOOKUP(C32,Inscritos!$B$2:$D$600,3,FALSE()),0)</f>
        <v>0</v>
      </c>
      <c r="BX32" s="13"/>
      <c r="BY32" s="13"/>
      <extLst>
        <ext uri="smNativeData">
          <pm:rowDef xmlns:pm="smNativeData" id="1712247999" r="32" hidden="0" collapsedDB="1" collapsedOL="0"/>
        </ext>
      </extLst>
    </row>
    <row r="33" spans="1:77" hidden="1" ht="15.75" customHeight="1">
      <c r="A33" s="24" t="s">
        <v>102</v>
      </c>
      <c r="B33" s="6" t="s">
        <v>112</v>
      </c>
      <c r="C33" s="24" t="s">
        <v>131</v>
      </c>
      <c r="D33" s="13" t="s">
        <v>458</v>
      </c>
      <c r="E33" s="25" t="n">
        <v>0</v>
      </c>
      <c r="F33" s="25" t="n">
        <v>0</v>
      </c>
      <c r="G33" s="25" t="n">
        <v>0</v>
      </c>
      <c r="H33" s="25" t="n">
        <v>0</v>
      </c>
      <c r="I33" s="25" t="n">
        <v>0</v>
      </c>
      <c r="J33" s="25" t="n">
        <v>0</v>
      </c>
      <c r="K33" s="26" t="n">
        <v>1</v>
      </c>
      <c r="L33" s="25" t="n">
        <v>0</v>
      </c>
      <c r="M33" s="25" t="n">
        <v>0</v>
      </c>
      <c r="N33" s="26" t="n">
        <v>1</v>
      </c>
      <c r="O33" s="25" t="n">
        <v>0</v>
      </c>
      <c r="P33" s="25" t="n">
        <v>0</v>
      </c>
      <c r="Q33" s="25" t="n">
        <v>0</v>
      </c>
      <c r="R33" s="25" t="n">
        <v>0</v>
      </c>
      <c r="S33" s="27" t="s">
        <v>447</v>
      </c>
      <c r="T33" s="27" t="s">
        <v>447</v>
      </c>
      <c r="U33" s="27" t="s">
        <v>447</v>
      </c>
      <c r="V33" s="27" t="s">
        <v>447</v>
      </c>
      <c r="W33" s="27" t="s">
        <v>447</v>
      </c>
      <c r="X33" s="27" t="s">
        <v>447</v>
      </c>
      <c r="Y33" s="27" t="s">
        <v>447</v>
      </c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27"/>
      <c r="AO33" s="27"/>
      <c r="AP33" s="27"/>
      <c r="AQ33" s="27"/>
      <c r="AR33" s="27"/>
      <c r="AS33" s="27"/>
      <c r="AT33" s="2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27"/>
      <c r="BJ33" s="27"/>
      <c r="BK33" s="27"/>
      <c r="BL33" s="27"/>
      <c r="BM33" s="27"/>
      <c r="BN33" s="27"/>
      <c r="BO33" s="27"/>
      <c r="BP33" s="67">
        <f>COUNTIF($E33:$BG33,1)</f>
        <v>2</v>
      </c>
      <c r="BQ33" s="67" t="n">
        <v>3</v>
      </c>
      <c r="BR33" s="67">
        <f>IF(BP33=2,2,IF(BP33&gt;3,3,IF(BP33=1,1,0)))</f>
        <v>2</v>
      </c>
      <c r="BS33" s="67">
        <f>COUNTIF($E33:$BG33,"R")</f>
        <v>0</v>
      </c>
      <c r="BT33" s="67">
        <f>COUNTIF($E33:$BG33,"E")</f>
        <v>0</v>
      </c>
      <c r="BU33" s="67">
        <f>COUNTIF($E33:$BO33,"X")</f>
        <v>0</v>
      </c>
      <c r="BV33" s="67">
        <f>IF(OR(BT33&gt;0,BS33&gt;0,BU33&gt;7,OR(BU33&lt;7,BU33&gt;7)),0,1)</f>
        <v>0</v>
      </c>
      <c r="BW33" s="13">
        <f>IFERROR(VLOOKUP(C33,Inscritos!$B$2:$D$600,3,FALSE()),0)</f>
        <v>1</v>
      </c>
      <c r="BX33" s="13"/>
      <c r="BY33" s="13"/>
      <extLst>
        <ext uri="smNativeData">
          <pm:rowDef xmlns:pm="smNativeData" id="1712247999" r="33" hidden="0" collapsedDB="1" collapsedOL="0"/>
        </ext>
      </extLst>
    </row>
    <row r="34" spans="1:77" hidden="1" ht="15.75" customHeight="1">
      <c r="A34" s="24" t="s">
        <v>108</v>
      </c>
      <c r="B34" s="33" t="s">
        <v>125</v>
      </c>
      <c r="C34" s="24" t="s">
        <v>127</v>
      </c>
      <c r="D34" s="13" t="s">
        <v>459</v>
      </c>
      <c r="E34" s="25" t="n">
        <v>0</v>
      </c>
      <c r="F34" s="25" t="n">
        <v>0</v>
      </c>
      <c r="G34" s="25" t="n">
        <v>0</v>
      </c>
      <c r="H34" s="25" t="n">
        <v>0</v>
      </c>
      <c r="I34" s="25" t="n">
        <v>0</v>
      </c>
      <c r="J34" s="25" t="n">
        <v>0</v>
      </c>
      <c r="K34" s="25" t="n">
        <v>0</v>
      </c>
      <c r="L34" s="25" t="n">
        <v>0</v>
      </c>
      <c r="M34" s="25" t="n">
        <v>0</v>
      </c>
      <c r="N34" s="25" t="n">
        <v>0</v>
      </c>
      <c r="O34" s="25" t="n">
        <v>0</v>
      </c>
      <c r="P34" s="25" t="n">
        <v>0</v>
      </c>
      <c r="Q34" s="25" t="n">
        <v>0</v>
      </c>
      <c r="R34" s="25" t="n">
        <v>0</v>
      </c>
      <c r="S34" s="32" t="n">
        <v>0</v>
      </c>
      <c r="T34" s="32" t="n">
        <v>0</v>
      </c>
      <c r="U34" s="32" t="n">
        <v>0</v>
      </c>
      <c r="V34" s="32" t="n">
        <v>0</v>
      </c>
      <c r="W34" s="32" t="n">
        <v>0</v>
      </c>
      <c r="X34" s="32" t="n">
        <v>0</v>
      </c>
      <c r="Y34" s="32" t="n">
        <v>0</v>
      </c>
      <c r="Z34" s="25" t="n">
        <v>0</v>
      </c>
      <c r="AA34" s="25" t="n">
        <v>0</v>
      </c>
      <c r="AB34" s="25" t="n">
        <v>0</v>
      </c>
      <c r="AC34" s="25" t="n">
        <v>0</v>
      </c>
      <c r="AD34" s="25" t="n">
        <v>0</v>
      </c>
      <c r="AE34" s="25" t="n">
        <v>0</v>
      </c>
      <c r="AF34" s="25" t="n">
        <v>0</v>
      </c>
      <c r="AG34" s="25" t="n">
        <v>0</v>
      </c>
      <c r="AH34" s="25" t="n">
        <v>0</v>
      </c>
      <c r="AI34" s="25" t="n">
        <v>0</v>
      </c>
      <c r="AJ34" s="26" t="n">
        <v>1</v>
      </c>
      <c r="AK34" s="25" t="n">
        <v>0</v>
      </c>
      <c r="AL34" s="25" t="n">
        <v>0</v>
      </c>
      <c r="AM34" s="26" t="n">
        <v>1</v>
      </c>
      <c r="AN34" s="27" t="s">
        <v>460</v>
      </c>
      <c r="AO34" s="27" t="s">
        <v>460</v>
      </c>
      <c r="AP34" s="27" t="s">
        <v>460</v>
      </c>
      <c r="AQ34" s="27" t="s">
        <v>460</v>
      </c>
      <c r="AR34" s="27" t="s">
        <v>460</v>
      </c>
      <c r="AS34" s="27" t="s">
        <v>460</v>
      </c>
      <c r="AT34" s="27" t="s">
        <v>460</v>
      </c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27"/>
      <c r="BJ34" s="27"/>
      <c r="BK34" s="27"/>
      <c r="BL34" s="27"/>
      <c r="BM34" s="27"/>
      <c r="BN34" s="27"/>
      <c r="BO34" s="27"/>
      <c r="BP34" s="67">
        <f>COUNTIF($E34:$BG34,1)</f>
        <v>2</v>
      </c>
      <c r="BQ34" s="67" t="n">
        <v>3</v>
      </c>
      <c r="BR34" s="67">
        <f>IF(BP34=2,2,IF(BP34&gt;3,3,IF(BP34=1,1,0)))</f>
        <v>2</v>
      </c>
      <c r="BS34" s="67">
        <f>COUNTIF($E34:$BG34,"R")</f>
        <v>0</v>
      </c>
      <c r="BT34" s="67">
        <f>COUNTIF($E34:$BG34,"E")</f>
        <v>0</v>
      </c>
      <c r="BU34" s="67">
        <f>COUNTIF($E34:$BO34,"X")</f>
        <v>0</v>
      </c>
      <c r="BV34" s="67">
        <f>IF(OR(BT34&gt;0,BS34&gt;0,BU34&gt;7,OR(BU34&lt;7,BU34&gt;7)),0,1)</f>
        <v>0</v>
      </c>
      <c r="BW34" s="13">
        <f>IFERROR(VLOOKUP(C34,Inscritos!$B$2:$D$600,3,FALSE()),0)</f>
        <v>1</v>
      </c>
      <c r="BX34" s="13"/>
      <c r="BY34" s="13"/>
      <extLst>
        <ext uri="smNativeData">
          <pm:rowDef xmlns:pm="smNativeData" id="1712247999" r="34" hidden="0" collapsedDB="1" collapsedOL="0"/>
        </ext>
      </extLst>
    </row>
    <row r="35" spans="1:77" hidden="1" ht="15.75" customHeight="1">
      <c r="A35" s="24" t="s">
        <v>108</v>
      </c>
      <c r="B35" s="71" t="s">
        <v>134</v>
      </c>
      <c r="C35" s="24" t="s">
        <v>247</v>
      </c>
      <c r="D35" s="13" t="s">
        <v>461</v>
      </c>
      <c r="E35" s="25" t="n">
        <v>0</v>
      </c>
      <c r="F35" s="25" t="n">
        <v>0</v>
      </c>
      <c r="G35" s="25" t="n">
        <v>0</v>
      </c>
      <c r="H35" s="25" t="n">
        <v>0</v>
      </c>
      <c r="I35" s="25" t="n">
        <v>0</v>
      </c>
      <c r="J35" s="25" t="n">
        <v>0</v>
      </c>
      <c r="K35" s="25" t="n">
        <v>0</v>
      </c>
      <c r="L35" s="25" t="n">
        <v>0</v>
      </c>
      <c r="M35" s="25" t="n">
        <v>0</v>
      </c>
      <c r="N35" s="25" t="n">
        <v>0</v>
      </c>
      <c r="O35" s="25" t="n">
        <v>0</v>
      </c>
      <c r="P35" s="25" t="n">
        <v>0</v>
      </c>
      <c r="Q35" s="25" t="n">
        <v>0</v>
      </c>
      <c r="R35" s="25" t="n">
        <v>0</v>
      </c>
      <c r="S35" s="32" t="n">
        <v>0</v>
      </c>
      <c r="T35" s="31" t="s">
        <v>443</v>
      </c>
      <c r="U35" s="32" t="n">
        <v>0</v>
      </c>
      <c r="V35" s="32" t="n">
        <v>0</v>
      </c>
      <c r="W35" s="32" t="n">
        <v>0</v>
      </c>
      <c r="X35" s="32" t="n">
        <v>0</v>
      </c>
      <c r="Y35" s="32" t="n">
        <v>0</v>
      </c>
      <c r="Z35" s="25" t="n">
        <v>0</v>
      </c>
      <c r="AA35" s="25" t="n">
        <v>0</v>
      </c>
      <c r="AB35" s="25" t="n">
        <v>0</v>
      </c>
      <c r="AC35" s="25" t="n">
        <v>0</v>
      </c>
      <c r="AD35" s="25" t="n">
        <v>0</v>
      </c>
      <c r="AE35" s="25" t="n">
        <v>0</v>
      </c>
      <c r="AF35" s="25" t="n">
        <v>0</v>
      </c>
      <c r="AG35" s="25" t="n">
        <v>0</v>
      </c>
      <c r="AH35" s="25" t="n">
        <v>0</v>
      </c>
      <c r="AI35" s="25" t="n">
        <v>0</v>
      </c>
      <c r="AJ35" s="25" t="n">
        <v>0</v>
      </c>
      <c r="AK35" s="26" t="n">
        <v>1</v>
      </c>
      <c r="AL35" s="25" t="n">
        <v>0</v>
      </c>
      <c r="AM35" s="25" t="n">
        <v>0</v>
      </c>
      <c r="AN35" s="27" t="s">
        <v>445</v>
      </c>
      <c r="AO35" s="27" t="s">
        <v>445</v>
      </c>
      <c r="AP35" s="27" t="s">
        <v>445</v>
      </c>
      <c r="AQ35" s="27" t="s">
        <v>445</v>
      </c>
      <c r="AR35" s="27" t="s">
        <v>445</v>
      </c>
      <c r="AS35" s="27" t="s">
        <v>445</v>
      </c>
      <c r="AT35" s="27" t="s">
        <v>445</v>
      </c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27"/>
      <c r="BJ35" s="27"/>
      <c r="BK35" s="27"/>
      <c r="BL35" s="27"/>
      <c r="BM35" s="27"/>
      <c r="BN35" s="27"/>
      <c r="BO35" s="27"/>
      <c r="BP35" s="67">
        <f>COUNTIF($E35:$BG35,1)</f>
        <v>1</v>
      </c>
      <c r="BQ35" s="67" t="n">
        <v>3</v>
      </c>
      <c r="BR35" s="67">
        <f>IF(BP35=2,2,IF(BP35&gt;3,3,IF(BP35=1,1,0)))</f>
        <v>1</v>
      </c>
      <c r="BS35" s="67">
        <f>COUNTIF($E35:$BG35,"R")</f>
        <v>0</v>
      </c>
      <c r="BT35" s="67">
        <f>COUNTIF($E35:$BG35,"E")</f>
        <v>0</v>
      </c>
      <c r="BU35" s="67">
        <f>COUNTIF($E35:$BO35,"X")</f>
        <v>0</v>
      </c>
      <c r="BV35" s="67">
        <f>IF(OR(BT35&gt;0,BS35&gt;0,BU35&gt;7,OR(BU35&lt;7,BU35&gt;7)),0,1)</f>
        <v>0</v>
      </c>
      <c r="BW35" s="13">
        <f>IFERROR(VLOOKUP(C35,Inscritos!$B$2:$D$600,3,FALSE()),0)</f>
        <v>2</v>
      </c>
      <c r="BX35" s="13"/>
      <c r="BY35" s="13"/>
      <extLst>
        <ext uri="smNativeData">
          <pm:rowDef xmlns:pm="smNativeData" id="1712247999" r="35" hidden="0" collapsedDB="1" collapsedOL="0"/>
        </ext>
      </extLst>
    </row>
    <row r="36" spans="1:77" hidden="1" ht="15.75" customHeight="1">
      <c r="A36" s="24" t="s">
        <v>108</v>
      </c>
      <c r="B36" s="71" t="s">
        <v>134</v>
      </c>
      <c r="C36" s="24" t="s">
        <v>136</v>
      </c>
      <c r="D36" s="13" t="s">
        <v>462</v>
      </c>
      <c r="E36" s="25" t="n">
        <v>0</v>
      </c>
      <c r="F36" s="25" t="n">
        <v>0</v>
      </c>
      <c r="G36" s="25" t="n">
        <v>0</v>
      </c>
      <c r="H36" s="25" t="n">
        <v>0</v>
      </c>
      <c r="I36" s="25" t="n">
        <v>0</v>
      </c>
      <c r="J36" s="25" t="n">
        <v>0</v>
      </c>
      <c r="K36" s="25" t="n">
        <v>0</v>
      </c>
      <c r="L36" s="25" t="n">
        <v>0</v>
      </c>
      <c r="M36" s="25" t="n">
        <v>0</v>
      </c>
      <c r="N36" s="25" t="n">
        <v>0</v>
      </c>
      <c r="O36" s="25" t="n">
        <v>0</v>
      </c>
      <c r="P36" s="25" t="n">
        <v>0</v>
      </c>
      <c r="Q36" s="25" t="n">
        <v>0</v>
      </c>
      <c r="R36" s="25" t="n">
        <v>0</v>
      </c>
      <c r="S36" s="31" t="s">
        <v>447</v>
      </c>
      <c r="T36" s="31" t="s">
        <v>447</v>
      </c>
      <c r="U36" s="32" t="n">
        <v>0</v>
      </c>
      <c r="V36" s="32" t="n">
        <v>0</v>
      </c>
      <c r="W36" s="32" t="n">
        <v>0</v>
      </c>
      <c r="X36" s="32" t="n">
        <v>0</v>
      </c>
      <c r="Y36" s="32" t="n">
        <v>0</v>
      </c>
      <c r="Z36" s="25" t="n">
        <v>0</v>
      </c>
      <c r="AA36" s="25" t="n">
        <v>0</v>
      </c>
      <c r="AB36" s="25" t="n">
        <v>0</v>
      </c>
      <c r="AC36" s="25" t="n">
        <v>0</v>
      </c>
      <c r="AD36" s="25" t="n">
        <v>0</v>
      </c>
      <c r="AE36" s="25" t="n">
        <v>0</v>
      </c>
      <c r="AF36" s="25" t="n">
        <v>0</v>
      </c>
      <c r="AG36" s="25" t="n">
        <v>0</v>
      </c>
      <c r="AH36" s="25" t="n">
        <v>0</v>
      </c>
      <c r="AI36" s="25" t="n">
        <v>0</v>
      </c>
      <c r="AJ36" s="25" t="n">
        <v>0</v>
      </c>
      <c r="AK36" s="25" t="n">
        <v>0</v>
      </c>
      <c r="AL36" s="25" t="n">
        <v>0</v>
      </c>
      <c r="AM36" s="25" t="n">
        <v>0</v>
      </c>
      <c r="AN36" s="27" t="s">
        <v>445</v>
      </c>
      <c r="AO36" s="27" t="s">
        <v>445</v>
      </c>
      <c r="AP36" s="27" t="s">
        <v>445</v>
      </c>
      <c r="AQ36" s="27" t="s">
        <v>445</v>
      </c>
      <c r="AR36" s="27" t="s">
        <v>445</v>
      </c>
      <c r="AS36" s="27" t="s">
        <v>445</v>
      </c>
      <c r="AT36" s="27" t="s">
        <v>445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27"/>
      <c r="BJ36" s="27"/>
      <c r="BK36" s="27"/>
      <c r="BL36" s="27"/>
      <c r="BM36" s="27"/>
      <c r="BN36" s="27"/>
      <c r="BO36" s="27"/>
      <c r="BP36" s="67">
        <f>COUNTIF($E36:$BG36,1)</f>
        <v>0</v>
      </c>
      <c r="BQ36" s="67" t="n">
        <v>3</v>
      </c>
      <c r="BR36" s="67">
        <f>IF(BP36=2,2,IF(BP36&gt;3,3,IF(BP36=1,1,0)))</f>
        <v>0</v>
      </c>
      <c r="BS36" s="67">
        <f>COUNTIF($E36:$BG36,"R")</f>
        <v>0</v>
      </c>
      <c r="BT36" s="67">
        <f>COUNTIF($E36:$BG36,"E")</f>
        <v>0</v>
      </c>
      <c r="BU36" s="67">
        <f>COUNTIF($E36:$BO36,"X")</f>
        <v>0</v>
      </c>
      <c r="BV36" s="67">
        <f>IF(OR(BT36&gt;0,BS36&gt;0,BU36&gt;7,OR(BU36&lt;7,BU36&gt;7)),0,1)</f>
        <v>0</v>
      </c>
      <c r="BW36" s="13">
        <f>IFERROR(VLOOKUP(C36,Inscritos!$B$2:$D$600,3,FALSE()),0)</f>
        <v>1</v>
      </c>
      <c r="BX36" s="13"/>
      <c r="BY36" s="13"/>
      <extLst>
        <ext uri="smNativeData">
          <pm:rowDef xmlns:pm="smNativeData" id="1712247999" r="36" hidden="0" collapsedDB="1" collapsedOL="0"/>
        </ext>
      </extLst>
    </row>
    <row r="37" spans="1:77" hidden="1" ht="15.75" customHeight="1">
      <c r="A37" s="24" t="s">
        <v>108</v>
      </c>
      <c r="B37" s="71" t="s">
        <v>134</v>
      </c>
      <c r="C37" s="24" t="s">
        <v>137</v>
      </c>
      <c r="D37" s="13" t="s">
        <v>463</v>
      </c>
      <c r="E37" s="25" t="n">
        <v>0</v>
      </c>
      <c r="F37" s="25" t="n">
        <v>0</v>
      </c>
      <c r="G37" s="25" t="n">
        <v>0</v>
      </c>
      <c r="H37" s="25" t="n">
        <v>0</v>
      </c>
      <c r="I37" s="25" t="n">
        <v>0</v>
      </c>
      <c r="J37" s="25" t="n">
        <v>0</v>
      </c>
      <c r="K37" s="25" t="n">
        <v>0</v>
      </c>
      <c r="L37" s="25" t="n">
        <v>0</v>
      </c>
      <c r="M37" s="25" t="n">
        <v>0</v>
      </c>
      <c r="N37" s="25" t="n">
        <v>0</v>
      </c>
      <c r="O37" s="25" t="n">
        <v>0</v>
      </c>
      <c r="P37" s="25" t="n">
        <v>0</v>
      </c>
      <c r="Q37" s="25" t="n">
        <v>0</v>
      </c>
      <c r="R37" s="25" t="n">
        <v>0</v>
      </c>
      <c r="S37" s="31" t="s">
        <v>443</v>
      </c>
      <c r="T37" s="32" t="n">
        <v>0</v>
      </c>
      <c r="U37" s="32" t="n">
        <v>0</v>
      </c>
      <c r="V37" s="32" t="n">
        <v>0</v>
      </c>
      <c r="W37" s="32" t="n">
        <v>0</v>
      </c>
      <c r="X37" s="32" t="n">
        <v>0</v>
      </c>
      <c r="Y37" s="32" t="n">
        <v>0</v>
      </c>
      <c r="Z37" s="25" t="n">
        <v>0</v>
      </c>
      <c r="AA37" s="25" t="n">
        <v>0</v>
      </c>
      <c r="AB37" s="25" t="n">
        <v>0</v>
      </c>
      <c r="AC37" s="25" t="n">
        <v>0</v>
      </c>
      <c r="AD37" s="25" t="n">
        <v>0</v>
      </c>
      <c r="AE37" s="25" t="n">
        <v>0</v>
      </c>
      <c r="AF37" s="25" t="n">
        <v>0</v>
      </c>
      <c r="AG37" s="25" t="n">
        <v>0</v>
      </c>
      <c r="AH37" s="25" t="n">
        <v>0</v>
      </c>
      <c r="AI37" s="25" t="n">
        <v>0</v>
      </c>
      <c r="AJ37" s="25" t="n">
        <v>0</v>
      </c>
      <c r="AK37" s="25" t="n">
        <v>0</v>
      </c>
      <c r="AL37" s="25" t="n">
        <v>0</v>
      </c>
      <c r="AM37" s="26" t="n">
        <v>1</v>
      </c>
      <c r="AN37" s="27" t="s">
        <v>445</v>
      </c>
      <c r="AO37" s="27" t="s">
        <v>445</v>
      </c>
      <c r="AP37" s="27" t="s">
        <v>445</v>
      </c>
      <c r="AQ37" s="27" t="s">
        <v>445</v>
      </c>
      <c r="AR37" s="27" t="s">
        <v>445</v>
      </c>
      <c r="AS37" s="27" t="s">
        <v>445</v>
      </c>
      <c r="AT37" s="27" t="s">
        <v>445</v>
      </c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27"/>
      <c r="BJ37" s="27"/>
      <c r="BK37" s="27"/>
      <c r="BL37" s="27"/>
      <c r="BM37" s="27"/>
      <c r="BN37" s="27"/>
      <c r="BO37" s="27"/>
      <c r="BP37" s="67">
        <f>COUNTIF($E37:$BG37,1)</f>
        <v>1</v>
      </c>
      <c r="BQ37" s="27" t="s">
        <v>138</v>
      </c>
      <c r="BR37" s="67">
        <f>IF(BP37=2,2,IF(BP37&gt;3,3,IF(BP37=1,1,0)))</f>
        <v>1</v>
      </c>
      <c r="BS37" s="67">
        <f>COUNTIF($E37:$BG37,"R")</f>
        <v>0</v>
      </c>
      <c r="BT37" s="67">
        <f>COUNTIF($E37:$BG37,"E")</f>
        <v>0</v>
      </c>
      <c r="BU37" s="67">
        <f>COUNTIF($E37:$BO37,"X")</f>
        <v>0</v>
      </c>
      <c r="BV37" s="67">
        <f>IF(OR(BT37&gt;0,BS37&gt;0,BU37&gt;7,OR(BU37&lt;7,BU37&gt;7)),0,1)</f>
        <v>0</v>
      </c>
      <c r="BW37" s="13">
        <f>IFERROR(VLOOKUP(C37,Inscritos!$B$2:$D$600,3,FALSE()),0)</f>
        <v>0</v>
      </c>
      <c r="BX37" s="13"/>
      <c r="BY37" s="13"/>
      <extLst>
        <ext uri="smNativeData">
          <pm:rowDef xmlns:pm="smNativeData" id="1712247999" r="37" hidden="0" collapsedDB="1" collapsedOL="0"/>
        </ext>
      </extLst>
    </row>
    <row r="38" spans="1:77" hidden="1" ht="15.75" customHeight="1">
      <c r="A38" s="24" t="s">
        <v>108</v>
      </c>
      <c r="B38" s="71" t="s">
        <v>134</v>
      </c>
      <c r="C38" s="24" t="s">
        <v>248</v>
      </c>
      <c r="D38" s="13" t="s">
        <v>464</v>
      </c>
      <c r="E38" s="25" t="n">
        <v>0</v>
      </c>
      <c r="F38" s="25" t="n">
        <v>0</v>
      </c>
      <c r="G38" s="25" t="n">
        <v>0</v>
      </c>
      <c r="H38" s="25" t="n">
        <v>0</v>
      </c>
      <c r="I38" s="25" t="n">
        <v>0</v>
      </c>
      <c r="J38" s="25" t="n">
        <v>0</v>
      </c>
      <c r="K38" s="25" t="n">
        <v>0</v>
      </c>
      <c r="L38" s="25" t="n">
        <v>0</v>
      </c>
      <c r="M38" s="25" t="n">
        <v>0</v>
      </c>
      <c r="N38" s="25" t="n">
        <v>0</v>
      </c>
      <c r="O38" s="25" t="n">
        <v>0</v>
      </c>
      <c r="P38" s="25" t="n">
        <v>0</v>
      </c>
      <c r="Q38" s="25" t="n">
        <v>0</v>
      </c>
      <c r="R38" s="25" t="n">
        <v>0</v>
      </c>
      <c r="S38" s="32" t="n">
        <v>0</v>
      </c>
      <c r="T38" s="32" t="n">
        <v>0</v>
      </c>
      <c r="U38" s="32" t="n">
        <v>0</v>
      </c>
      <c r="V38" s="31" t="s">
        <v>450</v>
      </c>
      <c r="W38" s="32" t="n">
        <v>0</v>
      </c>
      <c r="X38" s="32" t="n">
        <v>0</v>
      </c>
      <c r="Y38" s="32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5" t="n">
        <v>0</v>
      </c>
      <c r="AE38" s="25" t="n">
        <v>0</v>
      </c>
      <c r="AF38" s="25" t="n">
        <v>0</v>
      </c>
      <c r="AG38" s="25" t="n">
        <v>0</v>
      </c>
      <c r="AH38" s="25" t="n">
        <v>0</v>
      </c>
      <c r="AI38" s="25" t="n">
        <v>0</v>
      </c>
      <c r="AJ38" s="25" t="n">
        <v>0</v>
      </c>
      <c r="AK38" s="25" t="n">
        <v>0</v>
      </c>
      <c r="AL38" s="25" t="n">
        <v>0</v>
      </c>
      <c r="AM38" s="25" t="n">
        <v>0</v>
      </c>
      <c r="AN38" s="27" t="s">
        <v>445</v>
      </c>
      <c r="AO38" s="27" t="s">
        <v>445</v>
      </c>
      <c r="AP38" s="27" t="s">
        <v>445</v>
      </c>
      <c r="AQ38" s="27" t="s">
        <v>445</v>
      </c>
      <c r="AR38" s="27" t="s">
        <v>445</v>
      </c>
      <c r="AS38" s="27" t="s">
        <v>445</v>
      </c>
      <c r="AT38" s="27" t="s">
        <v>445</v>
      </c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27"/>
      <c r="BJ38" s="27"/>
      <c r="BK38" s="27"/>
      <c r="BL38" s="27"/>
      <c r="BM38" s="27"/>
      <c r="BN38" s="27"/>
      <c r="BO38" s="27"/>
      <c r="BP38" s="67">
        <f>COUNTIF($E38:$BG38,1)</f>
        <v>0</v>
      </c>
      <c r="BQ38" s="67" t="n">
        <v>3</v>
      </c>
      <c r="BR38" s="67">
        <f>IF(BP38=2,2,IF(BP38&gt;3,3,IF(BP38=1,1,0)))</f>
        <v>0</v>
      </c>
      <c r="BS38" s="67">
        <f>COUNTIF($E38:$BG38,"R")</f>
        <v>0</v>
      </c>
      <c r="BT38" s="67">
        <f>COUNTIF($E38:$BG38,"E")</f>
        <v>0</v>
      </c>
      <c r="BU38" s="67">
        <f>COUNTIF($E38:$BO38,"X")</f>
        <v>0</v>
      </c>
      <c r="BV38" s="67">
        <f>IF(OR(BT38&gt;0,BS38&gt;0,BU38&gt;7,OR(BU38&lt;7,BU38&gt;7)),0,1)</f>
        <v>0</v>
      </c>
      <c r="BW38" s="13">
        <f>IFERROR(VLOOKUP(C38,Inscritos!$B$2:$D$600,3,FALSE()),0)</f>
        <v>1</v>
      </c>
      <c r="BX38" s="13"/>
      <c r="BY38" s="13"/>
      <extLst>
        <ext uri="smNativeData">
          <pm:rowDef xmlns:pm="smNativeData" id="1712247999" r="38" hidden="0" collapsedDB="1" collapsedOL="0"/>
        </ext>
      </extLst>
    </row>
    <row r="39" spans="1:77" hidden="1" ht="15.75" customHeight="1">
      <c r="A39" s="24" t="s">
        <v>108</v>
      </c>
      <c r="B39" s="33" t="s">
        <v>134</v>
      </c>
      <c r="C39" s="24" t="s">
        <v>249</v>
      </c>
      <c r="D39" s="13" t="s">
        <v>465</v>
      </c>
      <c r="E39" s="25" t="n">
        <v>0</v>
      </c>
      <c r="F39" s="25" t="n">
        <v>0</v>
      </c>
      <c r="G39" s="25" t="n">
        <v>0</v>
      </c>
      <c r="H39" s="25" t="n">
        <v>0</v>
      </c>
      <c r="I39" s="25" t="n">
        <v>0</v>
      </c>
      <c r="J39" s="25" t="n">
        <v>0</v>
      </c>
      <c r="K39" s="25" t="n">
        <v>0</v>
      </c>
      <c r="L39" s="25" t="n">
        <v>0</v>
      </c>
      <c r="M39" s="25" t="n">
        <v>0</v>
      </c>
      <c r="N39" s="25" t="n">
        <v>0</v>
      </c>
      <c r="O39" s="25" t="n">
        <v>0</v>
      </c>
      <c r="P39" s="25" t="n">
        <v>0</v>
      </c>
      <c r="Q39" s="25" t="n">
        <v>0</v>
      </c>
      <c r="R39" s="25" t="n">
        <v>0</v>
      </c>
      <c r="S39" s="32" t="n">
        <v>0</v>
      </c>
      <c r="T39" s="32" t="n">
        <v>0</v>
      </c>
      <c r="U39" s="32" t="n">
        <v>0</v>
      </c>
      <c r="V39" s="32" t="n">
        <v>0</v>
      </c>
      <c r="W39" s="32" t="n">
        <v>0</v>
      </c>
      <c r="X39" s="32" t="n">
        <v>0</v>
      </c>
      <c r="Y39" s="32" t="n">
        <v>0</v>
      </c>
      <c r="Z39" s="25" t="n">
        <v>0</v>
      </c>
      <c r="AA39" s="25" t="n">
        <v>0</v>
      </c>
      <c r="AB39" s="25" t="n">
        <v>0</v>
      </c>
      <c r="AC39" s="25" t="n">
        <v>0</v>
      </c>
      <c r="AD39" s="25" t="n">
        <v>0</v>
      </c>
      <c r="AE39" s="25" t="n">
        <v>0</v>
      </c>
      <c r="AF39" s="25" t="n">
        <v>0</v>
      </c>
      <c r="AG39" s="25" t="n">
        <v>0</v>
      </c>
      <c r="AH39" s="25" t="n">
        <v>0</v>
      </c>
      <c r="AI39" s="25" t="n">
        <v>0</v>
      </c>
      <c r="AJ39" s="25" t="n">
        <v>0</v>
      </c>
      <c r="AK39" s="25" t="n">
        <v>0</v>
      </c>
      <c r="AL39" s="25" t="n">
        <v>0</v>
      </c>
      <c r="AM39" s="26" t="n">
        <v>1</v>
      </c>
      <c r="AN39" s="27" t="s">
        <v>445</v>
      </c>
      <c r="AO39" s="27" t="s">
        <v>445</v>
      </c>
      <c r="AP39" s="27" t="s">
        <v>445</v>
      </c>
      <c r="AQ39" s="27" t="s">
        <v>445</v>
      </c>
      <c r="AR39" s="27" t="s">
        <v>445</v>
      </c>
      <c r="AS39" s="27" t="s">
        <v>445</v>
      </c>
      <c r="AT39" s="27" t="s">
        <v>445</v>
      </c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27"/>
      <c r="BJ39" s="27"/>
      <c r="BK39" s="27"/>
      <c r="BL39" s="27"/>
      <c r="BM39" s="27"/>
      <c r="BN39" s="27"/>
      <c r="BO39" s="27"/>
      <c r="BP39" s="67">
        <f>COUNTIF($E39:$BG39,1)</f>
        <v>1</v>
      </c>
      <c r="BQ39" s="67" t="n">
        <v>3</v>
      </c>
      <c r="BR39" s="67">
        <f>IF(BP39=2,2,IF(BP39&gt;3,3,IF(BP39=1,1,0)))</f>
        <v>1</v>
      </c>
      <c r="BS39" s="67">
        <f>COUNTIF($E39:$BG39,"R")</f>
        <v>0</v>
      </c>
      <c r="BT39" s="67">
        <f>COUNTIF($E39:$BG39,"E")</f>
        <v>0</v>
      </c>
      <c r="BU39" s="67">
        <f>COUNTIF($E39:$BO39,"X")</f>
        <v>0</v>
      </c>
      <c r="BV39" s="67">
        <f>IF(OR(BT39&gt;0,BS39&gt;0,BU39&gt;7,OR(BU39&lt;7,BU39&gt;7)),0,1)</f>
        <v>0</v>
      </c>
      <c r="BW39" s="13">
        <f>IFERROR(VLOOKUP(C39,Inscritos!$B$2:$D$600,3,FALSE()),0)</f>
        <v>1</v>
      </c>
      <c r="BX39" s="13"/>
      <c r="BY39" s="13"/>
      <extLst>
        <ext uri="smNativeData">
          <pm:rowDef xmlns:pm="smNativeData" id="1712247999" r="39" hidden="0" collapsedDB="1" collapsedOL="0"/>
        </ext>
      </extLst>
    </row>
    <row r="40" spans="1:77" hidden="1" ht="15.75" customHeight="1">
      <c r="A40" s="24" t="s">
        <v>108</v>
      </c>
      <c r="B40" s="33" t="s">
        <v>125</v>
      </c>
      <c r="C40" s="24" t="s">
        <v>132</v>
      </c>
      <c r="D40" s="13" t="s">
        <v>466</v>
      </c>
      <c r="E40" s="25" t="n">
        <v>0</v>
      </c>
      <c r="F40" s="25" t="n">
        <v>0</v>
      </c>
      <c r="G40" s="25" t="n">
        <v>0</v>
      </c>
      <c r="H40" s="25" t="n">
        <v>0</v>
      </c>
      <c r="I40" s="25" t="n">
        <v>0</v>
      </c>
      <c r="J40" s="25" t="n">
        <v>0</v>
      </c>
      <c r="K40" s="25" t="n">
        <v>0</v>
      </c>
      <c r="L40" s="25" t="n">
        <v>0</v>
      </c>
      <c r="M40" s="25" t="n">
        <v>0</v>
      </c>
      <c r="N40" s="25" t="n">
        <v>0</v>
      </c>
      <c r="O40" s="25" t="n">
        <v>0</v>
      </c>
      <c r="P40" s="25" t="n">
        <v>0</v>
      </c>
      <c r="Q40" s="25" t="n">
        <v>0</v>
      </c>
      <c r="R40" s="25" t="n">
        <v>0</v>
      </c>
      <c r="S40" s="32" t="n">
        <v>0</v>
      </c>
      <c r="T40" s="32" t="n">
        <v>0</v>
      </c>
      <c r="U40" s="32" t="n">
        <v>0</v>
      </c>
      <c r="V40" s="32" t="n">
        <v>0</v>
      </c>
      <c r="W40" s="32" t="n">
        <v>0</v>
      </c>
      <c r="X40" s="32" t="n">
        <v>0</v>
      </c>
      <c r="Y40" s="32" t="n">
        <v>0</v>
      </c>
      <c r="Z40" s="25" t="n">
        <v>0</v>
      </c>
      <c r="AA40" s="25" t="n">
        <v>0</v>
      </c>
      <c r="AB40" s="25" t="n">
        <v>0</v>
      </c>
      <c r="AC40" s="25" t="n">
        <v>0</v>
      </c>
      <c r="AD40" s="25" t="n">
        <v>0</v>
      </c>
      <c r="AE40" s="25" t="n">
        <v>0</v>
      </c>
      <c r="AF40" s="25" t="n">
        <v>0</v>
      </c>
      <c r="AG40" s="25" t="n">
        <v>0</v>
      </c>
      <c r="AH40" s="25" t="n">
        <v>0</v>
      </c>
      <c r="AI40" s="25" t="n">
        <v>0</v>
      </c>
      <c r="AJ40" s="25" t="n">
        <v>0</v>
      </c>
      <c r="AK40" s="26" t="n">
        <v>1</v>
      </c>
      <c r="AL40" s="25" t="n">
        <v>0</v>
      </c>
      <c r="AM40" s="25" t="n">
        <v>0</v>
      </c>
      <c r="AN40" s="27" t="s">
        <v>460</v>
      </c>
      <c r="AO40" s="27" t="s">
        <v>460</v>
      </c>
      <c r="AP40" s="27" t="s">
        <v>460</v>
      </c>
      <c r="AQ40" s="27" t="s">
        <v>460</v>
      </c>
      <c r="AR40" s="27" t="s">
        <v>460</v>
      </c>
      <c r="AS40" s="27" t="s">
        <v>460</v>
      </c>
      <c r="AT40" s="27" t="s">
        <v>460</v>
      </c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27"/>
      <c r="BJ40" s="27"/>
      <c r="BK40" s="27"/>
      <c r="BL40" s="27"/>
      <c r="BM40" s="27"/>
      <c r="BN40" s="27"/>
      <c r="BO40" s="27"/>
      <c r="BP40" s="67">
        <f>COUNTIF($E40:$BG40,1)</f>
        <v>1</v>
      </c>
      <c r="BQ40" s="67" t="n">
        <v>6</v>
      </c>
      <c r="BR40" s="67">
        <f>IF(BP40=2,2,IF(BP40&gt;3,3,IF(BP40=1,1,0)))</f>
        <v>1</v>
      </c>
      <c r="BS40" s="67">
        <f>COUNTIF($E40:$BG40,"R")</f>
        <v>0</v>
      </c>
      <c r="BT40" s="67">
        <f>COUNTIF($E40:$BG40,"E")</f>
        <v>0</v>
      </c>
      <c r="BU40" s="67">
        <f>COUNTIF($E40:$BO40,"X")</f>
        <v>0</v>
      </c>
      <c r="BV40" s="67">
        <f>IF(OR(BT40&gt;0,BS40&gt;0,BU40&gt;7,OR(BU40&lt;7,BU40&gt;7)),0,1)</f>
        <v>0</v>
      </c>
      <c r="BW40" s="13">
        <f>IFERROR(VLOOKUP(C40,Inscritos!$B$2:$D$600,3,FALSE()),0)</f>
        <v>2</v>
      </c>
      <c r="BX40" s="13"/>
      <c r="BY40" s="13"/>
      <extLst>
        <ext uri="smNativeData">
          <pm:rowDef xmlns:pm="smNativeData" id="1712247999" r="40" hidden="0" collapsedDB="1" collapsedOL="0"/>
        </ext>
      </extLst>
    </row>
    <row r="41" spans="1:77" hidden="1" ht="15.75" customHeight="1">
      <c r="A41" s="24" t="s">
        <v>108</v>
      </c>
      <c r="B41" s="71" t="s">
        <v>134</v>
      </c>
      <c r="C41" s="24" t="s">
        <v>250</v>
      </c>
      <c r="D41" s="13" t="s">
        <v>467</v>
      </c>
      <c r="E41" s="25" t="n">
        <v>0</v>
      </c>
      <c r="F41" s="25" t="n">
        <v>0</v>
      </c>
      <c r="G41" s="25" t="n">
        <v>0</v>
      </c>
      <c r="H41" s="25" t="n">
        <v>0</v>
      </c>
      <c r="I41" s="25" t="n">
        <v>0</v>
      </c>
      <c r="J41" s="25" t="n">
        <v>0</v>
      </c>
      <c r="K41" s="25" t="n">
        <v>0</v>
      </c>
      <c r="L41" s="25" t="n">
        <v>0</v>
      </c>
      <c r="M41" s="25" t="n">
        <v>0</v>
      </c>
      <c r="N41" s="25" t="n">
        <v>0</v>
      </c>
      <c r="O41" s="25" t="n">
        <v>0</v>
      </c>
      <c r="P41" s="25" t="n">
        <v>0</v>
      </c>
      <c r="Q41" s="25" t="n">
        <v>0</v>
      </c>
      <c r="R41" s="25" t="n">
        <v>0</v>
      </c>
      <c r="S41" s="31" t="s">
        <v>443</v>
      </c>
      <c r="T41" s="32" t="n">
        <v>0</v>
      </c>
      <c r="U41" s="32" t="n">
        <v>0</v>
      </c>
      <c r="V41" s="32" t="n">
        <v>0</v>
      </c>
      <c r="W41" s="32" t="n">
        <v>0</v>
      </c>
      <c r="X41" s="32" t="n">
        <v>0</v>
      </c>
      <c r="Y41" s="32" t="n">
        <v>0</v>
      </c>
      <c r="Z41" s="25" t="n">
        <v>0</v>
      </c>
      <c r="AA41" s="25" t="n">
        <v>0</v>
      </c>
      <c r="AB41" s="25" t="n">
        <v>0</v>
      </c>
      <c r="AC41" s="25" t="n">
        <v>0</v>
      </c>
      <c r="AD41" s="25" t="n">
        <v>0</v>
      </c>
      <c r="AE41" s="25" t="n">
        <v>0</v>
      </c>
      <c r="AF41" s="25" t="n">
        <v>0</v>
      </c>
      <c r="AG41" s="25" t="n">
        <v>0</v>
      </c>
      <c r="AH41" s="25" t="n">
        <v>0</v>
      </c>
      <c r="AI41" s="25" t="n">
        <v>0</v>
      </c>
      <c r="AJ41" s="25" t="n">
        <v>0</v>
      </c>
      <c r="AK41" s="25" t="n">
        <v>0</v>
      </c>
      <c r="AL41" s="25" t="n">
        <v>0</v>
      </c>
      <c r="AM41" s="25" t="n">
        <v>0</v>
      </c>
      <c r="AN41" s="27" t="s">
        <v>445</v>
      </c>
      <c r="AO41" s="27" t="s">
        <v>445</v>
      </c>
      <c r="AP41" s="27" t="s">
        <v>445</v>
      </c>
      <c r="AQ41" s="27" t="s">
        <v>445</v>
      </c>
      <c r="AR41" s="27" t="s">
        <v>445</v>
      </c>
      <c r="AS41" s="27" t="s">
        <v>445</v>
      </c>
      <c r="AT41" s="27" t="s">
        <v>445</v>
      </c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27"/>
      <c r="BJ41" s="27"/>
      <c r="BK41" s="27"/>
      <c r="BL41" s="27"/>
      <c r="BM41" s="27"/>
      <c r="BN41" s="27"/>
      <c r="BO41" s="27"/>
      <c r="BP41" s="67">
        <f>COUNTIF($E41:$BG41,1)</f>
        <v>0</v>
      </c>
      <c r="BQ41" s="67" t="n">
        <v>6</v>
      </c>
      <c r="BR41" s="67">
        <f>IF(BP41=2,2,IF(BP41&gt;3,3,IF(BP41=1,1,0)))</f>
        <v>0</v>
      </c>
      <c r="BS41" s="67">
        <f>COUNTIF($E41:$BG41,"R")</f>
        <v>0</v>
      </c>
      <c r="BT41" s="67">
        <f>COUNTIF($E41:$BG41,"E")</f>
        <v>0</v>
      </c>
      <c r="BU41" s="67">
        <f>COUNTIF($E41:$BO41,"X")</f>
        <v>0</v>
      </c>
      <c r="BV41" s="67">
        <f>IF(OR(BT41&gt;0,BS41&gt;0,BU41&gt;7,OR(BU41&lt;7,BU41&gt;7)),0,1)</f>
        <v>0</v>
      </c>
      <c r="BW41" s="13">
        <f>IFERROR(VLOOKUP(C41,Inscritos!$B$2:$D$600,3,FALSE()),0)</f>
        <v>1</v>
      </c>
      <c r="BX41" s="13"/>
      <c r="BY41" s="13"/>
      <extLst>
        <ext uri="smNativeData">
          <pm:rowDef xmlns:pm="smNativeData" id="1712247999" r="41" hidden="0" collapsedDB="1" collapsedOL="0"/>
        </ext>
      </extLst>
    </row>
    <row r="42" spans="1:75" hidden="1" ht="15.75" customHeight="1">
      <c r="A42" s="24" t="s">
        <v>143</v>
      </c>
      <c r="B42" s="6" t="s">
        <v>144</v>
      </c>
      <c r="C42" s="24" t="s">
        <v>145</v>
      </c>
      <c r="D42" s="13" t="s">
        <v>468</v>
      </c>
      <c r="E42" s="25" t="n">
        <v>0</v>
      </c>
      <c r="F42" s="25" t="n">
        <v>0</v>
      </c>
      <c r="G42" s="25" t="n">
        <v>0</v>
      </c>
      <c r="H42" s="25" t="n">
        <v>0</v>
      </c>
      <c r="I42" s="25" t="n">
        <v>0</v>
      </c>
      <c r="J42" s="25" t="n">
        <v>0</v>
      </c>
      <c r="K42" s="25" t="n">
        <v>0</v>
      </c>
      <c r="L42" s="25" t="n">
        <v>0</v>
      </c>
      <c r="M42" s="25" t="n">
        <v>0</v>
      </c>
      <c r="N42" s="25" t="n">
        <v>0</v>
      </c>
      <c r="O42" s="25" t="n">
        <v>0</v>
      </c>
      <c r="P42" s="25" t="n">
        <v>0</v>
      </c>
      <c r="Q42" s="25" t="n">
        <v>0</v>
      </c>
      <c r="R42" s="25" t="n">
        <v>0</v>
      </c>
      <c r="S42" s="32" t="n">
        <v>0</v>
      </c>
      <c r="T42" s="32" t="n">
        <v>0</v>
      </c>
      <c r="U42" s="32" t="n">
        <v>0</v>
      </c>
      <c r="V42" s="32" t="n">
        <v>0</v>
      </c>
      <c r="W42" s="32" t="n">
        <v>0</v>
      </c>
      <c r="X42" s="32" t="n">
        <v>0</v>
      </c>
      <c r="Y42" s="32" t="n">
        <v>0</v>
      </c>
      <c r="Z42" s="25" t="n">
        <v>0</v>
      </c>
      <c r="AA42" s="25" t="n">
        <v>0</v>
      </c>
      <c r="AB42" s="25" t="n">
        <v>0</v>
      </c>
      <c r="AC42" s="25" t="n">
        <v>0</v>
      </c>
      <c r="AD42" s="25" t="n">
        <v>0</v>
      </c>
      <c r="AE42" s="25" t="n">
        <v>0</v>
      </c>
      <c r="AF42" s="25" t="n">
        <v>0</v>
      </c>
      <c r="AG42" s="25" t="n">
        <v>0</v>
      </c>
      <c r="AH42" s="25" t="n">
        <v>0</v>
      </c>
      <c r="AI42" s="25" t="n">
        <v>0</v>
      </c>
      <c r="AJ42" s="25" t="n">
        <v>0</v>
      </c>
      <c r="AK42" s="25" t="n">
        <v>0</v>
      </c>
      <c r="AL42" s="25" t="n">
        <v>0</v>
      </c>
      <c r="AM42" s="25" t="n">
        <v>0</v>
      </c>
      <c r="AN42" s="32" t="n">
        <v>0</v>
      </c>
      <c r="AO42" s="32" t="n">
        <v>0</v>
      </c>
      <c r="AP42" s="32" t="n">
        <v>0</v>
      </c>
      <c r="AQ42" s="32" t="n">
        <v>0</v>
      </c>
      <c r="AR42" s="32" t="n">
        <v>0</v>
      </c>
      <c r="AS42" s="32" t="n">
        <v>0</v>
      </c>
      <c r="AT42" s="31" t="n">
        <v>1</v>
      </c>
      <c r="AU42" s="25" t="n">
        <v>0</v>
      </c>
      <c r="AV42" s="25" t="n">
        <v>0</v>
      </c>
      <c r="AW42" s="25" t="n">
        <v>0</v>
      </c>
      <c r="AX42" s="25" t="n">
        <v>0</v>
      </c>
      <c r="AY42" s="25" t="n">
        <v>0</v>
      </c>
      <c r="AZ42" s="25" t="n">
        <v>0</v>
      </c>
      <c r="BA42" s="25" t="n">
        <v>0</v>
      </c>
      <c r="BB42" s="25" t="n">
        <v>0</v>
      </c>
      <c r="BC42" s="25" t="n">
        <v>0</v>
      </c>
      <c r="BD42" s="25" t="n">
        <v>0</v>
      </c>
      <c r="BE42" s="26" t="n">
        <v>1</v>
      </c>
      <c r="BF42" s="25" t="n">
        <v>0</v>
      </c>
      <c r="BG42" s="25" t="n">
        <v>0</v>
      </c>
      <c r="BH42" s="25" t="n">
        <v>0</v>
      </c>
      <c r="BI42" s="32" t="s">
        <v>469</v>
      </c>
      <c r="BJ42" s="32" t="s">
        <v>469</v>
      </c>
      <c r="BK42" s="32" t="s">
        <v>469</v>
      </c>
      <c r="BL42" s="32" t="s">
        <v>469</v>
      </c>
      <c r="BM42" s="32" t="s">
        <v>469</v>
      </c>
      <c r="BN42" s="32" t="s">
        <v>469</v>
      </c>
      <c r="BO42" s="32" t="s">
        <v>469</v>
      </c>
      <c r="BP42" s="67">
        <f>COUNTIF($E42:$BG42,1)</f>
        <v>2</v>
      </c>
      <c r="BQ42" s="65"/>
      <c r="BR42" s="67">
        <f>IF(BP42=2,2,IF(BP42&gt;3,3,IF(BP42=1,1,0)))</f>
        <v>2</v>
      </c>
      <c r="BS42" s="67">
        <f>COUNTIF($E42:$BG42,"R")</f>
        <v>0</v>
      </c>
      <c r="BT42" s="67">
        <f>COUNTIF($E42:$BG42,"E")</f>
        <v>0</v>
      </c>
      <c r="BU42" s="67">
        <f>COUNTIF($E42:$BO42,"X")</f>
        <v>0</v>
      </c>
      <c r="BV42" s="28">
        <f>IF(OR(BT42&gt;0,BS42&gt;0,BU42&gt;7,OR(BU42&lt;7,BU42&gt;7)),0,1)</f>
        <v>0</v>
      </c>
      <c r="BW42" s="13">
        <f>IFERROR(VLOOKUP(C42,Inscritos!$B$2:$D$600,3,FALSE()),0)</f>
        <v>2</v>
      </c>
      <extLst>
        <ext uri="smNativeData">
          <pm:rowDef xmlns:pm="smNativeData" id="1712247999" r="42" hidden="0" collapsedDB="1" collapsedOL="0"/>
        </ext>
      </extLst>
    </row>
    <row r="43" spans="1:75" hidden="1" ht="15.75" customHeight="1">
      <c r="A43" s="24" t="s">
        <v>143</v>
      </c>
      <c r="B43" s="6" t="s">
        <v>144</v>
      </c>
      <c r="C43" s="24" t="s">
        <v>146</v>
      </c>
      <c r="D43" s="13" t="s">
        <v>470</v>
      </c>
      <c r="E43" s="25" t="n">
        <v>0</v>
      </c>
      <c r="F43" s="25" t="n">
        <v>0</v>
      </c>
      <c r="G43" s="25" t="n">
        <v>0</v>
      </c>
      <c r="H43" s="25" t="n">
        <v>0</v>
      </c>
      <c r="I43" s="25" t="n">
        <v>0</v>
      </c>
      <c r="J43" s="25" t="n">
        <v>0</v>
      </c>
      <c r="K43" s="25" t="n">
        <v>0</v>
      </c>
      <c r="L43" s="25" t="n">
        <v>0</v>
      </c>
      <c r="M43" s="25" t="n">
        <v>0</v>
      </c>
      <c r="N43" s="25" t="n">
        <v>0</v>
      </c>
      <c r="O43" s="25" t="n">
        <v>0</v>
      </c>
      <c r="P43" s="25" t="n">
        <v>0</v>
      </c>
      <c r="Q43" s="25" t="n">
        <v>0</v>
      </c>
      <c r="R43" s="25" t="n">
        <v>0</v>
      </c>
      <c r="S43" s="32" t="n">
        <v>0</v>
      </c>
      <c r="T43" s="32" t="n">
        <v>0</v>
      </c>
      <c r="U43" s="32" t="n">
        <v>0</v>
      </c>
      <c r="V43" s="32" t="n">
        <v>0</v>
      </c>
      <c r="W43" s="32" t="n">
        <v>0</v>
      </c>
      <c r="X43" s="32" t="n">
        <v>0</v>
      </c>
      <c r="Y43" s="32" t="n">
        <v>0</v>
      </c>
      <c r="Z43" s="25" t="n">
        <v>0</v>
      </c>
      <c r="AA43" s="25" t="n">
        <v>0</v>
      </c>
      <c r="AB43" s="25" t="n">
        <v>0</v>
      </c>
      <c r="AC43" s="25" t="n">
        <v>0</v>
      </c>
      <c r="AD43" s="25" t="n">
        <v>0</v>
      </c>
      <c r="AE43" s="25" t="n">
        <v>0</v>
      </c>
      <c r="AF43" s="25" t="n">
        <v>0</v>
      </c>
      <c r="AG43" s="25" t="n">
        <v>0</v>
      </c>
      <c r="AH43" s="25" t="n">
        <v>0</v>
      </c>
      <c r="AI43" s="25" t="n">
        <v>0</v>
      </c>
      <c r="AJ43" s="25" t="n">
        <v>0</v>
      </c>
      <c r="AK43" s="25" t="n">
        <v>0</v>
      </c>
      <c r="AL43" s="25" t="n">
        <v>0</v>
      </c>
      <c r="AM43" s="25" t="n">
        <v>0</v>
      </c>
      <c r="AN43" s="32" t="n">
        <v>0</v>
      </c>
      <c r="AO43" s="32" t="n">
        <v>0</v>
      </c>
      <c r="AP43" s="32" t="n">
        <v>0</v>
      </c>
      <c r="AQ43" s="32" t="n">
        <v>0</v>
      </c>
      <c r="AR43" s="32" t="n">
        <v>0</v>
      </c>
      <c r="AS43" s="32" t="n">
        <v>0</v>
      </c>
      <c r="AT43" s="31" t="s">
        <v>460</v>
      </c>
      <c r="AU43" s="25" t="n">
        <v>0</v>
      </c>
      <c r="AV43" s="25" t="n">
        <v>0</v>
      </c>
      <c r="AW43" s="25" t="n">
        <v>0</v>
      </c>
      <c r="AX43" s="25" t="n">
        <v>0</v>
      </c>
      <c r="AY43" s="25" t="n">
        <v>0</v>
      </c>
      <c r="AZ43" s="25" t="n">
        <v>0</v>
      </c>
      <c r="BA43" s="25" t="n">
        <v>0</v>
      </c>
      <c r="BB43" s="25" t="n">
        <v>0</v>
      </c>
      <c r="BC43" s="25" t="n">
        <v>0</v>
      </c>
      <c r="BD43" s="25" t="n">
        <v>0</v>
      </c>
      <c r="BE43" s="26" t="n">
        <v>1</v>
      </c>
      <c r="BF43" s="25" t="n">
        <v>0</v>
      </c>
      <c r="BG43" s="25" t="n">
        <v>0</v>
      </c>
      <c r="BH43" s="25" t="n">
        <v>0</v>
      </c>
      <c r="BI43" s="32" t="s">
        <v>469</v>
      </c>
      <c r="BJ43" s="32" t="s">
        <v>469</v>
      </c>
      <c r="BK43" s="32" t="s">
        <v>469</v>
      </c>
      <c r="BL43" s="32" t="s">
        <v>469</v>
      </c>
      <c r="BM43" s="32" t="s">
        <v>469</v>
      </c>
      <c r="BN43" s="32" t="s">
        <v>469</v>
      </c>
      <c r="BO43" s="32" t="s">
        <v>469</v>
      </c>
      <c r="BP43" s="67">
        <f>COUNTIF($E43:$BG43,1)</f>
        <v>1</v>
      </c>
      <c r="BQ43" s="65"/>
      <c r="BR43" s="67">
        <f>IF(BP43=2,2,IF(BP43&gt;3,3,IF(BP43=1,1,0)))</f>
        <v>1</v>
      </c>
      <c r="BS43" s="67">
        <f>COUNTIF($E43:$BG43,"R")</f>
        <v>0</v>
      </c>
      <c r="BT43" s="67">
        <f>COUNTIF($E43:$BG43,"E")</f>
        <v>0</v>
      </c>
      <c r="BU43" s="67">
        <f>COUNTIF($E43:$BO43,"X")</f>
        <v>0</v>
      </c>
      <c r="BV43" s="72">
        <f>IF(OR(BT43&gt;0,BS43&gt;0,BU43&gt;7,OR(BU43&lt;7,BU43&gt;7)),0,1)</f>
        <v>0</v>
      </c>
      <c r="BW43" s="13">
        <f>IFERROR(VLOOKUP(C43,Inscritos!$B$2:$D$600,3,FALSE()),0)</f>
        <v>1</v>
      </c>
      <extLst>
        <ext uri="smNativeData">
          <pm:rowDef xmlns:pm="smNativeData" id="1712247999" r="43" hidden="0" collapsedDB="1" collapsedOL="0"/>
        </ext>
      </extLst>
    </row>
    <row r="44" spans="1:75" hidden="1" ht="15.75" customHeight="1">
      <c r="A44" s="24" t="s">
        <v>143</v>
      </c>
      <c r="B44" s="6" t="s">
        <v>144</v>
      </c>
      <c r="C44" s="24" t="s">
        <v>147</v>
      </c>
      <c r="D44" s="13" t="s">
        <v>471</v>
      </c>
      <c r="E44" s="25" t="n">
        <v>0</v>
      </c>
      <c r="F44" s="25" t="n">
        <v>0</v>
      </c>
      <c r="G44" s="25" t="n">
        <v>0</v>
      </c>
      <c r="H44" s="25" t="n">
        <v>0</v>
      </c>
      <c r="I44" s="25" t="n">
        <v>0</v>
      </c>
      <c r="J44" s="25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25" t="n">
        <v>0</v>
      </c>
      <c r="P44" s="25" t="n">
        <v>0</v>
      </c>
      <c r="Q44" s="25" t="n">
        <v>0</v>
      </c>
      <c r="R44" s="25" t="n">
        <v>0</v>
      </c>
      <c r="S44" s="32" t="n">
        <v>0</v>
      </c>
      <c r="T44" s="32" t="n">
        <v>0</v>
      </c>
      <c r="U44" s="32" t="n">
        <v>0</v>
      </c>
      <c r="V44" s="32" t="n">
        <v>0</v>
      </c>
      <c r="W44" s="32" t="n">
        <v>0</v>
      </c>
      <c r="X44" s="32" t="n">
        <v>0</v>
      </c>
      <c r="Y44" s="32" t="n">
        <v>0</v>
      </c>
      <c r="Z44" s="25" t="n">
        <v>0</v>
      </c>
      <c r="AA44" s="25" t="n">
        <v>0</v>
      </c>
      <c r="AB44" s="25" t="n">
        <v>0</v>
      </c>
      <c r="AC44" s="25" t="n">
        <v>0</v>
      </c>
      <c r="AD44" s="25" t="n">
        <v>0</v>
      </c>
      <c r="AE44" s="25" t="n">
        <v>0</v>
      </c>
      <c r="AF44" s="25" t="n">
        <v>0</v>
      </c>
      <c r="AG44" s="25" t="n">
        <v>0</v>
      </c>
      <c r="AH44" s="25" t="n">
        <v>0</v>
      </c>
      <c r="AI44" s="25" t="n">
        <v>0</v>
      </c>
      <c r="AJ44" s="25" t="n">
        <v>0</v>
      </c>
      <c r="AK44" s="25" t="n">
        <v>0</v>
      </c>
      <c r="AL44" s="25" t="n">
        <v>0</v>
      </c>
      <c r="AM44" s="25" t="n">
        <v>0</v>
      </c>
      <c r="AN44" s="32" t="n">
        <v>0</v>
      </c>
      <c r="AO44" s="32" t="n">
        <v>0</v>
      </c>
      <c r="AP44" s="32" t="n">
        <v>0</v>
      </c>
      <c r="AQ44" s="32" t="n">
        <v>0</v>
      </c>
      <c r="AR44" s="32" t="n">
        <v>0</v>
      </c>
      <c r="AS44" s="32" t="n">
        <v>0</v>
      </c>
      <c r="AT44" s="31" t="n">
        <v>1</v>
      </c>
      <c r="AU44" s="25" t="n">
        <v>0</v>
      </c>
      <c r="AV44" s="25" t="n">
        <v>0</v>
      </c>
      <c r="AW44" s="25" t="n">
        <v>0</v>
      </c>
      <c r="AX44" s="25" t="n">
        <v>0</v>
      </c>
      <c r="AY44" s="25" t="n">
        <v>0</v>
      </c>
      <c r="AZ44" s="25" t="n">
        <v>0</v>
      </c>
      <c r="BA44" s="25" t="n">
        <v>0</v>
      </c>
      <c r="BB44" s="25" t="n">
        <v>0</v>
      </c>
      <c r="BC44" s="25" t="n">
        <v>0</v>
      </c>
      <c r="BD44" s="25" t="n">
        <v>0</v>
      </c>
      <c r="BE44" s="26" t="n">
        <v>1</v>
      </c>
      <c r="BF44" s="25" t="n">
        <v>0</v>
      </c>
      <c r="BG44" s="25" t="n">
        <v>0</v>
      </c>
      <c r="BH44" s="25" t="n">
        <v>0</v>
      </c>
      <c r="BI44" s="32" t="s">
        <v>469</v>
      </c>
      <c r="BJ44" s="32" t="s">
        <v>469</v>
      </c>
      <c r="BK44" s="32" t="s">
        <v>469</v>
      </c>
      <c r="BL44" s="32" t="s">
        <v>469</v>
      </c>
      <c r="BM44" s="32" t="s">
        <v>469</v>
      </c>
      <c r="BN44" s="32" t="s">
        <v>469</v>
      </c>
      <c r="BO44" s="32" t="s">
        <v>469</v>
      </c>
      <c r="BP44" s="67">
        <f>COUNTIF($E44:$BG44,1)</f>
        <v>2</v>
      </c>
      <c r="BQ44" s="65"/>
      <c r="BR44" s="67">
        <f>IF(BP44=2,2,IF(BP44&gt;3,3,IF(BP44=1,1,0)))</f>
        <v>2</v>
      </c>
      <c r="BS44" s="67">
        <f>COUNTIF($E44:$BG44,"R")</f>
        <v>0</v>
      </c>
      <c r="BT44" s="67">
        <f>COUNTIF($E44:$BG44,"E")</f>
        <v>0</v>
      </c>
      <c r="BU44" s="67">
        <f>COUNTIF($E44:$BO44,"X")</f>
        <v>0</v>
      </c>
      <c r="BV44" s="67">
        <f>IF(OR(BT44&gt;0,BS44&gt;0,BU44&gt;7,OR(BU44&lt;7,BU44&gt;7)),0,1)</f>
        <v>0</v>
      </c>
      <c r="BW44" s="13">
        <f>IFERROR(VLOOKUP(C44,Inscritos!$B$2:$D$600,3,FALSE()),0)</f>
        <v>2</v>
      </c>
      <extLst>
        <ext uri="smNativeData">
          <pm:rowDef xmlns:pm="smNativeData" id="1712247999" r="44" hidden="0" collapsedDB="1" collapsedOL="0"/>
        </ext>
      </extLst>
    </row>
    <row r="45" spans="1:75" hidden="1" ht="15.75" customHeight="1">
      <c r="A45" s="24" t="s">
        <v>143</v>
      </c>
      <c r="B45" s="6" t="s">
        <v>144</v>
      </c>
      <c r="C45" s="24" t="s">
        <v>148</v>
      </c>
      <c r="D45" s="13" t="s">
        <v>472</v>
      </c>
      <c r="E45" s="25" t="n">
        <v>0</v>
      </c>
      <c r="F45" s="25" t="n">
        <v>0</v>
      </c>
      <c r="G45" s="25" t="n">
        <v>0</v>
      </c>
      <c r="H45" s="25" t="n">
        <v>0</v>
      </c>
      <c r="I45" s="25" t="n">
        <v>0</v>
      </c>
      <c r="J45" s="25" t="n">
        <v>0</v>
      </c>
      <c r="K45" s="25" t="n">
        <v>0</v>
      </c>
      <c r="L45" s="25" t="n">
        <v>0</v>
      </c>
      <c r="M45" s="25" t="n">
        <v>0</v>
      </c>
      <c r="N45" s="25" t="n">
        <v>0</v>
      </c>
      <c r="O45" s="25" t="n">
        <v>0</v>
      </c>
      <c r="P45" s="25" t="n">
        <v>0</v>
      </c>
      <c r="Q45" s="25" t="n">
        <v>0</v>
      </c>
      <c r="R45" s="25" t="n">
        <v>0</v>
      </c>
      <c r="S45" s="32" t="n">
        <v>0</v>
      </c>
      <c r="T45" s="32" t="n">
        <v>0</v>
      </c>
      <c r="U45" s="32" t="n">
        <v>0</v>
      </c>
      <c r="V45" s="32" t="n">
        <v>0</v>
      </c>
      <c r="W45" s="32" t="n">
        <v>0</v>
      </c>
      <c r="X45" s="32" t="n">
        <v>0</v>
      </c>
      <c r="Y45" s="32" t="n">
        <v>0</v>
      </c>
      <c r="Z45" s="25" t="n">
        <v>0</v>
      </c>
      <c r="AA45" s="25" t="n">
        <v>0</v>
      </c>
      <c r="AB45" s="25" t="n">
        <v>0</v>
      </c>
      <c r="AC45" s="25" t="n">
        <v>0</v>
      </c>
      <c r="AD45" s="25" t="n">
        <v>0</v>
      </c>
      <c r="AE45" s="25" t="n">
        <v>0</v>
      </c>
      <c r="AF45" s="25" t="n">
        <v>0</v>
      </c>
      <c r="AG45" s="25" t="n">
        <v>0</v>
      </c>
      <c r="AH45" s="25" t="n">
        <v>0</v>
      </c>
      <c r="AI45" s="25" t="n">
        <v>0</v>
      </c>
      <c r="AJ45" s="25" t="n">
        <v>0</v>
      </c>
      <c r="AK45" s="25" t="n">
        <v>0</v>
      </c>
      <c r="AL45" s="25" t="n">
        <v>0</v>
      </c>
      <c r="AM45" s="25" t="n">
        <v>0</v>
      </c>
      <c r="AN45" s="32" t="n">
        <v>0</v>
      </c>
      <c r="AO45" s="32" t="n">
        <v>0</v>
      </c>
      <c r="AP45" s="32" t="n">
        <v>0</v>
      </c>
      <c r="AQ45" s="32" t="n">
        <v>0</v>
      </c>
      <c r="AR45" s="32" t="n">
        <v>0</v>
      </c>
      <c r="AS45" s="32" t="n">
        <v>0</v>
      </c>
      <c r="AT45" s="31" t="n">
        <v>1</v>
      </c>
      <c r="AU45" s="25" t="n">
        <v>0</v>
      </c>
      <c r="AV45" s="25" t="n">
        <v>0</v>
      </c>
      <c r="AW45" s="25" t="n">
        <v>0</v>
      </c>
      <c r="AX45" s="25" t="n">
        <v>0</v>
      </c>
      <c r="AY45" s="25" t="n">
        <v>0</v>
      </c>
      <c r="AZ45" s="25" t="n">
        <v>0</v>
      </c>
      <c r="BA45" s="25" t="n">
        <v>0</v>
      </c>
      <c r="BB45" s="25" t="n">
        <v>0</v>
      </c>
      <c r="BC45" s="25" t="n">
        <v>0</v>
      </c>
      <c r="BD45" s="25" t="n">
        <v>0</v>
      </c>
      <c r="BE45" s="26" t="n">
        <v>1</v>
      </c>
      <c r="BF45" s="25" t="n">
        <v>0</v>
      </c>
      <c r="BG45" s="25" t="n">
        <v>0</v>
      </c>
      <c r="BH45" s="25" t="n">
        <v>0</v>
      </c>
      <c r="BI45" s="32" t="s">
        <v>469</v>
      </c>
      <c r="BJ45" s="32" t="s">
        <v>469</v>
      </c>
      <c r="BK45" s="32" t="s">
        <v>469</v>
      </c>
      <c r="BL45" s="32" t="s">
        <v>469</v>
      </c>
      <c r="BM45" s="32" t="s">
        <v>469</v>
      </c>
      <c r="BN45" s="32" t="s">
        <v>469</v>
      </c>
      <c r="BO45" s="32" t="s">
        <v>469</v>
      </c>
      <c r="BP45" s="67">
        <f>COUNTIF($E45:$BG45,1)</f>
        <v>2</v>
      </c>
      <c r="BQ45" s="65"/>
      <c r="BR45" s="67">
        <f>IF(BP45=2,2,IF(BP45&gt;3,3,IF(BP45=1,1,0)))</f>
        <v>2</v>
      </c>
      <c r="BS45" s="67">
        <f>COUNTIF($E45:$BG45,"R")</f>
        <v>0</v>
      </c>
      <c r="BT45" s="67">
        <f>COUNTIF($E45:$BG45,"E")</f>
        <v>0</v>
      </c>
      <c r="BU45" s="67">
        <f>COUNTIF($E45:$BO45,"X")</f>
        <v>0</v>
      </c>
      <c r="BV45" s="67">
        <f>IF(OR(BT45&gt;0,BS45&gt;0,BU45&gt;7,OR(BU45&lt;7,BU45&gt;7)),0,1)</f>
        <v>0</v>
      </c>
      <c r="BW45" s="13">
        <f>IFERROR(VLOOKUP(C45,Inscritos!$B$2:$D$600,3,FALSE()),0)</f>
        <v>2</v>
      </c>
      <extLst>
        <ext uri="smNativeData">
          <pm:rowDef xmlns:pm="smNativeData" id="1712247999" r="45" hidden="0" collapsedDB="1" collapsedOL="0"/>
        </ext>
      </extLst>
    </row>
    <row r="46" spans="1:75" hidden="1" ht="15.75" customHeight="1">
      <c r="A46" s="24" t="s">
        <v>143</v>
      </c>
      <c r="B46" s="6" t="s">
        <v>144</v>
      </c>
      <c r="C46" s="24" t="s">
        <v>149</v>
      </c>
      <c r="D46" s="13" t="s">
        <v>473</v>
      </c>
      <c r="E46" s="25" t="n">
        <v>0</v>
      </c>
      <c r="F46" s="25" t="n">
        <v>0</v>
      </c>
      <c r="G46" s="25" t="n">
        <v>0</v>
      </c>
      <c r="H46" s="25" t="n">
        <v>0</v>
      </c>
      <c r="I46" s="25" t="n">
        <v>0</v>
      </c>
      <c r="J46" s="25" t="n">
        <v>0</v>
      </c>
      <c r="K46" s="25" t="n">
        <v>0</v>
      </c>
      <c r="L46" s="25" t="n">
        <v>0</v>
      </c>
      <c r="M46" s="25" t="n">
        <v>0</v>
      </c>
      <c r="N46" s="25" t="n">
        <v>0</v>
      </c>
      <c r="O46" s="25" t="n">
        <v>0</v>
      </c>
      <c r="P46" s="25" t="n">
        <v>0</v>
      </c>
      <c r="Q46" s="25" t="n">
        <v>0</v>
      </c>
      <c r="R46" s="25" t="n">
        <v>0</v>
      </c>
      <c r="S46" s="32" t="n">
        <v>0</v>
      </c>
      <c r="T46" s="32" t="n">
        <v>0</v>
      </c>
      <c r="U46" s="32" t="n">
        <v>0</v>
      </c>
      <c r="V46" s="32" t="n">
        <v>0</v>
      </c>
      <c r="W46" s="32" t="n">
        <v>0</v>
      </c>
      <c r="X46" s="32" t="n">
        <v>0</v>
      </c>
      <c r="Y46" s="32" t="n">
        <v>0</v>
      </c>
      <c r="Z46" s="25" t="n">
        <v>0</v>
      </c>
      <c r="AA46" s="25" t="n">
        <v>0</v>
      </c>
      <c r="AB46" s="25" t="n">
        <v>0</v>
      </c>
      <c r="AC46" s="25" t="n">
        <v>0</v>
      </c>
      <c r="AD46" s="25" t="n">
        <v>0</v>
      </c>
      <c r="AE46" s="25" t="n">
        <v>0</v>
      </c>
      <c r="AF46" s="25" t="n">
        <v>0</v>
      </c>
      <c r="AG46" s="25" t="n">
        <v>0</v>
      </c>
      <c r="AH46" s="25" t="n">
        <v>0</v>
      </c>
      <c r="AI46" s="25" t="n">
        <v>0</v>
      </c>
      <c r="AJ46" s="25" t="n">
        <v>0</v>
      </c>
      <c r="AK46" s="25" t="n">
        <v>0</v>
      </c>
      <c r="AL46" s="25" t="n">
        <v>0</v>
      </c>
      <c r="AM46" s="25" t="n">
        <v>0</v>
      </c>
      <c r="AN46" s="32" t="n">
        <v>0</v>
      </c>
      <c r="AO46" s="32" t="n">
        <v>0</v>
      </c>
      <c r="AP46" s="32" t="n">
        <v>0</v>
      </c>
      <c r="AQ46" s="32" t="n">
        <v>0</v>
      </c>
      <c r="AR46" s="32" t="n">
        <v>0</v>
      </c>
      <c r="AS46" s="32" t="n">
        <v>0</v>
      </c>
      <c r="AT46" s="31" t="n">
        <v>1</v>
      </c>
      <c r="AU46" s="25" t="n">
        <v>0</v>
      </c>
      <c r="AV46" s="25" t="n">
        <v>0</v>
      </c>
      <c r="AW46" s="25" t="n">
        <v>0</v>
      </c>
      <c r="AX46" s="25" t="n">
        <v>0</v>
      </c>
      <c r="AY46" s="25" t="n">
        <v>0</v>
      </c>
      <c r="AZ46" s="25" t="n">
        <v>0</v>
      </c>
      <c r="BA46" s="25" t="n">
        <v>0</v>
      </c>
      <c r="BB46" s="25" t="n">
        <v>0</v>
      </c>
      <c r="BC46" s="25" t="n">
        <v>0</v>
      </c>
      <c r="BD46" s="25" t="n">
        <v>0</v>
      </c>
      <c r="BE46" s="26" t="n">
        <v>1</v>
      </c>
      <c r="BF46" s="25" t="n">
        <v>0</v>
      </c>
      <c r="BG46" s="25" t="n">
        <v>0</v>
      </c>
      <c r="BH46" s="25" t="n">
        <v>0</v>
      </c>
      <c r="BI46" s="32" t="s">
        <v>469</v>
      </c>
      <c r="BJ46" s="32" t="s">
        <v>469</v>
      </c>
      <c r="BK46" s="32" t="s">
        <v>469</v>
      </c>
      <c r="BL46" s="32" t="s">
        <v>469</v>
      </c>
      <c r="BM46" s="32" t="s">
        <v>469</v>
      </c>
      <c r="BN46" s="32" t="s">
        <v>469</v>
      </c>
      <c r="BO46" s="32" t="s">
        <v>469</v>
      </c>
      <c r="BP46" s="67">
        <f>COUNTIF($E46:$BG46,1)</f>
        <v>2</v>
      </c>
      <c r="BQ46" s="65"/>
      <c r="BR46" s="67">
        <f>IF(BP46=2,2,IF(BP46&gt;3,3,IF(BP46=1,1,0)))</f>
        <v>2</v>
      </c>
      <c r="BS46" s="67">
        <f>COUNTIF($E46:$BG46,"R")</f>
        <v>0</v>
      </c>
      <c r="BT46" s="67">
        <f>COUNTIF($E46:$BG46,"E")</f>
        <v>0</v>
      </c>
      <c r="BU46" s="67">
        <f>COUNTIF($E46:$BO46,"X")</f>
        <v>0</v>
      </c>
      <c r="BV46" s="67">
        <f>IF(OR(BT46&gt;0,BS46&gt;0,BU46&gt;7,OR(BU46&lt;7,BU46&gt;7)),0,1)</f>
        <v>0</v>
      </c>
      <c r="BW46" s="13">
        <f>IFERROR(VLOOKUP(C46,Inscritos!$B$2:$D$600,3,FALSE()),0)</f>
        <v>2</v>
      </c>
      <extLst>
        <ext uri="smNativeData">
          <pm:rowDef xmlns:pm="smNativeData" id="1712247999" r="46" hidden="0" collapsedDB="1" collapsedOL="0"/>
        </ext>
      </extLst>
    </row>
    <row r="47" spans="1:75" hidden="1" ht="15.75" customHeight="1">
      <c r="A47" s="24" t="s">
        <v>143</v>
      </c>
      <c r="B47" s="6" t="s">
        <v>144</v>
      </c>
      <c r="C47" s="24" t="s">
        <v>150</v>
      </c>
      <c r="D47" s="13" t="s">
        <v>474</v>
      </c>
      <c r="E47" s="25" t="n">
        <v>0</v>
      </c>
      <c r="F47" s="25" t="n">
        <v>0</v>
      </c>
      <c r="G47" s="25" t="n">
        <v>0</v>
      </c>
      <c r="H47" s="25" t="n">
        <v>0</v>
      </c>
      <c r="I47" s="25" t="n">
        <v>0</v>
      </c>
      <c r="J47" s="25" t="n">
        <v>0</v>
      </c>
      <c r="K47" s="25" t="n">
        <v>0</v>
      </c>
      <c r="L47" s="25" t="n">
        <v>0</v>
      </c>
      <c r="M47" s="25" t="n">
        <v>0</v>
      </c>
      <c r="N47" s="25" t="n">
        <v>0</v>
      </c>
      <c r="O47" s="25" t="n">
        <v>0</v>
      </c>
      <c r="P47" s="25" t="n">
        <v>0</v>
      </c>
      <c r="Q47" s="25" t="n">
        <v>0</v>
      </c>
      <c r="R47" s="25" t="n">
        <v>0</v>
      </c>
      <c r="S47" s="32" t="n">
        <v>0</v>
      </c>
      <c r="T47" s="32" t="n">
        <v>0</v>
      </c>
      <c r="U47" s="32" t="n">
        <v>0</v>
      </c>
      <c r="V47" s="32" t="n">
        <v>0</v>
      </c>
      <c r="W47" s="32" t="n">
        <v>0</v>
      </c>
      <c r="X47" s="32" t="n">
        <v>0</v>
      </c>
      <c r="Y47" s="32" t="n">
        <v>0</v>
      </c>
      <c r="Z47" s="25" t="n">
        <v>0</v>
      </c>
      <c r="AA47" s="25" t="n">
        <v>0</v>
      </c>
      <c r="AB47" s="25" t="n">
        <v>0</v>
      </c>
      <c r="AC47" s="25" t="n">
        <v>0</v>
      </c>
      <c r="AD47" s="25" t="n">
        <v>0</v>
      </c>
      <c r="AE47" s="25" t="n">
        <v>0</v>
      </c>
      <c r="AF47" s="25" t="n">
        <v>0</v>
      </c>
      <c r="AG47" s="25" t="n">
        <v>0</v>
      </c>
      <c r="AH47" s="25" t="n">
        <v>0</v>
      </c>
      <c r="AI47" s="25" t="n">
        <v>0</v>
      </c>
      <c r="AJ47" s="25" t="n">
        <v>0</v>
      </c>
      <c r="AK47" s="25" t="n">
        <v>0</v>
      </c>
      <c r="AL47" s="25" t="n">
        <v>0</v>
      </c>
      <c r="AM47" s="25" t="n">
        <v>0</v>
      </c>
      <c r="AN47" s="32" t="n">
        <v>0</v>
      </c>
      <c r="AO47" s="32" t="n">
        <v>0</v>
      </c>
      <c r="AP47" s="32" t="n">
        <v>0</v>
      </c>
      <c r="AQ47" s="32" t="n">
        <v>0</v>
      </c>
      <c r="AR47" s="32" t="n">
        <v>0</v>
      </c>
      <c r="AS47" s="32" t="n">
        <v>0</v>
      </c>
      <c r="AT47" s="31" t="s">
        <v>460</v>
      </c>
      <c r="AU47" s="25" t="n">
        <v>0</v>
      </c>
      <c r="AV47" s="25" t="n">
        <v>0</v>
      </c>
      <c r="AW47" s="25" t="n">
        <v>0</v>
      </c>
      <c r="AX47" s="25" t="n">
        <v>0</v>
      </c>
      <c r="AY47" s="25" t="n">
        <v>0</v>
      </c>
      <c r="AZ47" s="25" t="n">
        <v>0</v>
      </c>
      <c r="BA47" s="25" t="n">
        <v>0</v>
      </c>
      <c r="BB47" s="25" t="n">
        <v>0</v>
      </c>
      <c r="BC47" s="25" t="n">
        <v>0</v>
      </c>
      <c r="BD47" s="25" t="n">
        <v>0</v>
      </c>
      <c r="BE47" s="26" t="n">
        <v>1</v>
      </c>
      <c r="BF47" s="25" t="n">
        <v>0</v>
      </c>
      <c r="BG47" s="25" t="n">
        <v>0</v>
      </c>
      <c r="BH47" s="25" t="n">
        <v>0</v>
      </c>
      <c r="BI47" s="32" t="s">
        <v>469</v>
      </c>
      <c r="BJ47" s="32" t="s">
        <v>469</v>
      </c>
      <c r="BK47" s="32" t="s">
        <v>469</v>
      </c>
      <c r="BL47" s="32" t="s">
        <v>469</v>
      </c>
      <c r="BM47" s="32" t="s">
        <v>469</v>
      </c>
      <c r="BN47" s="32" t="s">
        <v>469</v>
      </c>
      <c r="BO47" s="32" t="s">
        <v>469</v>
      </c>
      <c r="BP47" s="67">
        <f>COUNTIF($E47:$BG47,1)</f>
        <v>1</v>
      </c>
      <c r="BQ47" s="65"/>
      <c r="BR47" s="67">
        <f>IF(BP47=2,2,IF(BP47&gt;3,3,IF(BP47=1,1,0)))</f>
        <v>1</v>
      </c>
      <c r="BS47" s="67">
        <f>COUNTIF($E47:$BG47,"R")</f>
        <v>0</v>
      </c>
      <c r="BT47" s="67">
        <f>COUNTIF($E47:$BG47,"E")</f>
        <v>0</v>
      </c>
      <c r="BU47" s="67">
        <f>COUNTIF($E47:$BO47,"X")</f>
        <v>0</v>
      </c>
      <c r="BV47" s="67">
        <f>IF(OR(BT47&gt;0,BS47&gt;0,BU47&gt;7,OR(BU47&lt;7,BU47&gt;7)),0,1)</f>
        <v>0</v>
      </c>
      <c r="BW47" s="13">
        <f>IFERROR(VLOOKUP(C47,Inscritos!$B$2:$D$600,3,FALSE()),0)</f>
        <v>0</v>
      </c>
      <extLst>
        <ext uri="smNativeData">
          <pm:rowDef xmlns:pm="smNativeData" id="1712247999" r="47" hidden="0" collapsedDB="1" collapsedOL="0"/>
        </ext>
      </extLst>
    </row>
    <row r="48" spans="1:75" hidden="1" ht="15.75" customHeight="1">
      <c r="A48" s="24" t="s">
        <v>110</v>
      </c>
      <c r="B48" s="6" t="s">
        <v>144</v>
      </c>
      <c r="C48" s="24" t="s">
        <v>151</v>
      </c>
      <c r="D48" s="13" t="s">
        <v>475</v>
      </c>
      <c r="E48" s="25" t="n">
        <v>0</v>
      </c>
      <c r="F48" s="25" t="n">
        <v>0</v>
      </c>
      <c r="G48" s="25" t="n">
        <v>0</v>
      </c>
      <c r="H48" s="25" t="n">
        <v>0</v>
      </c>
      <c r="I48" s="25" t="n">
        <v>0</v>
      </c>
      <c r="J48" s="25" t="n">
        <v>0</v>
      </c>
      <c r="K48" s="25" t="n">
        <v>0</v>
      </c>
      <c r="L48" s="25" t="n">
        <v>0</v>
      </c>
      <c r="M48" s="25" t="n">
        <v>0</v>
      </c>
      <c r="N48" s="25" t="n">
        <v>0</v>
      </c>
      <c r="O48" s="25" t="n">
        <v>0</v>
      </c>
      <c r="P48" s="25" t="n">
        <v>0</v>
      </c>
      <c r="Q48" s="25" t="n">
        <v>0</v>
      </c>
      <c r="R48" s="25" t="n">
        <v>0</v>
      </c>
      <c r="S48" s="32" t="n">
        <v>0</v>
      </c>
      <c r="T48" s="32" t="n">
        <v>0</v>
      </c>
      <c r="U48" s="32" t="n">
        <v>0</v>
      </c>
      <c r="V48" s="32" t="n">
        <v>0</v>
      </c>
      <c r="W48" s="32" t="n">
        <v>0</v>
      </c>
      <c r="X48" s="32" t="n">
        <v>0</v>
      </c>
      <c r="Y48" s="32" t="n">
        <v>0</v>
      </c>
      <c r="Z48" s="25" t="n">
        <v>0</v>
      </c>
      <c r="AA48" s="25" t="n">
        <v>0</v>
      </c>
      <c r="AB48" s="25" t="n">
        <v>0</v>
      </c>
      <c r="AC48" s="25" t="n">
        <v>0</v>
      </c>
      <c r="AD48" s="25" t="n">
        <v>0</v>
      </c>
      <c r="AE48" s="25" t="n">
        <v>0</v>
      </c>
      <c r="AF48" s="25" t="n">
        <v>0</v>
      </c>
      <c r="AG48" s="25" t="n">
        <v>0</v>
      </c>
      <c r="AH48" s="25" t="n">
        <v>0</v>
      </c>
      <c r="AI48" s="25" t="n">
        <v>0</v>
      </c>
      <c r="AJ48" s="25" t="n">
        <v>0</v>
      </c>
      <c r="AK48" s="25" t="n">
        <v>0</v>
      </c>
      <c r="AL48" s="25" t="n">
        <v>0</v>
      </c>
      <c r="AM48" s="25" t="n">
        <v>0</v>
      </c>
      <c r="AN48" s="32" t="n">
        <v>0</v>
      </c>
      <c r="AO48" s="32" t="n">
        <v>0</v>
      </c>
      <c r="AP48" s="32" t="n">
        <v>0</v>
      </c>
      <c r="AQ48" s="32" t="n">
        <v>0</v>
      </c>
      <c r="AR48" s="31" t="s">
        <v>460</v>
      </c>
      <c r="AS48" s="32" t="n">
        <v>0</v>
      </c>
      <c r="AT48" s="32" t="n">
        <v>0</v>
      </c>
      <c r="AU48" s="25" t="n">
        <v>0</v>
      </c>
      <c r="AV48" s="25" t="n">
        <v>0</v>
      </c>
      <c r="AW48" s="25" t="n">
        <v>0</v>
      </c>
      <c r="AX48" s="25" t="n">
        <v>0</v>
      </c>
      <c r="AY48" s="25" t="n">
        <v>0</v>
      </c>
      <c r="AZ48" s="25" t="n">
        <v>0</v>
      </c>
      <c r="BA48" s="25" t="n">
        <v>0</v>
      </c>
      <c r="BB48" s="25" t="n">
        <v>0</v>
      </c>
      <c r="BC48" s="25" t="n">
        <v>0</v>
      </c>
      <c r="BD48" s="25" t="n">
        <v>0</v>
      </c>
      <c r="BE48" s="26" t="n">
        <v>1</v>
      </c>
      <c r="BF48" s="25" t="n">
        <v>0</v>
      </c>
      <c r="BG48" s="25" t="n">
        <v>0</v>
      </c>
      <c r="BH48" s="25" t="n">
        <v>0</v>
      </c>
      <c r="BI48" s="32" t="s">
        <v>469</v>
      </c>
      <c r="BJ48" s="32" t="s">
        <v>469</v>
      </c>
      <c r="BK48" s="32" t="s">
        <v>469</v>
      </c>
      <c r="BL48" s="32" t="s">
        <v>469</v>
      </c>
      <c r="BM48" s="32" t="s">
        <v>469</v>
      </c>
      <c r="BN48" s="32" t="s">
        <v>469</v>
      </c>
      <c r="BO48" s="32" t="s">
        <v>469</v>
      </c>
      <c r="BP48" s="67">
        <f>COUNTIF($E48:$BG48,1)</f>
        <v>1</v>
      </c>
      <c r="BQ48" s="65"/>
      <c r="BR48" s="67">
        <f>IF(BP48=2,2,IF(BP48&gt;3,3,IF(BP48=1,1,0)))</f>
        <v>1</v>
      </c>
      <c r="BS48" s="67">
        <f>COUNTIF($E48:$BG48,"R")</f>
        <v>0</v>
      </c>
      <c r="BT48" s="67">
        <f>COUNTIF($E48:$BG48,"E")</f>
        <v>0</v>
      </c>
      <c r="BU48" s="67">
        <f>COUNTIF($E48:$BO48,"X")</f>
        <v>0</v>
      </c>
      <c r="BV48" s="67">
        <f>IF(OR(BT48&gt;0,BS48&gt;0,BU48&gt;7,OR(BU48&lt;7,BU48&gt;7)),0,1)</f>
        <v>0</v>
      </c>
      <c r="BW48" s="13">
        <f>IFERROR(VLOOKUP(C48,Inscritos!$B$2:$D$600,3,FALSE()),0)</f>
        <v>2</v>
      </c>
      <extLst>
        <ext uri="smNativeData">
          <pm:rowDef xmlns:pm="smNativeData" id="1712247999" r="48" hidden="0" collapsedDB="1" collapsedOL="0"/>
        </ext>
      </extLst>
    </row>
    <row r="49" spans="1:75" hidden="1" ht="15.75" customHeight="1">
      <c r="A49" s="24" t="s">
        <v>110</v>
      </c>
      <c r="B49" s="6" t="s">
        <v>144</v>
      </c>
      <c r="C49" s="24" t="s">
        <v>152</v>
      </c>
      <c r="D49" s="13" t="s">
        <v>476</v>
      </c>
      <c r="E49" s="25" t="n">
        <v>0</v>
      </c>
      <c r="F49" s="25" t="n">
        <v>0</v>
      </c>
      <c r="G49" s="25" t="n">
        <v>0</v>
      </c>
      <c r="H49" s="25" t="n">
        <v>0</v>
      </c>
      <c r="I49" s="25" t="n">
        <v>0</v>
      </c>
      <c r="J49" s="25" t="n">
        <v>0</v>
      </c>
      <c r="K49" s="25" t="n">
        <v>0</v>
      </c>
      <c r="L49" s="25" t="n">
        <v>0</v>
      </c>
      <c r="M49" s="25" t="n">
        <v>0</v>
      </c>
      <c r="N49" s="25" t="n">
        <v>0</v>
      </c>
      <c r="O49" s="25" t="n">
        <v>0</v>
      </c>
      <c r="P49" s="25" t="n">
        <v>0</v>
      </c>
      <c r="Q49" s="25" t="n">
        <v>0</v>
      </c>
      <c r="R49" s="25" t="n">
        <v>0</v>
      </c>
      <c r="S49" s="32" t="n">
        <v>0</v>
      </c>
      <c r="T49" s="32" t="n">
        <v>0</v>
      </c>
      <c r="U49" s="32" t="n">
        <v>0</v>
      </c>
      <c r="V49" s="32" t="n">
        <v>0</v>
      </c>
      <c r="W49" s="32" t="n">
        <v>0</v>
      </c>
      <c r="X49" s="32" t="n">
        <v>0</v>
      </c>
      <c r="Y49" s="32" t="n">
        <v>0</v>
      </c>
      <c r="Z49" s="25" t="n">
        <v>0</v>
      </c>
      <c r="AA49" s="25" t="n">
        <v>0</v>
      </c>
      <c r="AB49" s="25" t="n">
        <v>0</v>
      </c>
      <c r="AC49" s="25" t="n">
        <v>0</v>
      </c>
      <c r="AD49" s="25" t="n">
        <v>0</v>
      </c>
      <c r="AE49" s="25" t="n">
        <v>0</v>
      </c>
      <c r="AF49" s="25" t="n">
        <v>0</v>
      </c>
      <c r="AG49" s="25" t="n">
        <v>0</v>
      </c>
      <c r="AH49" s="25" t="n">
        <v>0</v>
      </c>
      <c r="AI49" s="25" t="n">
        <v>0</v>
      </c>
      <c r="AJ49" s="25" t="n">
        <v>0</v>
      </c>
      <c r="AK49" s="25" t="n">
        <v>0</v>
      </c>
      <c r="AL49" s="25" t="n">
        <v>0</v>
      </c>
      <c r="AM49" s="25" t="n">
        <v>0</v>
      </c>
      <c r="AN49" s="32" t="n">
        <v>0</v>
      </c>
      <c r="AO49" s="32" t="n">
        <v>0</v>
      </c>
      <c r="AP49" s="32" t="n">
        <v>0</v>
      </c>
      <c r="AQ49" s="32" t="n">
        <v>0</v>
      </c>
      <c r="AR49" s="31" t="n">
        <v>1</v>
      </c>
      <c r="AS49" s="32" t="n">
        <v>0</v>
      </c>
      <c r="AT49" s="32" t="n">
        <v>0</v>
      </c>
      <c r="AU49" s="25" t="n">
        <v>0</v>
      </c>
      <c r="AV49" s="25" t="n">
        <v>0</v>
      </c>
      <c r="AW49" s="25" t="n">
        <v>0</v>
      </c>
      <c r="AX49" s="25" t="n">
        <v>0</v>
      </c>
      <c r="AY49" s="25" t="n">
        <v>0</v>
      </c>
      <c r="AZ49" s="25" t="n">
        <v>0</v>
      </c>
      <c r="BA49" s="25" t="n">
        <v>0</v>
      </c>
      <c r="BB49" s="25" t="n">
        <v>0</v>
      </c>
      <c r="BC49" s="25" t="n">
        <v>0</v>
      </c>
      <c r="BD49" s="25" t="n">
        <v>0</v>
      </c>
      <c r="BE49" s="26" t="n">
        <v>1</v>
      </c>
      <c r="BF49" s="25" t="n">
        <v>0</v>
      </c>
      <c r="BG49" s="25" t="n">
        <v>0</v>
      </c>
      <c r="BH49" s="25" t="n">
        <v>0</v>
      </c>
      <c r="BI49" s="32" t="s">
        <v>469</v>
      </c>
      <c r="BJ49" s="32" t="s">
        <v>469</v>
      </c>
      <c r="BK49" s="32" t="s">
        <v>469</v>
      </c>
      <c r="BL49" s="32" t="s">
        <v>469</v>
      </c>
      <c r="BM49" s="32" t="s">
        <v>469</v>
      </c>
      <c r="BN49" s="32" t="s">
        <v>469</v>
      </c>
      <c r="BO49" s="32" t="s">
        <v>469</v>
      </c>
      <c r="BP49" s="67">
        <f>COUNTIF($E49:$BG49,1)</f>
        <v>2</v>
      </c>
      <c r="BQ49" s="65"/>
      <c r="BR49" s="67">
        <f>IF(BP49=2,2,IF(BP49&gt;3,3,IF(BP49=1,1,0)))</f>
        <v>2</v>
      </c>
      <c r="BS49" s="67">
        <f>COUNTIF($E49:$BG49,"R")</f>
        <v>0</v>
      </c>
      <c r="BT49" s="67">
        <f>COUNTIF($E49:$BG49,"E")</f>
        <v>0</v>
      </c>
      <c r="BU49" s="67">
        <f>COUNTIF($E49:$BO49,"X")</f>
        <v>0</v>
      </c>
      <c r="BV49" s="67">
        <f>IF(OR(BT49&gt;0,BS49&gt;0,BU49&gt;7,OR(BU49&lt;7,BU49&gt;7)),0,1)</f>
        <v>0</v>
      </c>
      <c r="BW49" s="13">
        <f>IFERROR(VLOOKUP(C49,Inscritos!$B$2:$D$600,3,FALSE()),0)</f>
        <v>1</v>
      </c>
      <extLst>
        <ext uri="smNativeData">
          <pm:rowDef xmlns:pm="smNativeData" id="1712247999" r="49" hidden="0" collapsedDB="1" collapsedOL="0"/>
        </ext>
      </extLst>
    </row>
    <row r="50" spans="1:75" hidden="1" ht="15.75" customHeight="1">
      <c r="A50" s="24" t="s">
        <v>110</v>
      </c>
      <c r="B50" s="6" t="s">
        <v>144</v>
      </c>
      <c r="C50" s="24" t="s">
        <v>153</v>
      </c>
      <c r="D50" s="13" t="s">
        <v>477</v>
      </c>
      <c r="E50" s="25" t="n">
        <v>0</v>
      </c>
      <c r="F50" s="25" t="n">
        <v>0</v>
      </c>
      <c r="G50" s="25" t="n">
        <v>0</v>
      </c>
      <c r="H50" s="25" t="n">
        <v>0</v>
      </c>
      <c r="I50" s="25" t="n">
        <v>0</v>
      </c>
      <c r="J50" s="25" t="n">
        <v>0</v>
      </c>
      <c r="K50" s="25" t="n">
        <v>0</v>
      </c>
      <c r="L50" s="25" t="n">
        <v>0</v>
      </c>
      <c r="M50" s="25" t="n">
        <v>0</v>
      </c>
      <c r="N50" s="25" t="n">
        <v>0</v>
      </c>
      <c r="O50" s="25" t="n">
        <v>0</v>
      </c>
      <c r="P50" s="25" t="n">
        <v>0</v>
      </c>
      <c r="Q50" s="25" t="n">
        <v>0</v>
      </c>
      <c r="R50" s="25" t="n">
        <v>0</v>
      </c>
      <c r="S50" s="32" t="n">
        <v>0</v>
      </c>
      <c r="T50" s="32" t="n">
        <v>0</v>
      </c>
      <c r="U50" s="32" t="n">
        <v>0</v>
      </c>
      <c r="V50" s="32" t="n">
        <v>0</v>
      </c>
      <c r="W50" s="32" t="n">
        <v>0</v>
      </c>
      <c r="X50" s="32" t="n">
        <v>0</v>
      </c>
      <c r="Y50" s="32" t="n">
        <v>0</v>
      </c>
      <c r="Z50" s="25" t="n">
        <v>0</v>
      </c>
      <c r="AA50" s="25" t="n">
        <v>0</v>
      </c>
      <c r="AB50" s="25" t="n">
        <v>0</v>
      </c>
      <c r="AC50" s="25" t="n">
        <v>0</v>
      </c>
      <c r="AD50" s="25" t="n">
        <v>0</v>
      </c>
      <c r="AE50" s="25" t="n">
        <v>0</v>
      </c>
      <c r="AF50" s="25" t="n">
        <v>0</v>
      </c>
      <c r="AG50" s="25" t="n">
        <v>0</v>
      </c>
      <c r="AH50" s="25" t="n">
        <v>0</v>
      </c>
      <c r="AI50" s="25" t="n">
        <v>0</v>
      </c>
      <c r="AJ50" s="25" t="n">
        <v>0</v>
      </c>
      <c r="AK50" s="25" t="n">
        <v>0</v>
      </c>
      <c r="AL50" s="25" t="n">
        <v>0</v>
      </c>
      <c r="AM50" s="25" t="n">
        <v>0</v>
      </c>
      <c r="AN50" s="32" t="n">
        <v>0</v>
      </c>
      <c r="AO50" s="32" t="n">
        <v>0</v>
      </c>
      <c r="AP50" s="32" t="n">
        <v>0</v>
      </c>
      <c r="AQ50" s="32" t="n">
        <v>0</v>
      </c>
      <c r="AR50" s="32" t="n">
        <v>0</v>
      </c>
      <c r="AS50" s="32" t="n">
        <v>0</v>
      </c>
      <c r="AT50" s="31" t="s">
        <v>445</v>
      </c>
      <c r="AU50" s="25" t="n">
        <v>0</v>
      </c>
      <c r="AV50" s="25" t="n">
        <v>0</v>
      </c>
      <c r="AW50" s="25" t="n">
        <v>0</v>
      </c>
      <c r="AX50" s="25" t="n">
        <v>0</v>
      </c>
      <c r="AY50" s="25" t="n">
        <v>0</v>
      </c>
      <c r="AZ50" s="25" t="n">
        <v>0</v>
      </c>
      <c r="BA50" s="25" t="n">
        <v>0</v>
      </c>
      <c r="BB50" s="25" t="n">
        <v>0</v>
      </c>
      <c r="BC50" s="25" t="n">
        <v>0</v>
      </c>
      <c r="BD50" s="25" t="n">
        <v>0</v>
      </c>
      <c r="BE50" s="26" t="n">
        <v>1</v>
      </c>
      <c r="BF50" s="25" t="n">
        <v>0</v>
      </c>
      <c r="BG50" s="25" t="n">
        <v>0</v>
      </c>
      <c r="BH50" s="25" t="n">
        <v>0</v>
      </c>
      <c r="BI50" s="32" t="s">
        <v>469</v>
      </c>
      <c r="BJ50" s="32" t="s">
        <v>469</v>
      </c>
      <c r="BK50" s="32" t="s">
        <v>469</v>
      </c>
      <c r="BL50" s="32" t="s">
        <v>469</v>
      </c>
      <c r="BM50" s="32" t="s">
        <v>469</v>
      </c>
      <c r="BN50" s="32" t="s">
        <v>469</v>
      </c>
      <c r="BO50" s="32" t="s">
        <v>469</v>
      </c>
      <c r="BP50" s="67">
        <f>COUNTIF($E50:$BG50,1)</f>
        <v>1</v>
      </c>
      <c r="BQ50" s="65"/>
      <c r="BR50" s="67">
        <f>IF(BP50=2,2,IF(BP50&gt;3,3,IF(BP50=1,1,0)))</f>
        <v>1</v>
      </c>
      <c r="BS50" s="67">
        <f>COUNTIF($E50:$BG50,"R")</f>
        <v>0</v>
      </c>
      <c r="BT50" s="67">
        <f>COUNTIF($E50:$BG50,"E")</f>
        <v>0</v>
      </c>
      <c r="BU50" s="67">
        <f>COUNTIF($E50:$BO50,"X")</f>
        <v>0</v>
      </c>
      <c r="BV50" s="68">
        <f>IF(OR(BT50&gt;0,BS50&gt;0,BU50&gt;7,OR(BU50&lt;7,BU50&gt;7)),0,1)</f>
        <v>0</v>
      </c>
      <c r="BW50" s="13">
        <f>IFERROR(VLOOKUP(C50,Inscritos!$B$2:$D$600,3,FALSE()),0)</f>
        <v>1</v>
      </c>
      <extLst>
        <ext uri="smNativeData">
          <pm:rowDef xmlns:pm="smNativeData" id="1712247999" r="50" hidden="0" collapsedDB="1" collapsedOL="0"/>
        </ext>
      </extLst>
    </row>
    <row r="51" spans="1:77" hidden="1" ht="15.75" customHeight="1">
      <c r="A51" s="24" t="s">
        <v>82</v>
      </c>
      <c r="B51" s="6" t="s">
        <v>112</v>
      </c>
      <c r="C51" s="24" t="s">
        <v>155</v>
      </c>
      <c r="D51" s="13" t="s">
        <v>478</v>
      </c>
      <c r="E51" s="25" t="n">
        <v>0</v>
      </c>
      <c r="F51" s="25" t="n">
        <v>0</v>
      </c>
      <c r="G51" s="25" t="n">
        <v>0</v>
      </c>
      <c r="H51" s="25" t="n">
        <v>0</v>
      </c>
      <c r="I51" s="25" t="n">
        <v>0</v>
      </c>
      <c r="J51" s="25" t="n">
        <v>0</v>
      </c>
      <c r="K51" s="25" t="n">
        <v>0</v>
      </c>
      <c r="L51" s="25" t="n">
        <v>0</v>
      </c>
      <c r="M51" s="25" t="n">
        <v>0</v>
      </c>
      <c r="N51" s="26" t="n">
        <v>1</v>
      </c>
      <c r="O51" s="25" t="n">
        <v>0</v>
      </c>
      <c r="P51" s="25" t="n">
        <v>0</v>
      </c>
      <c r="Q51" s="25" t="n">
        <v>0</v>
      </c>
      <c r="R51" s="25" t="n">
        <v>0</v>
      </c>
      <c r="S51" s="27" t="s">
        <v>447</v>
      </c>
      <c r="T51" s="27" t="s">
        <v>447</v>
      </c>
      <c r="U51" s="27" t="s">
        <v>447</v>
      </c>
      <c r="V51" s="27" t="s">
        <v>447</v>
      </c>
      <c r="W51" s="27" t="s">
        <v>447</v>
      </c>
      <c r="X51" s="27" t="s">
        <v>447</v>
      </c>
      <c r="Y51" s="27" t="s">
        <v>447</v>
      </c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27"/>
      <c r="AO51" s="27"/>
      <c r="AP51" s="27"/>
      <c r="AQ51" s="27"/>
      <c r="AR51" s="27"/>
      <c r="AS51" s="27"/>
      <c r="AT51" s="2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27"/>
      <c r="BJ51" s="27"/>
      <c r="BK51" s="27"/>
      <c r="BL51" s="27"/>
      <c r="BM51" s="27"/>
      <c r="BN51" s="27"/>
      <c r="BO51" s="27"/>
      <c r="BP51" s="67">
        <f>COUNTIF($E51:$BG51,1)</f>
        <v>1</v>
      </c>
      <c r="BQ51" s="67"/>
      <c r="BR51" s="67">
        <f>IF(BP51=2,2,IF(BP51&gt;3,3,IF(BP51=1,1,0)))</f>
        <v>1</v>
      </c>
      <c r="BS51" s="67">
        <f>COUNTIF($E51:$BG51,"R")</f>
        <v>0</v>
      </c>
      <c r="BT51" s="67">
        <f>COUNTIF($E51:$BG51,"E")</f>
        <v>0</v>
      </c>
      <c r="BU51" s="67">
        <f>COUNTIF($E51:$BO51,"X")</f>
        <v>0</v>
      </c>
      <c r="BV51" s="68">
        <f>IF(OR(BT51&gt;0,BS51&gt;0,BU51&gt;7,OR(BU51&lt;7,BU51&gt;7)),0,1)</f>
        <v>0</v>
      </c>
      <c r="BW51" s="13">
        <f>IFERROR(VLOOKUP(C51,Inscritos!$B$2:$D$600,3,FALSE()),0)</f>
        <v>2</v>
      </c>
      <c r="BX51" s="38"/>
      <c r="BY51" s="38"/>
      <extLst>
        <ext uri="smNativeData">
          <pm:rowDef xmlns:pm="smNativeData" id="1712247999" r="51" hidden="0" collapsedDB="1" collapsedOL="0"/>
        </ext>
      </extLst>
    </row>
    <row r="52" spans="1:77" hidden="1" ht="15.75" customHeight="1">
      <c r="A52" s="24" t="s">
        <v>82</v>
      </c>
      <c r="B52" s="6" t="s">
        <v>122</v>
      </c>
      <c r="C52" s="24" t="s">
        <v>156</v>
      </c>
      <c r="D52" s="13" t="s">
        <v>479</v>
      </c>
      <c r="E52" s="25" t="n">
        <v>0</v>
      </c>
      <c r="F52" s="25" t="n">
        <v>0</v>
      </c>
      <c r="G52" s="25" t="n">
        <v>0</v>
      </c>
      <c r="H52" s="25" t="n">
        <v>0</v>
      </c>
      <c r="I52" s="25" t="n">
        <v>0</v>
      </c>
      <c r="J52" s="26" t="n">
        <v>1</v>
      </c>
      <c r="K52" s="25" t="n">
        <v>0</v>
      </c>
      <c r="L52" s="25" t="n">
        <v>0</v>
      </c>
      <c r="M52" s="25" t="n">
        <v>0</v>
      </c>
      <c r="N52" s="25" t="n">
        <v>0</v>
      </c>
      <c r="O52" s="25" t="n">
        <v>0</v>
      </c>
      <c r="P52" s="25" t="n">
        <v>0</v>
      </c>
      <c r="Q52" s="25" t="n">
        <v>0</v>
      </c>
      <c r="R52" s="25" t="n">
        <v>0</v>
      </c>
      <c r="S52" s="27" t="s">
        <v>443</v>
      </c>
      <c r="T52" s="27" t="s">
        <v>443</v>
      </c>
      <c r="U52" s="27" t="s">
        <v>443</v>
      </c>
      <c r="V52" s="27" t="s">
        <v>443</v>
      </c>
      <c r="W52" s="27" t="s">
        <v>443</v>
      </c>
      <c r="X52" s="27" t="s">
        <v>443</v>
      </c>
      <c r="Y52" s="27" t="s">
        <v>443</v>
      </c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27"/>
      <c r="AO52" s="27"/>
      <c r="AP52" s="27"/>
      <c r="AQ52" s="27"/>
      <c r="AR52" s="27"/>
      <c r="AS52" s="27"/>
      <c r="AT52" s="2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27"/>
      <c r="BJ52" s="27"/>
      <c r="BK52" s="27"/>
      <c r="BL52" s="27"/>
      <c r="BM52" s="27"/>
      <c r="BN52" s="27"/>
      <c r="BO52" s="27"/>
      <c r="BP52" s="67">
        <f>COUNTIF($E52:$BG52,1)</f>
        <v>1</v>
      </c>
      <c r="BQ52" s="67" t="n">
        <v>3</v>
      </c>
      <c r="BR52" s="67">
        <f>IF(BP52=2,2,IF(BP52&gt;3,3,IF(BP52=1,1,0)))</f>
        <v>1</v>
      </c>
      <c r="BS52" s="67">
        <f>COUNTIF($E52:$BG52,"R")</f>
        <v>0</v>
      </c>
      <c r="BT52" s="67">
        <f>COUNTIF($E52:$BG52,"E")</f>
        <v>0</v>
      </c>
      <c r="BU52" s="67">
        <f>COUNTIF($E52:$BO52,"X")</f>
        <v>0</v>
      </c>
      <c r="BV52" s="70">
        <f>IF(OR(BT52&gt;0,BS52&gt;0,BU52&gt;7,OR(BU52&lt;7,BU52&gt;7)),0,1)</f>
        <v>0</v>
      </c>
      <c r="BW52" s="13">
        <f>IFERROR(VLOOKUP(C52,Inscritos!$B$2:$D$600,3,FALSE()),0)</f>
        <v>1</v>
      </c>
      <c r="BX52" s="13"/>
      <c r="BY52" s="13"/>
      <extLst>
        <ext uri="smNativeData">
          <pm:rowDef xmlns:pm="smNativeData" id="1712247999" r="52" hidden="0" collapsedDB="1" collapsedOL="0"/>
        </ext>
      </extLst>
    </row>
    <row r="53" spans="1:77" hidden="1" ht="15.75" customHeight="1">
      <c r="A53" s="24" t="s">
        <v>82</v>
      </c>
      <c r="B53" s="6" t="s">
        <v>119</v>
      </c>
      <c r="C53" s="24" t="s">
        <v>158</v>
      </c>
      <c r="D53" s="13" t="s">
        <v>480</v>
      </c>
      <c r="E53" s="25" t="n">
        <v>0</v>
      </c>
      <c r="F53" s="25" t="n">
        <v>0</v>
      </c>
      <c r="G53" s="25" t="n">
        <v>0</v>
      </c>
      <c r="H53" s="25" t="n">
        <v>0</v>
      </c>
      <c r="I53" s="25" t="n">
        <v>0</v>
      </c>
      <c r="J53" s="25" t="n">
        <v>0</v>
      </c>
      <c r="K53" s="25" t="n">
        <v>0</v>
      </c>
      <c r="L53" s="25" t="n">
        <v>0</v>
      </c>
      <c r="M53" s="25" t="n">
        <v>0</v>
      </c>
      <c r="N53" s="26" t="n">
        <v>1</v>
      </c>
      <c r="O53" s="25" t="n">
        <v>0</v>
      </c>
      <c r="P53" s="25" t="n">
        <v>0</v>
      </c>
      <c r="Q53" s="25" t="n">
        <v>0</v>
      </c>
      <c r="R53" s="25" t="n">
        <v>0</v>
      </c>
      <c r="S53" s="27" t="s">
        <v>450</v>
      </c>
      <c r="T53" s="27" t="s">
        <v>450</v>
      </c>
      <c r="U53" s="27" t="s">
        <v>450</v>
      </c>
      <c r="V53" s="27" t="s">
        <v>450</v>
      </c>
      <c r="W53" s="27" t="s">
        <v>450</v>
      </c>
      <c r="X53" s="27" t="s">
        <v>450</v>
      </c>
      <c r="Y53" s="27" t="s">
        <v>450</v>
      </c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27"/>
      <c r="AO53" s="27"/>
      <c r="AP53" s="27"/>
      <c r="AQ53" s="27"/>
      <c r="AR53" s="27"/>
      <c r="AS53" s="27"/>
      <c r="AT53" s="2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27"/>
      <c r="BJ53" s="27"/>
      <c r="BK53" s="27"/>
      <c r="BL53" s="27"/>
      <c r="BM53" s="27"/>
      <c r="BN53" s="27"/>
      <c r="BO53" s="27"/>
      <c r="BP53" s="67">
        <f>COUNTIF($E53:$BG53,1)</f>
        <v>1</v>
      </c>
      <c r="BQ53" s="67" t="n">
        <v>3</v>
      </c>
      <c r="BR53" s="67">
        <f>IF(BP53=2,2,IF(BP53&gt;3,3,IF(BP53=1,1,0)))</f>
        <v>1</v>
      </c>
      <c r="BS53" s="67">
        <f>COUNTIF($E53:$BG53,"R")</f>
        <v>0</v>
      </c>
      <c r="BT53" s="67">
        <f>COUNTIF($E53:$BG53,"E")</f>
        <v>0</v>
      </c>
      <c r="BU53" s="67">
        <f>COUNTIF($E53:$BO53,"X")</f>
        <v>0</v>
      </c>
      <c r="BV53" s="70">
        <f>IF(OR(BT53&gt;0,BS53&gt;0,BU53&gt;7,OR(BU53&lt;7,BU53&gt;7)),0,1)</f>
        <v>0</v>
      </c>
      <c r="BW53" s="13">
        <f>IFERROR(VLOOKUP(C53,Inscritos!$B$2:$D$600,3,FALSE()),0)</f>
        <v>1</v>
      </c>
      <c r="BX53" s="13" t="s">
        <v>159</v>
      </c>
      <c r="BY53" s="13" t="s">
        <v>160</v>
      </c>
      <extLst>
        <ext uri="smNativeData">
          <pm:rowDef xmlns:pm="smNativeData" id="1712247999" r="53" hidden="0" collapsedDB="1" collapsedOL="0"/>
        </ext>
      </extLst>
    </row>
    <row r="54" spans="1:77" hidden="1" ht="15.75" customHeight="1">
      <c r="A54" s="24" t="s">
        <v>82</v>
      </c>
      <c r="B54" s="6" t="s">
        <v>122</v>
      </c>
      <c r="C54" s="24" t="s">
        <v>161</v>
      </c>
      <c r="D54" s="13" t="s">
        <v>481</v>
      </c>
      <c r="E54" s="25" t="n">
        <v>0</v>
      </c>
      <c r="F54" s="25" t="n">
        <v>0</v>
      </c>
      <c r="G54" s="25" t="n">
        <v>0</v>
      </c>
      <c r="H54" s="25" t="n">
        <v>0</v>
      </c>
      <c r="I54" s="25" t="n">
        <v>0</v>
      </c>
      <c r="J54" s="26" t="n">
        <v>1</v>
      </c>
      <c r="K54" s="25" t="n">
        <v>0</v>
      </c>
      <c r="L54" s="25" t="n">
        <v>0</v>
      </c>
      <c r="M54" s="25" t="n">
        <v>0</v>
      </c>
      <c r="N54" s="25" t="n">
        <v>0</v>
      </c>
      <c r="O54" s="25" t="n">
        <v>0</v>
      </c>
      <c r="P54" s="25" t="n">
        <v>0</v>
      </c>
      <c r="Q54" s="25" t="n">
        <v>0</v>
      </c>
      <c r="R54" s="25" t="n">
        <v>0</v>
      </c>
      <c r="S54" s="27" t="s">
        <v>443</v>
      </c>
      <c r="T54" s="27" t="s">
        <v>443</v>
      </c>
      <c r="U54" s="27" t="s">
        <v>443</v>
      </c>
      <c r="V54" s="27" t="s">
        <v>443</v>
      </c>
      <c r="W54" s="27" t="s">
        <v>443</v>
      </c>
      <c r="X54" s="27" t="s">
        <v>443</v>
      </c>
      <c r="Y54" s="27" t="s">
        <v>443</v>
      </c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27"/>
      <c r="AO54" s="27"/>
      <c r="AP54" s="27"/>
      <c r="AQ54" s="27"/>
      <c r="AR54" s="27"/>
      <c r="AS54" s="27"/>
      <c r="AT54" s="2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27"/>
      <c r="BJ54" s="27"/>
      <c r="BK54" s="27"/>
      <c r="BL54" s="27"/>
      <c r="BM54" s="27"/>
      <c r="BN54" s="27"/>
      <c r="BO54" s="27"/>
      <c r="BP54" s="67">
        <f>COUNTIF($E54:$BG54,1)</f>
        <v>1</v>
      </c>
      <c r="BQ54" s="67" t="n">
        <v>3</v>
      </c>
      <c r="BR54" s="67">
        <f>IF(BP54=2,2,IF(BP54&gt;3,3,IF(BP54=1,1,0)))</f>
        <v>1</v>
      </c>
      <c r="BS54" s="67">
        <f>COUNTIF($E54:$BG54,"R")</f>
        <v>0</v>
      </c>
      <c r="BT54" s="67">
        <f>COUNTIF($E54:$BG54,"E")</f>
        <v>0</v>
      </c>
      <c r="BU54" s="67">
        <f>COUNTIF($E54:$BO54,"X")</f>
        <v>0</v>
      </c>
      <c r="BV54" s="70">
        <f>IF(OR(BT54&gt;0,BS54&gt;0,BU54&gt;7,OR(BU54&lt;7,BU54&gt;7)),0,1)</f>
        <v>0</v>
      </c>
      <c r="BW54" s="13">
        <f>IFERROR(VLOOKUP(C54,Inscritos!$B$2:$D$600,3,FALSE()),0)</f>
        <v>1</v>
      </c>
      <c r="BX54" s="13"/>
      <c r="BY54" s="13"/>
      <extLst>
        <ext uri="smNativeData">
          <pm:rowDef xmlns:pm="smNativeData" id="1712247999" r="54" hidden="0" collapsedDB="1" collapsedOL="0"/>
        </ext>
      </extLst>
    </row>
    <row r="55" spans="1:77" hidden="1" ht="15.75" customHeight="1">
      <c r="A55" s="24" t="s">
        <v>82</v>
      </c>
      <c r="B55" s="6" t="s">
        <v>112</v>
      </c>
      <c r="C55" s="24" t="s">
        <v>162</v>
      </c>
      <c r="D55" s="13" t="s">
        <v>482</v>
      </c>
      <c r="E55" s="25" t="n">
        <v>0</v>
      </c>
      <c r="F55" s="26" t="n">
        <v>1</v>
      </c>
      <c r="G55" s="25" t="n">
        <v>0</v>
      </c>
      <c r="H55" s="25" t="n">
        <v>0</v>
      </c>
      <c r="I55" s="25" t="n">
        <v>0</v>
      </c>
      <c r="J55" s="25" t="n">
        <v>0</v>
      </c>
      <c r="K55" s="25" t="n">
        <v>0</v>
      </c>
      <c r="L55" s="25" t="n">
        <v>0</v>
      </c>
      <c r="M55" s="25" t="n">
        <v>0</v>
      </c>
      <c r="N55" s="25" t="n">
        <v>0</v>
      </c>
      <c r="O55" s="25" t="n">
        <v>0</v>
      </c>
      <c r="P55" s="25" t="n">
        <v>0</v>
      </c>
      <c r="Q55" s="25" t="n">
        <v>0</v>
      </c>
      <c r="R55" s="25" t="n">
        <v>0</v>
      </c>
      <c r="S55" s="27" t="s">
        <v>447</v>
      </c>
      <c r="T55" s="27" t="s">
        <v>447</v>
      </c>
      <c r="U55" s="27" t="s">
        <v>447</v>
      </c>
      <c r="V55" s="27" t="s">
        <v>447</v>
      </c>
      <c r="W55" s="27" t="s">
        <v>447</v>
      </c>
      <c r="X55" s="27" t="s">
        <v>447</v>
      </c>
      <c r="Y55" s="27" t="s">
        <v>447</v>
      </c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27"/>
      <c r="AO55" s="27"/>
      <c r="AP55" s="27"/>
      <c r="AQ55" s="27"/>
      <c r="AR55" s="27"/>
      <c r="AS55" s="27"/>
      <c r="AT55" s="2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27"/>
      <c r="BJ55" s="27"/>
      <c r="BK55" s="27"/>
      <c r="BL55" s="27"/>
      <c r="BM55" s="27"/>
      <c r="BN55" s="27"/>
      <c r="BO55" s="27"/>
      <c r="BP55" s="67">
        <f>COUNTIF($E55:$BG55,1)</f>
        <v>1</v>
      </c>
      <c r="BQ55" s="67" t="n">
        <v>6</v>
      </c>
      <c r="BR55" s="67">
        <f>IF(BP55=2,2,IF(BP55&gt;3,3,IF(BP55=1,1,0)))</f>
        <v>1</v>
      </c>
      <c r="BS55" s="67">
        <f>COUNTIF($E55:$BG55,"R")</f>
        <v>0</v>
      </c>
      <c r="BT55" s="67">
        <f>COUNTIF($E55:$BG55,"E")</f>
        <v>0</v>
      </c>
      <c r="BU55" s="67">
        <f>COUNTIF($E55:$BO55,"X")</f>
        <v>0</v>
      </c>
      <c r="BV55" s="67">
        <f>IF(OR(BT55&gt;0,BS55&gt;0,BU55&gt;7,OR(BU55&lt;7,BU55&gt;7)),0,1)</f>
        <v>0</v>
      </c>
      <c r="BW55" s="13">
        <f>IFERROR(VLOOKUP(C55,Inscritos!$B$2:$D$600,3,FALSE()),0)</f>
        <v>1</v>
      </c>
      <c r="BX55" s="13"/>
      <c r="BY55" s="13"/>
      <extLst>
        <ext uri="smNativeData">
          <pm:rowDef xmlns:pm="smNativeData" id="1712247999" r="55" hidden="0" collapsedDB="1" collapsedOL="0"/>
        </ext>
      </extLst>
    </row>
    <row r="56" spans="1:77" hidden="1" ht="15.75" customHeight="1">
      <c r="A56" s="39" t="s">
        <v>93</v>
      </c>
      <c r="B56" s="6" t="s">
        <v>119</v>
      </c>
      <c r="C56" s="24" t="s">
        <v>163</v>
      </c>
      <c r="D56" s="13" t="s">
        <v>483</v>
      </c>
      <c r="E56" s="25" t="n">
        <v>0</v>
      </c>
      <c r="F56" s="25" t="n">
        <v>0</v>
      </c>
      <c r="G56" s="25" t="n">
        <v>0</v>
      </c>
      <c r="H56" s="25" t="n">
        <v>0</v>
      </c>
      <c r="I56" s="25" t="n">
        <v>0</v>
      </c>
      <c r="J56" s="25" t="n">
        <v>0</v>
      </c>
      <c r="K56" s="25" t="n">
        <v>0</v>
      </c>
      <c r="L56" s="25" t="n">
        <v>0</v>
      </c>
      <c r="M56" s="25" t="n">
        <v>0</v>
      </c>
      <c r="N56" s="26" t="n">
        <v>1</v>
      </c>
      <c r="O56" s="25" t="n">
        <v>0</v>
      </c>
      <c r="P56" s="25" t="n">
        <v>0</v>
      </c>
      <c r="Q56" s="25" t="n">
        <v>0</v>
      </c>
      <c r="R56" s="25" t="n">
        <v>0</v>
      </c>
      <c r="S56" s="27" t="s">
        <v>450</v>
      </c>
      <c r="T56" s="27" t="s">
        <v>450</v>
      </c>
      <c r="U56" s="27" t="s">
        <v>450</v>
      </c>
      <c r="V56" s="27" t="s">
        <v>450</v>
      </c>
      <c r="W56" s="27" t="s">
        <v>450</v>
      </c>
      <c r="X56" s="27" t="s">
        <v>450</v>
      </c>
      <c r="Y56" s="27" t="s">
        <v>450</v>
      </c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27"/>
      <c r="AO56" s="27"/>
      <c r="AP56" s="27"/>
      <c r="AQ56" s="27"/>
      <c r="AR56" s="27"/>
      <c r="AS56" s="27"/>
      <c r="AT56" s="2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27"/>
      <c r="BJ56" s="27"/>
      <c r="BK56" s="27"/>
      <c r="BL56" s="27"/>
      <c r="BM56" s="27"/>
      <c r="BN56" s="27"/>
      <c r="BO56" s="27"/>
      <c r="BP56" s="67">
        <f>COUNTIF($E56:$BG56,1)</f>
        <v>1</v>
      </c>
      <c r="BQ56" s="67" t="n">
        <v>6</v>
      </c>
      <c r="BR56" s="67">
        <f>IF(BP56=2,2,IF(BP56&gt;3,3,IF(BP56=1,1,0)))</f>
        <v>1</v>
      </c>
      <c r="BS56" s="67">
        <f>COUNTIF($E56:$BG56,"R")</f>
        <v>0</v>
      </c>
      <c r="BT56" s="67">
        <f>COUNTIF($E56:$BG56,"E")</f>
        <v>0</v>
      </c>
      <c r="BU56" s="67">
        <f>COUNTIF($E56:$BO56,"X")</f>
        <v>0</v>
      </c>
      <c r="BV56" s="67">
        <f>IF(OR(BT56&gt;0,BS56&gt;0,BU56&gt;7,OR(BU56&lt;7,BU56&gt;7)),0,1)</f>
        <v>0</v>
      </c>
      <c r="BW56" s="13">
        <f>IFERROR(VLOOKUP(C56,Inscritos!$B$2:$D$600,3,FALSE()),0)</f>
        <v>1</v>
      </c>
      <c r="BX56" s="13"/>
      <c r="BY56" s="13"/>
      <extLst>
        <ext uri="smNativeData">
          <pm:rowDef xmlns:pm="smNativeData" id="1712247999" r="56" hidden="0" collapsedDB="1" collapsedOL="0"/>
        </ext>
      </extLst>
    </row>
    <row r="57" spans="1:77" hidden="1" ht="15.75" customHeight="1">
      <c r="A57" s="24" t="s">
        <v>93</v>
      </c>
      <c r="B57" s="6" t="s">
        <v>112</v>
      </c>
      <c r="C57" s="24" t="s">
        <v>164</v>
      </c>
      <c r="D57" s="13" t="s">
        <v>484</v>
      </c>
      <c r="E57" s="25" t="n">
        <v>0</v>
      </c>
      <c r="F57" s="25" t="n">
        <v>0</v>
      </c>
      <c r="G57" s="25" t="n">
        <v>0</v>
      </c>
      <c r="H57" s="25" t="n">
        <v>0</v>
      </c>
      <c r="I57" s="25" t="n">
        <v>0</v>
      </c>
      <c r="J57" s="25" t="n">
        <v>0</v>
      </c>
      <c r="K57" s="25" t="n">
        <v>0</v>
      </c>
      <c r="L57" s="25" t="n">
        <v>0</v>
      </c>
      <c r="M57" s="25" t="n">
        <v>0</v>
      </c>
      <c r="N57" s="26" t="n">
        <v>1</v>
      </c>
      <c r="O57" s="25" t="n">
        <v>0</v>
      </c>
      <c r="P57" s="25" t="n">
        <v>0</v>
      </c>
      <c r="Q57" s="25" t="n">
        <v>0</v>
      </c>
      <c r="R57" s="25" t="n">
        <v>0</v>
      </c>
      <c r="S57" s="27" t="s">
        <v>447</v>
      </c>
      <c r="T57" s="27" t="s">
        <v>447</v>
      </c>
      <c r="U57" s="27" t="s">
        <v>447</v>
      </c>
      <c r="V57" s="27" t="s">
        <v>447</v>
      </c>
      <c r="W57" s="27" t="s">
        <v>447</v>
      </c>
      <c r="X57" s="27" t="s">
        <v>447</v>
      </c>
      <c r="Y57" s="27" t="s">
        <v>447</v>
      </c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27"/>
      <c r="AO57" s="27"/>
      <c r="AP57" s="27"/>
      <c r="AQ57" s="27"/>
      <c r="AR57" s="27"/>
      <c r="AS57" s="27"/>
      <c r="AT57" s="2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27"/>
      <c r="BJ57" s="27"/>
      <c r="BK57" s="27"/>
      <c r="BL57" s="27"/>
      <c r="BM57" s="27"/>
      <c r="BN57" s="27"/>
      <c r="BO57" s="27"/>
      <c r="BP57" s="67">
        <f>COUNTIF($E57:$BG57,1)</f>
        <v>1</v>
      </c>
      <c r="BQ57" s="67" t="n">
        <v>3</v>
      </c>
      <c r="BR57" s="67">
        <f>IF(BP57=2,2,IF(BP57&gt;3,3,IF(BP57=1,1,0)))</f>
        <v>1</v>
      </c>
      <c r="BS57" s="67">
        <f>COUNTIF($E57:$BG57,"R")</f>
        <v>0</v>
      </c>
      <c r="BT57" s="67">
        <f>COUNTIF($E57:$BG57,"E")</f>
        <v>0</v>
      </c>
      <c r="BU57" s="67">
        <f>COUNTIF($E57:$BO57,"X")</f>
        <v>0</v>
      </c>
      <c r="BV57" s="67">
        <f>IF(OR(BT57&gt;0,BS57&gt;0,BU57&gt;7,OR(BU57&lt;7,BU57&gt;7)),0,1)</f>
        <v>0</v>
      </c>
      <c r="BW57" s="13">
        <f>IFERROR(VLOOKUP(C57,Inscritos!$B$2:$D$600,3,FALSE()),0)</f>
        <v>1</v>
      </c>
      <c r="BX57" s="13"/>
      <c r="BY57" s="13"/>
      <extLst>
        <ext uri="smNativeData">
          <pm:rowDef xmlns:pm="smNativeData" id="1712247999" r="57" hidden="0" collapsedDB="1" collapsedOL="0"/>
        </ext>
      </extLst>
    </row>
    <row r="58" spans="1:77" hidden="1" ht="15.75" customHeight="1">
      <c r="A58" s="24" t="s">
        <v>93</v>
      </c>
      <c r="B58" s="6" t="s">
        <v>122</v>
      </c>
      <c r="C58" s="24" t="s">
        <v>165</v>
      </c>
      <c r="D58" s="13" t="s">
        <v>485</v>
      </c>
      <c r="E58" s="25" t="n">
        <v>0</v>
      </c>
      <c r="F58" s="26" t="n">
        <v>1</v>
      </c>
      <c r="G58" s="25" t="n">
        <v>0</v>
      </c>
      <c r="H58" s="25" t="n">
        <v>0</v>
      </c>
      <c r="I58" s="25" t="n">
        <v>0</v>
      </c>
      <c r="J58" s="25" t="n">
        <v>0</v>
      </c>
      <c r="K58" s="25" t="n">
        <v>0</v>
      </c>
      <c r="L58" s="25" t="n">
        <v>0</v>
      </c>
      <c r="M58" s="25" t="n">
        <v>0</v>
      </c>
      <c r="N58" s="25" t="n">
        <v>0</v>
      </c>
      <c r="O58" s="25" t="n">
        <v>0</v>
      </c>
      <c r="P58" s="25" t="n">
        <v>0</v>
      </c>
      <c r="Q58" s="25" t="n">
        <v>0</v>
      </c>
      <c r="R58" s="25" t="n">
        <v>0</v>
      </c>
      <c r="S58" s="27" t="s">
        <v>443</v>
      </c>
      <c r="T58" s="27" t="s">
        <v>443</v>
      </c>
      <c r="U58" s="27" t="s">
        <v>443</v>
      </c>
      <c r="V58" s="27" t="s">
        <v>443</v>
      </c>
      <c r="W58" s="27" t="s">
        <v>443</v>
      </c>
      <c r="X58" s="27" t="s">
        <v>443</v>
      </c>
      <c r="Y58" s="27" t="s">
        <v>443</v>
      </c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27"/>
      <c r="AO58" s="27"/>
      <c r="AP58" s="27"/>
      <c r="AQ58" s="27"/>
      <c r="AR58" s="27"/>
      <c r="AS58" s="27"/>
      <c r="AT58" s="2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27"/>
      <c r="BJ58" s="27"/>
      <c r="BK58" s="27"/>
      <c r="BL58" s="27"/>
      <c r="BM58" s="27"/>
      <c r="BN58" s="27"/>
      <c r="BO58" s="27"/>
      <c r="BP58" s="67">
        <f>COUNTIF($E58:$BG58,1)</f>
        <v>1</v>
      </c>
      <c r="BQ58" s="67" t="n">
        <v>6</v>
      </c>
      <c r="BR58" s="67">
        <f>IF(BP58=2,2,IF(BP58&gt;3,3,IF(BP58=1,1,0)))</f>
        <v>1</v>
      </c>
      <c r="BS58" s="67">
        <f>COUNTIF($E58:$BG58,"R")</f>
        <v>0</v>
      </c>
      <c r="BT58" s="67">
        <f>COUNTIF($E58:$BG58,"E")</f>
        <v>0</v>
      </c>
      <c r="BU58" s="67">
        <f>COUNTIF($E58:$BO58,"X")</f>
        <v>0</v>
      </c>
      <c r="BV58" s="67">
        <f>IF(OR(BT58&gt;0,BS58&gt;0,BU58&gt;7,OR(BU58&lt;7,BU58&gt;7)),0,1)</f>
        <v>0</v>
      </c>
      <c r="BW58" s="13">
        <f>IFERROR(VLOOKUP(C58,Inscritos!$B$2:$D$600,3,FALSE()),0)</f>
        <v>1</v>
      </c>
      <c r="BX58" s="13"/>
      <c r="BY58" s="13"/>
      <extLst>
        <ext uri="smNativeData">
          <pm:rowDef xmlns:pm="smNativeData" id="1712247999" r="58" hidden="0" collapsedDB="1" collapsedOL="0"/>
        </ext>
      </extLst>
    </row>
    <row r="59" spans="1:77" hidden="1" ht="15.75" customHeight="1">
      <c r="A59" s="24" t="s">
        <v>93</v>
      </c>
      <c r="B59" s="6" t="s">
        <v>122</v>
      </c>
      <c r="C59" s="24" t="s">
        <v>166</v>
      </c>
      <c r="D59" s="13" t="s">
        <v>486</v>
      </c>
      <c r="E59" s="25" t="n">
        <v>0</v>
      </c>
      <c r="F59" s="25" t="n">
        <v>0</v>
      </c>
      <c r="G59" s="25" t="n">
        <v>0</v>
      </c>
      <c r="H59" s="25" t="n">
        <v>0</v>
      </c>
      <c r="I59" s="25" t="n">
        <v>0</v>
      </c>
      <c r="J59" s="25" t="n">
        <v>0</v>
      </c>
      <c r="K59" s="25" t="n">
        <v>0</v>
      </c>
      <c r="L59" s="25" t="n">
        <v>0</v>
      </c>
      <c r="M59" s="25" t="n">
        <v>0</v>
      </c>
      <c r="N59" s="26" t="n">
        <v>1</v>
      </c>
      <c r="O59" s="25" t="n">
        <v>0</v>
      </c>
      <c r="P59" s="25" t="n">
        <v>0</v>
      </c>
      <c r="Q59" s="25" t="n">
        <v>0</v>
      </c>
      <c r="R59" s="25" t="n">
        <v>0</v>
      </c>
      <c r="S59" s="27" t="s">
        <v>443</v>
      </c>
      <c r="T59" s="27" t="s">
        <v>443</v>
      </c>
      <c r="U59" s="27" t="s">
        <v>443</v>
      </c>
      <c r="V59" s="27" t="s">
        <v>443</v>
      </c>
      <c r="W59" s="27" t="s">
        <v>443</v>
      </c>
      <c r="X59" s="27" t="s">
        <v>443</v>
      </c>
      <c r="Y59" s="27" t="s">
        <v>443</v>
      </c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27"/>
      <c r="AO59" s="27"/>
      <c r="AP59" s="27"/>
      <c r="AQ59" s="27"/>
      <c r="AR59" s="27"/>
      <c r="AS59" s="27"/>
      <c r="AT59" s="2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27"/>
      <c r="BJ59" s="27"/>
      <c r="BK59" s="27"/>
      <c r="BL59" s="27"/>
      <c r="BM59" s="27"/>
      <c r="BN59" s="27"/>
      <c r="BO59" s="27"/>
      <c r="BP59" s="67">
        <f>COUNTIF($E59:$BG59,1)</f>
        <v>1</v>
      </c>
      <c r="BQ59" s="67" t="n">
        <v>6</v>
      </c>
      <c r="BR59" s="67">
        <f>IF(BP59=2,2,IF(BP59&gt;3,3,IF(BP59=1,1,0)))</f>
        <v>1</v>
      </c>
      <c r="BS59" s="67">
        <f>COUNTIF($E59:$BG59,"R")</f>
        <v>0</v>
      </c>
      <c r="BT59" s="67">
        <f>COUNTIF($E59:$BG59,"E")</f>
        <v>0</v>
      </c>
      <c r="BU59" s="67">
        <f>COUNTIF($E59:$BO59,"X")</f>
        <v>0</v>
      </c>
      <c r="BV59" s="67">
        <f>IF(OR(BT59&gt;0,BS59&gt;0,BU59&gt;7,OR(BU59&lt;7,BU59&gt;7)),0,1)</f>
        <v>0</v>
      </c>
      <c r="BW59" s="13">
        <f>IFERROR(VLOOKUP(C59,Inscritos!$B$2:$D$600,3,FALSE()),0)</f>
        <v>1</v>
      </c>
      <c r="BX59" s="13"/>
      <c r="BY59" s="13"/>
      <extLst>
        <ext uri="smNativeData">
          <pm:rowDef xmlns:pm="smNativeData" id="1712247999" r="59" hidden="0" collapsedDB="1" collapsedOL="0"/>
        </ext>
      </extLst>
    </row>
    <row r="60" spans="1:77" hidden="1" ht="15.75" customHeight="1">
      <c r="A60" s="24" t="s">
        <v>102</v>
      </c>
      <c r="B60" s="6" t="s">
        <v>119</v>
      </c>
      <c r="C60" s="24" t="s">
        <v>167</v>
      </c>
      <c r="D60" s="13" t="s">
        <v>487</v>
      </c>
      <c r="E60" s="25" t="n">
        <v>0</v>
      </c>
      <c r="F60" s="25" t="n">
        <v>0</v>
      </c>
      <c r="G60" s="25" t="n">
        <v>0</v>
      </c>
      <c r="H60" s="25" t="n">
        <v>0</v>
      </c>
      <c r="I60" s="25" t="n">
        <v>0</v>
      </c>
      <c r="J60" s="26" t="n">
        <v>1</v>
      </c>
      <c r="K60" s="25" t="n">
        <v>0</v>
      </c>
      <c r="L60" s="25" t="n">
        <v>0</v>
      </c>
      <c r="M60" s="25" t="n">
        <v>0</v>
      </c>
      <c r="N60" s="25" t="n">
        <v>0</v>
      </c>
      <c r="O60" s="25" t="n">
        <v>0</v>
      </c>
      <c r="P60" s="25" t="n">
        <v>0</v>
      </c>
      <c r="Q60" s="25" t="n">
        <v>0</v>
      </c>
      <c r="R60" s="25" t="n">
        <v>0</v>
      </c>
      <c r="S60" s="27" t="s">
        <v>450</v>
      </c>
      <c r="T60" s="27" t="s">
        <v>450</v>
      </c>
      <c r="U60" s="27" t="s">
        <v>450</v>
      </c>
      <c r="V60" s="27" t="s">
        <v>450</v>
      </c>
      <c r="W60" s="27" t="s">
        <v>450</v>
      </c>
      <c r="X60" s="27" t="s">
        <v>450</v>
      </c>
      <c r="Y60" s="27" t="s">
        <v>450</v>
      </c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27"/>
      <c r="AO60" s="27"/>
      <c r="AP60" s="27"/>
      <c r="AQ60" s="27"/>
      <c r="AR60" s="27"/>
      <c r="AS60" s="27"/>
      <c r="AT60" s="2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27"/>
      <c r="BJ60" s="27"/>
      <c r="BK60" s="27"/>
      <c r="BL60" s="27"/>
      <c r="BM60" s="27"/>
      <c r="BN60" s="27"/>
      <c r="BO60" s="27"/>
      <c r="BP60" s="67">
        <f>COUNTIF($E60:$BG60,1)</f>
        <v>1</v>
      </c>
      <c r="BQ60" s="67" t="n">
        <v>6</v>
      </c>
      <c r="BR60" s="67">
        <f>IF(BP60=2,2,IF(BP60&gt;3,3,IF(BP60=1,1,0)))</f>
        <v>1</v>
      </c>
      <c r="BS60" s="67">
        <f>COUNTIF($E60:$BG60,"R")</f>
        <v>0</v>
      </c>
      <c r="BT60" s="67">
        <f>COUNTIF($E60:$BG60,"E")</f>
        <v>0</v>
      </c>
      <c r="BU60" s="67">
        <f>COUNTIF($E60:$BO60,"X")</f>
        <v>0</v>
      </c>
      <c r="BV60" s="67">
        <f>IF(OR(BT60&gt;0,BS60&gt;0,BU60&gt;7,OR(BU60&lt;7,BU60&gt;7)),0,1)</f>
        <v>0</v>
      </c>
      <c r="BW60" s="13">
        <f>IFERROR(VLOOKUP(C60,Inscritos!$B$2:$D$600,3,FALSE()),0)</f>
        <v>1</v>
      </c>
      <c r="BX60" s="13"/>
      <c r="BY60" s="13"/>
      <extLst>
        <ext uri="smNativeData">
          <pm:rowDef xmlns:pm="smNativeData" id="1712247999" r="60" hidden="0" collapsedDB="1" collapsedOL="0"/>
        </ext>
      </extLst>
    </row>
    <row r="61" spans="1:77" hidden="1" ht="15.75" customHeight="1">
      <c r="A61" s="24" t="s">
        <v>102</v>
      </c>
      <c r="B61" s="6" t="s">
        <v>122</v>
      </c>
      <c r="C61" s="24" t="s">
        <v>168</v>
      </c>
      <c r="D61" s="13" t="s">
        <v>488</v>
      </c>
      <c r="E61" s="25" t="n">
        <v>0</v>
      </c>
      <c r="F61" s="25" t="n">
        <v>0</v>
      </c>
      <c r="G61" s="25" t="n">
        <v>0</v>
      </c>
      <c r="H61" s="25" t="n">
        <v>0</v>
      </c>
      <c r="I61" s="25" t="n">
        <v>0</v>
      </c>
      <c r="J61" s="25" t="n">
        <v>0</v>
      </c>
      <c r="K61" s="25" t="n">
        <v>0</v>
      </c>
      <c r="L61" s="25" t="n">
        <v>0</v>
      </c>
      <c r="M61" s="25" t="n">
        <v>0</v>
      </c>
      <c r="N61" s="26" t="n">
        <v>1</v>
      </c>
      <c r="O61" s="25" t="n">
        <v>0</v>
      </c>
      <c r="P61" s="25" t="n">
        <v>0</v>
      </c>
      <c r="Q61" s="25" t="n">
        <v>0</v>
      </c>
      <c r="R61" s="25" t="n">
        <v>0</v>
      </c>
      <c r="S61" s="27" t="s">
        <v>443</v>
      </c>
      <c r="T61" s="27" t="s">
        <v>443</v>
      </c>
      <c r="U61" s="27" t="s">
        <v>443</v>
      </c>
      <c r="V61" s="27" t="s">
        <v>443</v>
      </c>
      <c r="W61" s="27" t="s">
        <v>443</v>
      </c>
      <c r="X61" s="27" t="s">
        <v>443</v>
      </c>
      <c r="Y61" s="27" t="s">
        <v>443</v>
      </c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27"/>
      <c r="AO61" s="27"/>
      <c r="AP61" s="27"/>
      <c r="AQ61" s="27"/>
      <c r="AR61" s="27"/>
      <c r="AS61" s="27"/>
      <c r="AT61" s="2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27"/>
      <c r="BJ61" s="27"/>
      <c r="BK61" s="27"/>
      <c r="BL61" s="27"/>
      <c r="BM61" s="27"/>
      <c r="BN61" s="27"/>
      <c r="BO61" s="27"/>
      <c r="BP61" s="67">
        <f>COUNTIF($E61:$BG61,1)</f>
        <v>1</v>
      </c>
      <c r="BQ61" s="67" t="n">
        <v>3</v>
      </c>
      <c r="BR61" s="67">
        <f>IF(BP61=2,2,IF(BP61&gt;3,3,IF(BP61=1,1,0)))</f>
        <v>1</v>
      </c>
      <c r="BS61" s="67">
        <f>COUNTIF($E61:$BG61,"R")</f>
        <v>0</v>
      </c>
      <c r="BT61" s="67">
        <f>COUNTIF($E61:$BG61,"E")</f>
        <v>0</v>
      </c>
      <c r="BU61" s="67">
        <f>COUNTIF($E61:$BO61,"X")</f>
        <v>0</v>
      </c>
      <c r="BV61" s="67">
        <f>IF(OR(BT61&gt;0,BS61&gt;0,BU61&gt;7,OR(BU61&lt;7,BU61&gt;7)),0,1)</f>
        <v>0</v>
      </c>
      <c r="BW61" s="13">
        <f>IFERROR(VLOOKUP(C61,Inscritos!$B$2:$D$600,3,FALSE()),0)</f>
        <v>2</v>
      </c>
      <c r="BX61" s="13"/>
      <c r="BY61" s="13"/>
      <extLst>
        <ext uri="smNativeData">
          <pm:rowDef xmlns:pm="smNativeData" id="1712247999" r="61" hidden="0" collapsedDB="1" collapsedOL="0"/>
        </ext>
      </extLst>
    </row>
    <row r="62" spans="1:77" hidden="1" ht="15.75" customHeight="1">
      <c r="A62" s="24" t="s">
        <v>102</v>
      </c>
      <c r="B62" s="6" t="s">
        <v>119</v>
      </c>
      <c r="C62" s="24" t="s">
        <v>169</v>
      </c>
      <c r="D62" s="13" t="s">
        <v>489</v>
      </c>
      <c r="E62" s="25" t="n">
        <v>0</v>
      </c>
      <c r="F62" s="26" t="n">
        <v>1</v>
      </c>
      <c r="G62" s="25" t="n">
        <v>0</v>
      </c>
      <c r="H62" s="25" t="n">
        <v>0</v>
      </c>
      <c r="I62" s="25" t="n">
        <v>0</v>
      </c>
      <c r="J62" s="25" t="n">
        <v>0</v>
      </c>
      <c r="K62" s="25" t="n">
        <v>0</v>
      </c>
      <c r="L62" s="25" t="n">
        <v>0</v>
      </c>
      <c r="M62" s="25" t="n">
        <v>0</v>
      </c>
      <c r="N62" s="25" t="n">
        <v>0</v>
      </c>
      <c r="O62" s="25" t="n">
        <v>0</v>
      </c>
      <c r="P62" s="25" t="n">
        <v>0</v>
      </c>
      <c r="Q62" s="25" t="n">
        <v>0</v>
      </c>
      <c r="R62" s="25" t="n">
        <v>0</v>
      </c>
      <c r="S62" s="27" t="s">
        <v>450</v>
      </c>
      <c r="T62" s="27" t="s">
        <v>450</v>
      </c>
      <c r="U62" s="27" t="s">
        <v>450</v>
      </c>
      <c r="V62" s="27" t="s">
        <v>450</v>
      </c>
      <c r="W62" s="27" t="s">
        <v>450</v>
      </c>
      <c r="X62" s="27" t="s">
        <v>450</v>
      </c>
      <c r="Y62" s="27" t="s">
        <v>450</v>
      </c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27"/>
      <c r="AO62" s="27"/>
      <c r="AP62" s="27"/>
      <c r="AQ62" s="27"/>
      <c r="AR62" s="27"/>
      <c r="AS62" s="27"/>
      <c r="AT62" s="2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27"/>
      <c r="BJ62" s="27"/>
      <c r="BK62" s="27"/>
      <c r="BL62" s="27"/>
      <c r="BM62" s="27"/>
      <c r="BN62" s="27"/>
      <c r="BO62" s="27"/>
      <c r="BP62" s="67">
        <f>COUNTIF($E62:$BG62,1)</f>
        <v>1</v>
      </c>
      <c r="BQ62" s="67" t="n">
        <v>3</v>
      </c>
      <c r="BR62" s="67">
        <f>IF(BP62=2,2,IF(BP62&gt;3,3,IF(BP62=1,1,0)))</f>
        <v>1</v>
      </c>
      <c r="BS62" s="67">
        <f>COUNTIF($E62:$BG62,"R")</f>
        <v>0</v>
      </c>
      <c r="BT62" s="67">
        <f>COUNTIF($E62:$BG62,"E")</f>
        <v>0</v>
      </c>
      <c r="BU62" s="67">
        <f>COUNTIF($E62:$BO62,"X")</f>
        <v>0</v>
      </c>
      <c r="BV62" s="67">
        <f>IF(OR(BT62&gt;0,BS62&gt;0,BU62&gt;7,OR(BU62&lt;7,BU62&gt;7)),0,1)</f>
        <v>0</v>
      </c>
      <c r="BW62" s="13">
        <f>IFERROR(VLOOKUP(C62,Inscritos!$B$2:$D$600,3,FALSE()),0)</f>
        <v>2</v>
      </c>
      <c r="BX62" s="13"/>
      <c r="BY62" s="13"/>
      <extLst>
        <ext uri="smNativeData">
          <pm:rowDef xmlns:pm="smNativeData" id="1712247999" r="62" hidden="0" collapsedDB="1" collapsedOL="0"/>
        </ext>
      </extLst>
    </row>
    <row r="63" spans="1:77" hidden="1" ht="15.75" customHeight="1">
      <c r="A63" s="24" t="s">
        <v>102</v>
      </c>
      <c r="B63" s="6" t="s">
        <v>112</v>
      </c>
      <c r="C63" s="24" t="s">
        <v>170</v>
      </c>
      <c r="D63" s="13" t="s">
        <v>490</v>
      </c>
      <c r="E63" s="25" t="n">
        <v>0</v>
      </c>
      <c r="F63" s="26" t="n">
        <v>1</v>
      </c>
      <c r="G63" s="25" t="n">
        <v>0</v>
      </c>
      <c r="H63" s="25" t="n">
        <v>0</v>
      </c>
      <c r="I63" s="25" t="n">
        <v>0</v>
      </c>
      <c r="J63" s="25" t="n">
        <v>0</v>
      </c>
      <c r="K63" s="25" t="n">
        <v>0</v>
      </c>
      <c r="L63" s="25" t="n">
        <v>0</v>
      </c>
      <c r="M63" s="25" t="n">
        <v>0</v>
      </c>
      <c r="N63" s="25" t="n">
        <v>0</v>
      </c>
      <c r="O63" s="25" t="n">
        <v>0</v>
      </c>
      <c r="P63" s="25" t="n">
        <v>0</v>
      </c>
      <c r="Q63" s="25" t="n">
        <v>0</v>
      </c>
      <c r="R63" s="25" t="n">
        <v>0</v>
      </c>
      <c r="S63" s="27" t="s">
        <v>447</v>
      </c>
      <c r="T63" s="27" t="s">
        <v>447</v>
      </c>
      <c r="U63" s="27" t="s">
        <v>447</v>
      </c>
      <c r="V63" s="27" t="s">
        <v>447</v>
      </c>
      <c r="W63" s="27" t="s">
        <v>447</v>
      </c>
      <c r="X63" s="27" t="s">
        <v>447</v>
      </c>
      <c r="Y63" s="27" t="s">
        <v>447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27"/>
      <c r="AO63" s="27"/>
      <c r="AP63" s="27"/>
      <c r="AQ63" s="27"/>
      <c r="AR63" s="27"/>
      <c r="AS63" s="27"/>
      <c r="AT63" s="2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27"/>
      <c r="BJ63" s="27"/>
      <c r="BK63" s="27"/>
      <c r="BL63" s="27"/>
      <c r="BM63" s="27"/>
      <c r="BN63" s="27"/>
      <c r="BO63" s="27"/>
      <c r="BP63" s="67">
        <f>COUNTIF($E63:$BG63,1)</f>
        <v>1</v>
      </c>
      <c r="BQ63" s="67" t="n">
        <v>3</v>
      </c>
      <c r="BR63" s="67">
        <f>IF(BP63=2,2,IF(BP63&gt;3,3,IF(BP63=1,1,0)))</f>
        <v>1</v>
      </c>
      <c r="BS63" s="67">
        <f>COUNTIF($E63:$BG63,"R")</f>
        <v>0</v>
      </c>
      <c r="BT63" s="67">
        <f>COUNTIF($E63:$BG63,"E")</f>
        <v>0</v>
      </c>
      <c r="BU63" s="67">
        <f>COUNTIF($E63:$BO63,"X")</f>
        <v>0</v>
      </c>
      <c r="BV63" s="67">
        <f>IF(OR(BT63&gt;0,BS63&gt;0,BU63&gt;7,OR(BU63&lt;7,BU63&gt;7)),0,1)</f>
        <v>0</v>
      </c>
      <c r="BW63" s="13">
        <f>IFERROR(VLOOKUP(C63,Inscritos!$B$2:$D$600,3,FALSE()),0)</f>
        <v>1</v>
      </c>
      <c r="BX63" s="13"/>
      <c r="BY63" s="13"/>
      <extLst>
        <ext uri="smNativeData">
          <pm:rowDef xmlns:pm="smNativeData" id="1712247999" r="63" hidden="0" collapsedDB="1" collapsedOL="0"/>
        </ext>
      </extLst>
    </row>
    <row r="64" spans="1:77" hidden="1" ht="15.75" customHeight="1">
      <c r="A64" s="24" t="s">
        <v>102</v>
      </c>
      <c r="B64" s="6" t="s">
        <v>122</v>
      </c>
      <c r="C64" s="24" t="s">
        <v>171</v>
      </c>
      <c r="D64" s="13" t="s">
        <v>491</v>
      </c>
      <c r="E64" s="25" t="n">
        <v>0</v>
      </c>
      <c r="F64" s="25" t="n">
        <v>0</v>
      </c>
      <c r="G64" s="25" t="n">
        <v>0</v>
      </c>
      <c r="H64" s="26" t="n">
        <v>1</v>
      </c>
      <c r="I64" s="25" t="n">
        <v>0</v>
      </c>
      <c r="J64" s="25" t="n">
        <v>0</v>
      </c>
      <c r="K64" s="25" t="n">
        <v>0</v>
      </c>
      <c r="L64" s="25" t="n">
        <v>0</v>
      </c>
      <c r="M64" s="25" t="n">
        <v>0</v>
      </c>
      <c r="N64" s="25" t="n">
        <v>0</v>
      </c>
      <c r="O64" s="25" t="n">
        <v>0</v>
      </c>
      <c r="P64" s="25" t="n">
        <v>0</v>
      </c>
      <c r="Q64" s="25" t="n">
        <v>0</v>
      </c>
      <c r="R64" s="25" t="n">
        <v>0</v>
      </c>
      <c r="S64" s="27" t="s">
        <v>443</v>
      </c>
      <c r="T64" s="27" t="s">
        <v>443</v>
      </c>
      <c r="U64" s="27" t="s">
        <v>443</v>
      </c>
      <c r="V64" s="27" t="s">
        <v>443</v>
      </c>
      <c r="W64" s="27" t="s">
        <v>443</v>
      </c>
      <c r="X64" s="27" t="s">
        <v>443</v>
      </c>
      <c r="Y64" s="27" t="s">
        <v>443</v>
      </c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27"/>
      <c r="AO64" s="27"/>
      <c r="AP64" s="27"/>
      <c r="AQ64" s="27"/>
      <c r="AR64" s="27"/>
      <c r="AS64" s="27"/>
      <c r="AT64" s="2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27"/>
      <c r="BJ64" s="27"/>
      <c r="BK64" s="27"/>
      <c r="BL64" s="27"/>
      <c r="BM64" s="27"/>
      <c r="BN64" s="27"/>
      <c r="BO64" s="27"/>
      <c r="BP64" s="67">
        <f>COUNTIF($E64:$BG64,1)</f>
        <v>1</v>
      </c>
      <c r="BQ64" s="67" t="n">
        <v>3</v>
      </c>
      <c r="BR64" s="67">
        <f>IF(BP64=2,2,IF(BP64&gt;3,3,IF(BP64=1,1,0)))</f>
        <v>1</v>
      </c>
      <c r="BS64" s="67">
        <f>COUNTIF($E64:$BG64,"R")</f>
        <v>0</v>
      </c>
      <c r="BT64" s="67">
        <f>COUNTIF($E64:$BG64,"E")</f>
        <v>0</v>
      </c>
      <c r="BU64" s="67">
        <f>COUNTIF($E64:$BO64,"X")</f>
        <v>0</v>
      </c>
      <c r="BV64" s="67">
        <f>IF(OR(BT64&gt;0,BS64&gt;0,BU64&gt;7,OR(BU64&lt;7,BU64&gt;7)),0,1)</f>
        <v>0</v>
      </c>
      <c r="BW64" s="13">
        <f>IFERROR(VLOOKUP(C64,Inscritos!$B$2:$D$600,3,FALSE()),0)</f>
        <v>2</v>
      </c>
      <c r="BX64" s="13"/>
      <c r="BY64" s="13"/>
      <extLst>
        <ext uri="smNativeData">
          <pm:rowDef xmlns:pm="smNativeData" id="1712247999" r="64" hidden="0" collapsedDB="1" collapsedOL="0"/>
        </ext>
      </extLst>
    </row>
    <row r="65" spans="1:77" hidden="1" ht="15.75" customHeight="1">
      <c r="A65" s="24" t="s">
        <v>102</v>
      </c>
      <c r="B65" s="6" t="s">
        <v>119</v>
      </c>
      <c r="C65" s="24" t="s">
        <v>172</v>
      </c>
      <c r="D65" s="13" t="s">
        <v>492</v>
      </c>
      <c r="E65" s="25" t="n">
        <v>0</v>
      </c>
      <c r="F65" s="25" t="n">
        <v>0</v>
      </c>
      <c r="G65" s="25" t="n">
        <v>0</v>
      </c>
      <c r="H65" s="13"/>
      <c r="I65" s="25" t="n">
        <v>0</v>
      </c>
      <c r="J65" s="25" t="n">
        <v>0</v>
      </c>
      <c r="K65" s="25" t="n">
        <v>0</v>
      </c>
      <c r="L65" s="25" t="n">
        <v>0</v>
      </c>
      <c r="M65" s="25" t="n">
        <v>0</v>
      </c>
      <c r="N65" s="26" t="n">
        <v>1</v>
      </c>
      <c r="O65" s="25" t="n">
        <v>0</v>
      </c>
      <c r="P65" s="25" t="n">
        <v>0</v>
      </c>
      <c r="Q65" s="25" t="n">
        <v>0</v>
      </c>
      <c r="R65" s="25" t="n">
        <v>0</v>
      </c>
      <c r="S65" s="27" t="s">
        <v>450</v>
      </c>
      <c r="T65" s="27" t="s">
        <v>450</v>
      </c>
      <c r="U65" s="27" t="s">
        <v>450</v>
      </c>
      <c r="V65" s="27" t="s">
        <v>450</v>
      </c>
      <c r="W65" s="27" t="s">
        <v>450</v>
      </c>
      <c r="X65" s="27" t="s">
        <v>450</v>
      </c>
      <c r="Y65" s="27" t="s">
        <v>450</v>
      </c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27"/>
      <c r="AO65" s="27"/>
      <c r="AP65" s="27"/>
      <c r="AQ65" s="27"/>
      <c r="AR65" s="27"/>
      <c r="AS65" s="27"/>
      <c r="AT65" s="2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27"/>
      <c r="BJ65" s="27"/>
      <c r="BK65" s="27"/>
      <c r="BL65" s="27"/>
      <c r="BM65" s="27"/>
      <c r="BN65" s="27"/>
      <c r="BO65" s="27"/>
      <c r="BP65" s="67">
        <f>COUNTIF($E65:$BG65,1)</f>
        <v>1</v>
      </c>
      <c r="BQ65" s="67" t="n">
        <v>3</v>
      </c>
      <c r="BR65" s="67">
        <f>IF(BP65=2,2,IF(BP65&gt;3,3,IF(BP65=1,1,0)))</f>
        <v>1</v>
      </c>
      <c r="BS65" s="67">
        <f>COUNTIF($E65:$BG65,"R")</f>
        <v>0</v>
      </c>
      <c r="BT65" s="67">
        <f>COUNTIF($E65:$BG65,"E")</f>
        <v>0</v>
      </c>
      <c r="BU65" s="67">
        <f>COUNTIF($E65:$BO65,"X")</f>
        <v>0</v>
      </c>
      <c r="BV65" s="67">
        <f>IF(OR(BT65&gt;0,BS65&gt;0,BU65&gt;7,OR(BU65&lt;7,BU65&gt;7)),0,1)</f>
        <v>0</v>
      </c>
      <c r="BW65" s="13">
        <f>IFERROR(VLOOKUP(C65,Inscritos!$B$2:$D$600,3,FALSE()),0)</f>
        <v>0</v>
      </c>
      <c r="BX65" s="13"/>
      <c r="BY65" s="13"/>
      <extLst>
        <ext uri="smNativeData">
          <pm:rowDef xmlns:pm="smNativeData" id="1712247999" r="65" hidden="0" collapsedDB="1" collapsedOL="0"/>
        </ext>
      </extLst>
    </row>
    <row r="66" spans="1:77" hidden="1" ht="15.75" customHeight="1">
      <c r="A66" s="24" t="s">
        <v>102</v>
      </c>
      <c r="B66" s="6" t="s">
        <v>119</v>
      </c>
      <c r="C66" s="24" t="s">
        <v>173</v>
      </c>
      <c r="D66" s="13" t="s">
        <v>493</v>
      </c>
      <c r="E66" s="13"/>
      <c r="F66" s="25" t="n">
        <v>0</v>
      </c>
      <c r="G66" s="25" t="n">
        <v>0</v>
      </c>
      <c r="H66" s="13"/>
      <c r="I66" s="25" t="n">
        <v>0</v>
      </c>
      <c r="J66" s="25" t="n">
        <v>0</v>
      </c>
      <c r="K66" s="25" t="n">
        <v>0</v>
      </c>
      <c r="L66" s="25" t="n">
        <v>0</v>
      </c>
      <c r="M66" s="13"/>
      <c r="N66" s="26" t="n">
        <v>1</v>
      </c>
      <c r="O66" s="25" t="n">
        <v>0</v>
      </c>
      <c r="P66" s="25" t="n">
        <v>0</v>
      </c>
      <c r="Q66" s="13"/>
      <c r="R66" s="25" t="n">
        <v>0</v>
      </c>
      <c r="S66" s="27" t="s">
        <v>450</v>
      </c>
      <c r="T66" s="27" t="s">
        <v>450</v>
      </c>
      <c r="U66" s="27" t="s">
        <v>450</v>
      </c>
      <c r="V66" s="27" t="s">
        <v>450</v>
      </c>
      <c r="W66" s="27" t="s">
        <v>450</v>
      </c>
      <c r="X66" s="27" t="s">
        <v>450</v>
      </c>
      <c r="Y66" s="27" t="s">
        <v>450</v>
      </c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27"/>
      <c r="AO66" s="27"/>
      <c r="AP66" s="27"/>
      <c r="AQ66" s="27"/>
      <c r="AR66" s="27"/>
      <c r="AS66" s="27"/>
      <c r="AT66" s="2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27"/>
      <c r="BJ66" s="27"/>
      <c r="BK66" s="27"/>
      <c r="BL66" s="27"/>
      <c r="BM66" s="27"/>
      <c r="BN66" s="27"/>
      <c r="BO66" s="27"/>
      <c r="BP66" s="67">
        <f>COUNTIF($E66:$BG66,1)</f>
        <v>1</v>
      </c>
      <c r="BQ66" s="67" t="n">
        <v>6</v>
      </c>
      <c r="BR66" s="67">
        <f>IF(BP66=2,2,IF(BP66&gt;3,3,IF(BP66=1,1,0)))</f>
        <v>1</v>
      </c>
      <c r="BS66" s="67">
        <f>COUNTIF($E66:$BG66,"R")</f>
        <v>0</v>
      </c>
      <c r="BT66" s="67">
        <f>COUNTIF($E66:$BG66,"E")</f>
        <v>0</v>
      </c>
      <c r="BU66" s="67">
        <f>COUNTIF($E66:$BO66,"X")</f>
        <v>0</v>
      </c>
      <c r="BV66" s="67">
        <f>IF(OR(BT66&gt;0,BS66&gt;0,BU66&gt;7,OR(BU66&lt;7,BU66&gt;7)),0,1)</f>
        <v>0</v>
      </c>
      <c r="BW66" s="13">
        <f>IFERROR(VLOOKUP(C66,Inscritos!$B$2:$D$600,3,FALSE()),0)</f>
        <v>1</v>
      </c>
      <c r="BX66" s="13"/>
      <c r="BY66" s="13"/>
      <extLst>
        <ext uri="smNativeData">
          <pm:rowDef xmlns:pm="smNativeData" id="1712247999" r="66" hidden="0" collapsedDB="1" collapsedOL="0"/>
        </ext>
      </extLst>
    </row>
    <row r="67" spans="1:75" hidden="1" ht="15.75" customHeight="1">
      <c r="A67" s="24" t="s">
        <v>108</v>
      </c>
      <c r="B67" s="33" t="s">
        <v>134</v>
      </c>
      <c r="C67" s="24" t="s">
        <v>174</v>
      </c>
      <c r="D67" s="13" t="s">
        <v>494</v>
      </c>
      <c r="E67" s="25" t="n">
        <v>0</v>
      </c>
      <c r="F67" s="25" t="n">
        <v>0</v>
      </c>
      <c r="G67" s="25" t="n">
        <v>0</v>
      </c>
      <c r="H67" s="25" t="n">
        <v>0</v>
      </c>
      <c r="I67" s="25" t="n">
        <v>0</v>
      </c>
      <c r="J67" s="25" t="n">
        <v>0</v>
      </c>
      <c r="K67" s="25" t="n">
        <v>0</v>
      </c>
      <c r="L67" s="25" t="n">
        <v>0</v>
      </c>
      <c r="M67" s="25" t="n">
        <v>0</v>
      </c>
      <c r="N67" s="25" t="n">
        <v>0</v>
      </c>
      <c r="O67" s="25" t="n">
        <v>0</v>
      </c>
      <c r="P67" s="25" t="n">
        <v>0</v>
      </c>
      <c r="Q67" s="25" t="n">
        <v>0</v>
      </c>
      <c r="R67" s="25" t="n">
        <v>0</v>
      </c>
      <c r="S67" s="31" t="s">
        <v>447</v>
      </c>
      <c r="T67" s="32" t="n">
        <v>0</v>
      </c>
      <c r="U67" s="32" t="n">
        <v>0</v>
      </c>
      <c r="V67" s="32" t="n">
        <v>0</v>
      </c>
      <c r="W67" s="32" t="n">
        <v>0</v>
      </c>
      <c r="X67" s="32" t="n">
        <v>0</v>
      </c>
      <c r="Y67" s="32" t="n">
        <v>0</v>
      </c>
      <c r="Z67" s="25" t="n">
        <v>0</v>
      </c>
      <c r="AA67" s="25" t="n">
        <v>0</v>
      </c>
      <c r="AB67" s="25" t="n">
        <v>0</v>
      </c>
      <c r="AC67" s="25" t="n">
        <v>0</v>
      </c>
      <c r="AD67" s="25" t="n">
        <v>0</v>
      </c>
      <c r="AE67" s="25" t="n">
        <v>0</v>
      </c>
      <c r="AF67" s="25" t="n">
        <v>0</v>
      </c>
      <c r="AG67" s="25" t="n">
        <v>0</v>
      </c>
      <c r="AH67" s="25" t="n">
        <v>0</v>
      </c>
      <c r="AI67" s="25" t="n">
        <v>0</v>
      </c>
      <c r="AJ67" s="25" t="n">
        <v>0</v>
      </c>
      <c r="AK67" s="25" t="n">
        <v>0</v>
      </c>
      <c r="AL67" s="25" t="n">
        <v>0</v>
      </c>
      <c r="AM67" s="25" t="n">
        <v>0</v>
      </c>
      <c r="AN67" s="27" t="s">
        <v>445</v>
      </c>
      <c r="AO67" s="27" t="s">
        <v>445</v>
      </c>
      <c r="AP67" s="27" t="s">
        <v>445</v>
      </c>
      <c r="AQ67" s="27" t="s">
        <v>445</v>
      </c>
      <c r="AR67" s="27" t="s">
        <v>445</v>
      </c>
      <c r="AS67" s="27" t="s">
        <v>445</v>
      </c>
      <c r="AT67" s="27" t="s">
        <v>445</v>
      </c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27"/>
      <c r="BJ67" s="27"/>
      <c r="BK67" s="27"/>
      <c r="BL67" s="27"/>
      <c r="BM67" s="27"/>
      <c r="BN67" s="27"/>
      <c r="BO67" s="27"/>
      <c r="BP67" s="67">
        <f>COUNTIF($E67:$BG67,1)</f>
        <v>0</v>
      </c>
      <c r="BQ67" s="65" t="n">
        <v>6</v>
      </c>
      <c r="BR67" s="67">
        <f>IF(BP67=2,2,IF(BP67&gt;3,3,IF(BP67=1,1,0)))</f>
        <v>0</v>
      </c>
      <c r="BS67" s="67">
        <f>COUNTIF($E67:$BG67,"R")</f>
        <v>0</v>
      </c>
      <c r="BT67" s="67">
        <f>COUNTIF($E67:$BG67,"E")</f>
        <v>0</v>
      </c>
      <c r="BU67" s="67">
        <f>COUNTIF($E67:$BO67,"X")</f>
        <v>0</v>
      </c>
      <c r="BV67" s="67">
        <f>IF(OR(BT67&gt;0,BS67&gt;0,BU67&gt;7,OR(BU67&lt;7,BU67&gt;7)),0,1)</f>
        <v>0</v>
      </c>
      <c r="BW67" s="13">
        <f>IFERROR(VLOOKUP(C67,Inscritos!$B$2:$D$600,3,FALSE()),0)</f>
        <v>2</v>
      </c>
      <extLst>
        <ext uri="smNativeData">
          <pm:rowDef xmlns:pm="smNativeData" id="1712247999" r="67" hidden="0" collapsedDB="1" collapsedOL="0"/>
        </ext>
      </extLst>
    </row>
    <row r="68" spans="1:77" hidden="1" ht="15.75" customHeight="1">
      <c r="A68" s="24" t="s">
        <v>108</v>
      </c>
      <c r="B68" s="33" t="s">
        <v>125</v>
      </c>
      <c r="C68" s="24" t="s">
        <v>133</v>
      </c>
      <c r="D68" s="13" t="s">
        <v>495</v>
      </c>
      <c r="E68" s="25" t="n">
        <v>0</v>
      </c>
      <c r="F68" s="25" t="n">
        <v>0</v>
      </c>
      <c r="G68" s="25" t="n">
        <v>0</v>
      </c>
      <c r="H68" s="25" t="n">
        <v>0</v>
      </c>
      <c r="I68" s="25" t="n">
        <v>0</v>
      </c>
      <c r="J68" s="25" t="n">
        <v>0</v>
      </c>
      <c r="K68" s="25" t="n">
        <v>0</v>
      </c>
      <c r="L68" s="25" t="n">
        <v>0</v>
      </c>
      <c r="M68" s="25" t="n">
        <v>0</v>
      </c>
      <c r="N68" s="25" t="n">
        <v>0</v>
      </c>
      <c r="O68" s="25" t="n">
        <v>0</v>
      </c>
      <c r="P68" s="25" t="n">
        <v>0</v>
      </c>
      <c r="Q68" s="25" t="n">
        <v>0</v>
      </c>
      <c r="R68" s="25" t="n">
        <v>0</v>
      </c>
      <c r="S68" s="32" t="n">
        <v>0</v>
      </c>
      <c r="T68" s="32" t="n">
        <v>0</v>
      </c>
      <c r="U68" s="32" t="n">
        <v>0</v>
      </c>
      <c r="V68" s="32" t="n">
        <v>0</v>
      </c>
      <c r="W68" s="32" t="n">
        <v>0</v>
      </c>
      <c r="X68" s="32" t="n">
        <v>0</v>
      </c>
      <c r="Y68" s="32" t="n">
        <v>0</v>
      </c>
      <c r="Z68" s="25" t="n">
        <v>0</v>
      </c>
      <c r="AA68" s="25" t="n">
        <v>0</v>
      </c>
      <c r="AB68" s="25" t="n">
        <v>0</v>
      </c>
      <c r="AC68" s="25" t="n">
        <v>0</v>
      </c>
      <c r="AD68" s="25" t="n">
        <v>0</v>
      </c>
      <c r="AE68" s="25" t="n">
        <v>0</v>
      </c>
      <c r="AF68" s="25" t="n">
        <v>0</v>
      </c>
      <c r="AG68" s="25" t="n">
        <v>0</v>
      </c>
      <c r="AH68" s="25" t="n">
        <v>0</v>
      </c>
      <c r="AI68" s="25" t="n">
        <v>0</v>
      </c>
      <c r="AJ68" s="25" t="n">
        <v>0</v>
      </c>
      <c r="AK68" s="25" t="n">
        <v>0</v>
      </c>
      <c r="AL68" s="25" t="n">
        <v>0</v>
      </c>
      <c r="AM68" s="25" t="n">
        <v>0</v>
      </c>
      <c r="AN68" s="27" t="s">
        <v>460</v>
      </c>
      <c r="AO68" s="27" t="s">
        <v>460</v>
      </c>
      <c r="AP68" s="27" t="s">
        <v>460</v>
      </c>
      <c r="AQ68" s="27" t="s">
        <v>460</v>
      </c>
      <c r="AR68" s="27" t="s">
        <v>460</v>
      </c>
      <c r="AS68" s="27" t="s">
        <v>460</v>
      </c>
      <c r="AT68" s="27" t="s">
        <v>460</v>
      </c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27"/>
      <c r="BJ68" s="27"/>
      <c r="BK68" s="27"/>
      <c r="BL68" s="27"/>
      <c r="BM68" s="27"/>
      <c r="BN68" s="27"/>
      <c r="BO68" s="27"/>
      <c r="BP68" s="67">
        <f>COUNTIF($E68:$BG68,1)</f>
        <v>0</v>
      </c>
      <c r="BQ68" s="67" t="n">
        <v>6</v>
      </c>
      <c r="BR68" s="67">
        <f>IF(BP68=2,2,IF(BP68&gt;3,3,IF(BP68=1,1,0)))</f>
        <v>0</v>
      </c>
      <c r="BS68" s="67">
        <f>COUNTIF($E68:$BG68,"R")</f>
        <v>0</v>
      </c>
      <c r="BT68" s="67">
        <f>COUNTIF($E68:$BG68,"E")</f>
        <v>0</v>
      </c>
      <c r="BU68" s="67">
        <f>COUNTIF($E68:$BO68,"X")</f>
        <v>0</v>
      </c>
      <c r="BV68" s="67">
        <f>IF(OR(BT68&gt;0,BS68&gt;0,BU68&gt;7,OR(BU68&lt;7,BU68&gt;7)),0,1)</f>
        <v>0</v>
      </c>
      <c r="BW68" s="13">
        <f>IFERROR(VLOOKUP(C68,Inscritos!$B$2:$D$600,3,FALSE()),0)</f>
        <v>1</v>
      </c>
      <c r="BX68" s="13"/>
      <c r="BY68" s="13"/>
      <extLst>
        <ext uri="smNativeData">
          <pm:rowDef xmlns:pm="smNativeData" id="1712247999" r="68" hidden="0" collapsedDB="1" collapsedOL="0"/>
        </ext>
      </extLst>
    </row>
    <row r="69" spans="1:77" hidden="1" ht="15.75" customHeight="1">
      <c r="A69" s="24" t="s">
        <v>108</v>
      </c>
      <c r="B69" s="71" t="s">
        <v>125</v>
      </c>
      <c r="C69" s="24" t="s">
        <v>139</v>
      </c>
      <c r="D69" s="13" t="s">
        <v>496</v>
      </c>
      <c r="E69" s="25" t="n">
        <v>0</v>
      </c>
      <c r="F69" s="25" t="n">
        <v>0</v>
      </c>
      <c r="G69" s="25" t="n">
        <v>0</v>
      </c>
      <c r="H69" s="25" t="n">
        <v>0</v>
      </c>
      <c r="I69" s="25" t="n">
        <v>0</v>
      </c>
      <c r="J69" s="25" t="n">
        <v>0</v>
      </c>
      <c r="K69" s="25" t="n">
        <v>0</v>
      </c>
      <c r="L69" s="25" t="n">
        <v>0</v>
      </c>
      <c r="M69" s="25" t="n">
        <v>0</v>
      </c>
      <c r="N69" s="25" t="n">
        <v>0</v>
      </c>
      <c r="O69" s="25" t="n">
        <v>0</v>
      </c>
      <c r="P69" s="25" t="n">
        <v>0</v>
      </c>
      <c r="Q69" s="25" t="n">
        <v>0</v>
      </c>
      <c r="R69" s="25" t="n">
        <v>0</v>
      </c>
      <c r="S69" s="32" t="n">
        <v>0</v>
      </c>
      <c r="T69" s="32" t="n">
        <v>0</v>
      </c>
      <c r="U69" s="32" t="n">
        <v>0</v>
      </c>
      <c r="V69" s="32" t="n">
        <v>0</v>
      </c>
      <c r="W69" s="32" t="n">
        <v>0</v>
      </c>
      <c r="X69" s="32" t="n">
        <v>0</v>
      </c>
      <c r="Y69" s="32" t="n">
        <v>0</v>
      </c>
      <c r="Z69" s="25" t="n">
        <v>0</v>
      </c>
      <c r="AA69" s="25" t="n">
        <v>0</v>
      </c>
      <c r="AB69" s="25" t="n">
        <v>0</v>
      </c>
      <c r="AC69" s="25" t="n">
        <v>0</v>
      </c>
      <c r="AD69" s="25" t="n">
        <v>0</v>
      </c>
      <c r="AE69" s="25" t="n">
        <v>0</v>
      </c>
      <c r="AF69" s="25" t="n">
        <v>0</v>
      </c>
      <c r="AG69" s="25" t="n">
        <v>0</v>
      </c>
      <c r="AH69" s="25" t="n">
        <v>0</v>
      </c>
      <c r="AI69" s="25" t="n">
        <v>0</v>
      </c>
      <c r="AJ69" s="25" t="n">
        <v>0</v>
      </c>
      <c r="AK69" s="25" t="n">
        <v>0</v>
      </c>
      <c r="AL69" s="25" t="n">
        <v>0</v>
      </c>
      <c r="AM69" s="25" t="n">
        <v>0</v>
      </c>
      <c r="AN69" s="27" t="s">
        <v>460</v>
      </c>
      <c r="AO69" s="27" t="s">
        <v>460</v>
      </c>
      <c r="AP69" s="27" t="s">
        <v>460</v>
      </c>
      <c r="AQ69" s="27" t="s">
        <v>460</v>
      </c>
      <c r="AR69" s="27" t="s">
        <v>460</v>
      </c>
      <c r="AS69" s="27" t="s">
        <v>460</v>
      </c>
      <c r="AT69" s="27" t="s">
        <v>460</v>
      </c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27"/>
      <c r="BJ69" s="27"/>
      <c r="BK69" s="27"/>
      <c r="BL69" s="27"/>
      <c r="BM69" s="27"/>
      <c r="BN69" s="27"/>
      <c r="BO69" s="27"/>
      <c r="BP69" s="67">
        <f>COUNTIF($E69:$BG69,1)</f>
        <v>0</v>
      </c>
      <c r="BQ69" s="67" t="n">
        <v>3</v>
      </c>
      <c r="BR69" s="67">
        <f>IF(BP69=2,2,IF(BP69&gt;3,3,IF(BP69=1,1,0)))</f>
        <v>0</v>
      </c>
      <c r="BS69" s="67">
        <f>COUNTIF($E69:$BG69,"R")</f>
        <v>0</v>
      </c>
      <c r="BT69" s="67">
        <f>COUNTIF($E69:$BG69,"E")</f>
        <v>0</v>
      </c>
      <c r="BU69" s="67">
        <f>COUNTIF($E69:$BO69,"X")</f>
        <v>0</v>
      </c>
      <c r="BV69" s="67">
        <f>IF(OR(BT69&gt;0,BS69&gt;0,BU69&gt;7,OR(BU69&lt;7,BU69&gt;7)),0,1)</f>
        <v>0</v>
      </c>
      <c r="BW69" s="13">
        <f>IFERROR(VLOOKUP(C69,Inscritos!$B$2:$D$600,3,FALSE()),0)</f>
        <v>1</v>
      </c>
      <c r="BX69" s="13"/>
      <c r="BY69" s="13"/>
      <extLst>
        <ext uri="smNativeData">
          <pm:rowDef xmlns:pm="smNativeData" id="1712247999" r="69" hidden="0" collapsedDB="1" collapsedOL="0"/>
        </ext>
      </extLst>
    </row>
    <row r="70" spans="1:77" hidden="1" ht="15.75" customHeight="1">
      <c r="A70" s="24" t="s">
        <v>108</v>
      </c>
      <c r="B70" s="33" t="s">
        <v>125</v>
      </c>
      <c r="C70" s="24" t="s">
        <v>140</v>
      </c>
      <c r="D70" s="13" t="s">
        <v>497</v>
      </c>
      <c r="E70" s="25" t="n">
        <v>0</v>
      </c>
      <c r="F70" s="25" t="n">
        <v>0</v>
      </c>
      <c r="G70" s="25" t="n">
        <v>0</v>
      </c>
      <c r="H70" s="25" t="n">
        <v>0</v>
      </c>
      <c r="I70" s="25" t="n">
        <v>0</v>
      </c>
      <c r="J70" s="25" t="n">
        <v>0</v>
      </c>
      <c r="K70" s="25" t="n">
        <v>0</v>
      </c>
      <c r="L70" s="25" t="n">
        <v>0</v>
      </c>
      <c r="M70" s="25" t="n">
        <v>0</v>
      </c>
      <c r="N70" s="25" t="n">
        <v>0</v>
      </c>
      <c r="O70" s="25" t="n">
        <v>0</v>
      </c>
      <c r="P70" s="25" t="n">
        <v>0</v>
      </c>
      <c r="Q70" s="25" t="n">
        <v>0</v>
      </c>
      <c r="R70" s="25" t="n">
        <v>0</v>
      </c>
      <c r="S70" s="32" t="n">
        <v>0</v>
      </c>
      <c r="T70" s="32" t="n">
        <v>0</v>
      </c>
      <c r="U70" s="32" t="n">
        <v>0</v>
      </c>
      <c r="V70" s="32" t="n">
        <v>0</v>
      </c>
      <c r="W70" s="32" t="n">
        <v>0</v>
      </c>
      <c r="X70" s="32" t="n">
        <v>0</v>
      </c>
      <c r="Y70" s="32" t="n">
        <v>0</v>
      </c>
      <c r="Z70" s="25" t="n">
        <v>0</v>
      </c>
      <c r="AA70" s="25" t="n">
        <v>0</v>
      </c>
      <c r="AB70" s="25" t="n">
        <v>0</v>
      </c>
      <c r="AC70" s="25" t="n">
        <v>0</v>
      </c>
      <c r="AD70" s="25" t="n">
        <v>0</v>
      </c>
      <c r="AE70" s="25" t="n">
        <v>0</v>
      </c>
      <c r="AF70" s="25" t="n">
        <v>0</v>
      </c>
      <c r="AG70" s="25" t="n">
        <v>0</v>
      </c>
      <c r="AH70" s="25" t="n">
        <v>0</v>
      </c>
      <c r="AI70" s="25" t="n">
        <v>0</v>
      </c>
      <c r="AJ70" s="25" t="n">
        <v>0</v>
      </c>
      <c r="AK70" s="25" t="n">
        <v>0</v>
      </c>
      <c r="AL70" s="25" t="n">
        <v>0</v>
      </c>
      <c r="AM70" s="25" t="n">
        <v>0</v>
      </c>
      <c r="AN70" s="27" t="s">
        <v>460</v>
      </c>
      <c r="AO70" s="27" t="s">
        <v>460</v>
      </c>
      <c r="AP70" s="27" t="s">
        <v>460</v>
      </c>
      <c r="AQ70" s="27" t="s">
        <v>460</v>
      </c>
      <c r="AR70" s="27" t="s">
        <v>460</v>
      </c>
      <c r="AS70" s="27" t="s">
        <v>460</v>
      </c>
      <c r="AT70" s="27" t="s">
        <v>460</v>
      </c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27"/>
      <c r="BJ70" s="27"/>
      <c r="BK70" s="27"/>
      <c r="BL70" s="27"/>
      <c r="BM70" s="27"/>
      <c r="BN70" s="27"/>
      <c r="BO70" s="27"/>
      <c r="BP70" s="67">
        <f>COUNTIF($E70:$BG70,1)</f>
        <v>0</v>
      </c>
      <c r="BQ70" s="67" t="n">
        <v>6</v>
      </c>
      <c r="BR70" s="67">
        <f>IF(BP70=2,2,IF(BP70&gt;3,3,IF(BP70=1,1,0)))</f>
        <v>0</v>
      </c>
      <c r="BS70" s="67">
        <f>COUNTIF($E70:$BG70,"R")</f>
        <v>0</v>
      </c>
      <c r="BT70" s="67">
        <f>COUNTIF($E70:$BG70,"E")</f>
        <v>0</v>
      </c>
      <c r="BU70" s="67">
        <f>COUNTIF($E70:$BO70,"X")</f>
        <v>0</v>
      </c>
      <c r="BV70" s="70">
        <f>IF(OR(BT70&gt;0,BS70&gt;0,BU70&gt;7,OR(BU70&lt;7,BU70&gt;7)),0,1)</f>
        <v>0</v>
      </c>
      <c r="BW70" s="13">
        <f>IFERROR(VLOOKUP(C70,Inscritos!$B$2:$D$600,3,FALSE()),0)</f>
        <v>1</v>
      </c>
      <c r="BX70" s="13"/>
      <c r="BY70" s="13"/>
      <extLst>
        <ext uri="smNativeData">
          <pm:rowDef xmlns:pm="smNativeData" id="1712247999" r="70" hidden="0" collapsedDB="1" collapsedOL="0"/>
        </ext>
      </extLst>
    </row>
    <row r="71" spans="1:77" hidden="1" ht="15.75" customHeight="1">
      <c r="A71" s="24" t="s">
        <v>108</v>
      </c>
      <c r="B71" s="71" t="s">
        <v>125</v>
      </c>
      <c r="C71" s="24" t="s">
        <v>141</v>
      </c>
      <c r="D71" s="13" t="s">
        <v>498</v>
      </c>
      <c r="E71" s="25" t="n">
        <v>0</v>
      </c>
      <c r="F71" s="25" t="n">
        <v>0</v>
      </c>
      <c r="G71" s="25" t="n">
        <v>0</v>
      </c>
      <c r="H71" s="25" t="n">
        <v>0</v>
      </c>
      <c r="I71" s="25" t="n">
        <v>0</v>
      </c>
      <c r="J71" s="25" t="n">
        <v>0</v>
      </c>
      <c r="K71" s="25" t="n">
        <v>0</v>
      </c>
      <c r="L71" s="25" t="n">
        <v>0</v>
      </c>
      <c r="M71" s="25" t="n">
        <v>0</v>
      </c>
      <c r="N71" s="25" t="n">
        <v>0</v>
      </c>
      <c r="O71" s="25" t="n">
        <v>0</v>
      </c>
      <c r="P71" s="25" t="n">
        <v>0</v>
      </c>
      <c r="Q71" s="25" t="n">
        <v>0</v>
      </c>
      <c r="R71" s="25" t="n">
        <v>0</v>
      </c>
      <c r="S71" s="32" t="n">
        <v>0</v>
      </c>
      <c r="T71" s="32" t="n">
        <v>0</v>
      </c>
      <c r="U71" s="32" t="n">
        <v>0</v>
      </c>
      <c r="V71" s="32" t="n">
        <v>0</v>
      </c>
      <c r="W71" s="32" t="n">
        <v>0</v>
      </c>
      <c r="X71" s="32" t="n">
        <v>0</v>
      </c>
      <c r="Y71" s="32" t="n">
        <v>0</v>
      </c>
      <c r="Z71" s="25" t="n">
        <v>0</v>
      </c>
      <c r="AA71" s="25" t="n">
        <v>0</v>
      </c>
      <c r="AB71" s="25" t="n">
        <v>0</v>
      </c>
      <c r="AC71" s="25" t="n">
        <v>0</v>
      </c>
      <c r="AD71" s="25" t="n">
        <v>0</v>
      </c>
      <c r="AE71" s="25" t="n">
        <v>0</v>
      </c>
      <c r="AF71" s="25" t="n">
        <v>0</v>
      </c>
      <c r="AG71" s="25" t="n">
        <v>0</v>
      </c>
      <c r="AH71" s="25" t="n">
        <v>0</v>
      </c>
      <c r="AI71" s="25" t="n">
        <v>0</v>
      </c>
      <c r="AJ71" s="25" t="n">
        <v>0</v>
      </c>
      <c r="AK71" s="25" t="n">
        <v>0</v>
      </c>
      <c r="AL71" s="25" t="n">
        <v>0</v>
      </c>
      <c r="AM71" s="25" t="n">
        <v>0</v>
      </c>
      <c r="AN71" s="27" t="s">
        <v>460</v>
      </c>
      <c r="AO71" s="27" t="s">
        <v>460</v>
      </c>
      <c r="AP71" s="27" t="s">
        <v>460</v>
      </c>
      <c r="AQ71" s="27" t="s">
        <v>460</v>
      </c>
      <c r="AR71" s="27" t="s">
        <v>460</v>
      </c>
      <c r="AS71" s="27" t="s">
        <v>460</v>
      </c>
      <c r="AT71" s="27" t="s">
        <v>460</v>
      </c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27"/>
      <c r="BJ71" s="27"/>
      <c r="BK71" s="27"/>
      <c r="BL71" s="27"/>
      <c r="BM71" s="27"/>
      <c r="BN71" s="27"/>
      <c r="BO71" s="27"/>
      <c r="BP71" s="67">
        <f>COUNTIF($E71:$BG71,1)</f>
        <v>0</v>
      </c>
      <c r="BQ71" s="67" t="n">
        <v>3</v>
      </c>
      <c r="BR71" s="67">
        <f>IF(BP71=2,2,IF(BP71&gt;3,3,IF(BP71=1,1,0)))</f>
        <v>0</v>
      </c>
      <c r="BS71" s="67">
        <f>COUNTIF($E71:$BG71,"R")</f>
        <v>0</v>
      </c>
      <c r="BT71" s="67">
        <f>COUNTIF($E71:$BG71,"E")</f>
        <v>0</v>
      </c>
      <c r="BU71" s="67">
        <f>COUNTIF($E71:$BO71,"X")</f>
        <v>0</v>
      </c>
      <c r="BV71" s="67">
        <f>IF(OR(BT71&gt;0,BS71&gt;0,BU71&gt;7,OR(BU71&lt;7,BU71&gt;7)),0,1)</f>
        <v>0</v>
      </c>
      <c r="BW71" s="13">
        <f>IFERROR(VLOOKUP(C71,Inscritos!$B$2:$D$600,3,FALSE()),0)</f>
        <v>1</v>
      </c>
      <c r="BX71" s="13"/>
      <c r="BY71" s="13"/>
      <extLst>
        <ext uri="smNativeData">
          <pm:rowDef xmlns:pm="smNativeData" id="1712247999" r="71" hidden="0" collapsedDB="1" collapsedOL="0"/>
        </ext>
      </extLst>
    </row>
    <row r="72" spans="1:77" hidden="1" ht="15.75" customHeight="1">
      <c r="A72" s="24" t="s">
        <v>108</v>
      </c>
      <c r="B72" s="71" t="s">
        <v>125</v>
      </c>
      <c r="C72" s="24" t="s">
        <v>179</v>
      </c>
      <c r="D72" s="13" t="s">
        <v>499</v>
      </c>
      <c r="E72" s="25" t="n">
        <v>0</v>
      </c>
      <c r="F72" s="25" t="n">
        <v>0</v>
      </c>
      <c r="G72" s="25" t="n">
        <v>0</v>
      </c>
      <c r="H72" s="25" t="n">
        <v>0</v>
      </c>
      <c r="I72" s="25" t="n">
        <v>0</v>
      </c>
      <c r="J72" s="25" t="n">
        <v>0</v>
      </c>
      <c r="K72" s="25" t="n">
        <v>0</v>
      </c>
      <c r="L72" s="25" t="n">
        <v>0</v>
      </c>
      <c r="M72" s="25" t="n">
        <v>0</v>
      </c>
      <c r="N72" s="25" t="n">
        <v>0</v>
      </c>
      <c r="O72" s="25" t="n">
        <v>0</v>
      </c>
      <c r="P72" s="25" t="n">
        <v>0</v>
      </c>
      <c r="Q72" s="25" t="n">
        <v>0</v>
      </c>
      <c r="R72" s="25" t="n">
        <v>0</v>
      </c>
      <c r="S72" s="32" t="n">
        <v>0</v>
      </c>
      <c r="T72" s="32" t="n">
        <v>0</v>
      </c>
      <c r="U72" s="32" t="n">
        <v>0</v>
      </c>
      <c r="V72" s="32" t="n">
        <v>0</v>
      </c>
      <c r="W72" s="32" t="n">
        <v>0</v>
      </c>
      <c r="X72" s="32" t="n">
        <v>0</v>
      </c>
      <c r="Y72" s="32" t="n">
        <v>0</v>
      </c>
      <c r="Z72" s="25" t="n">
        <v>0</v>
      </c>
      <c r="AA72" s="25" t="n">
        <v>0</v>
      </c>
      <c r="AB72" s="25" t="n">
        <v>0</v>
      </c>
      <c r="AC72" s="25" t="n">
        <v>0</v>
      </c>
      <c r="AD72" s="25" t="n">
        <v>0</v>
      </c>
      <c r="AE72" s="25" t="n">
        <v>0</v>
      </c>
      <c r="AF72" s="25" t="n">
        <v>0</v>
      </c>
      <c r="AG72" s="25" t="n">
        <v>0</v>
      </c>
      <c r="AH72" s="25" t="n">
        <v>0</v>
      </c>
      <c r="AI72" s="25" t="n">
        <v>0</v>
      </c>
      <c r="AJ72" s="25" t="n">
        <v>0</v>
      </c>
      <c r="AK72" s="25" t="n">
        <v>0</v>
      </c>
      <c r="AL72" s="25" t="n">
        <v>0</v>
      </c>
      <c r="AM72" s="25" t="n">
        <v>0</v>
      </c>
      <c r="AN72" s="27" t="s">
        <v>460</v>
      </c>
      <c r="AO72" s="27" t="s">
        <v>460</v>
      </c>
      <c r="AP72" s="27" t="s">
        <v>460</v>
      </c>
      <c r="AQ72" s="27" t="s">
        <v>460</v>
      </c>
      <c r="AR72" s="27" t="s">
        <v>460</v>
      </c>
      <c r="AS72" s="27" t="s">
        <v>460</v>
      </c>
      <c r="AT72" s="27" t="s">
        <v>460</v>
      </c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27"/>
      <c r="BJ72" s="27"/>
      <c r="BK72" s="27"/>
      <c r="BL72" s="27"/>
      <c r="BM72" s="27"/>
      <c r="BN72" s="27"/>
      <c r="BO72" s="27"/>
      <c r="BP72" s="67">
        <f>COUNTIF($E72:$BG72,1)</f>
        <v>0</v>
      </c>
      <c r="BQ72" s="67" t="n">
        <v>6</v>
      </c>
      <c r="BR72" s="67">
        <f>IF(BP72=2,2,IF(BP72&gt;3,3,IF(BP72=1,1,0)))</f>
        <v>0</v>
      </c>
      <c r="BS72" s="67">
        <f>COUNTIF($E72:$BG72,"R")</f>
        <v>0</v>
      </c>
      <c r="BT72" s="67">
        <f>COUNTIF($E72:$BG72,"E")</f>
        <v>0</v>
      </c>
      <c r="BU72" s="67">
        <f>COUNTIF($E72:$BO72,"X")</f>
        <v>0</v>
      </c>
      <c r="BV72" s="67">
        <f>IF(OR(BT72&gt;0,BS72&gt;0,BU72&gt;7,OR(BU72&lt;7,BU72&gt;7)),0,1)</f>
        <v>0</v>
      </c>
      <c r="BW72" s="13">
        <f>IFERROR(VLOOKUP(C72,Inscritos!$B$2:$D$600,3,FALSE()),0)</f>
        <v>1</v>
      </c>
      <c r="BX72" s="13"/>
      <c r="BY72" s="13"/>
      <extLst>
        <ext uri="smNativeData">
          <pm:rowDef xmlns:pm="smNativeData" id="1712247999" r="72" hidden="0" collapsedDB="1" collapsedOL="0"/>
        </ext>
      </extLst>
    </row>
    <row r="73" spans="1:77" hidden="1" ht="15.75" customHeight="1">
      <c r="A73" s="24" t="s">
        <v>108</v>
      </c>
      <c r="B73" s="71" t="s">
        <v>125</v>
      </c>
      <c r="C73" s="24" t="s">
        <v>142</v>
      </c>
      <c r="D73" s="13" t="s">
        <v>500</v>
      </c>
      <c r="E73" s="25" t="n">
        <v>0</v>
      </c>
      <c r="F73" s="25" t="n">
        <v>0</v>
      </c>
      <c r="G73" s="25" t="n">
        <v>0</v>
      </c>
      <c r="H73" s="25" t="n">
        <v>0</v>
      </c>
      <c r="I73" s="25" t="n">
        <v>0</v>
      </c>
      <c r="J73" s="25" t="n">
        <v>0</v>
      </c>
      <c r="K73" s="25" t="n">
        <v>0</v>
      </c>
      <c r="L73" s="25" t="n">
        <v>0</v>
      </c>
      <c r="M73" s="25" t="n">
        <v>0</v>
      </c>
      <c r="N73" s="25" t="n">
        <v>0</v>
      </c>
      <c r="O73" s="25" t="n">
        <v>0</v>
      </c>
      <c r="P73" s="25" t="n">
        <v>0</v>
      </c>
      <c r="Q73" s="25" t="n">
        <v>0</v>
      </c>
      <c r="R73" s="25" t="n">
        <v>0</v>
      </c>
      <c r="S73" s="32" t="n">
        <v>0</v>
      </c>
      <c r="T73" s="32" t="n">
        <v>0</v>
      </c>
      <c r="U73" s="32" t="n">
        <v>0</v>
      </c>
      <c r="V73" s="32" t="n">
        <v>0</v>
      </c>
      <c r="W73" s="32" t="n">
        <v>0</v>
      </c>
      <c r="X73" s="32" t="n">
        <v>0</v>
      </c>
      <c r="Y73" s="32" t="n">
        <v>0</v>
      </c>
      <c r="Z73" s="25" t="n">
        <v>0</v>
      </c>
      <c r="AA73" s="25" t="n">
        <v>0</v>
      </c>
      <c r="AB73" s="25" t="n">
        <v>0</v>
      </c>
      <c r="AC73" s="25" t="n">
        <v>0</v>
      </c>
      <c r="AD73" s="25" t="n">
        <v>0</v>
      </c>
      <c r="AE73" s="25" t="n">
        <v>0</v>
      </c>
      <c r="AF73" s="25" t="n">
        <v>0</v>
      </c>
      <c r="AG73" s="25" t="n">
        <v>0</v>
      </c>
      <c r="AH73" s="25" t="n">
        <v>0</v>
      </c>
      <c r="AI73" s="25" t="n">
        <v>0</v>
      </c>
      <c r="AJ73" s="25" t="n">
        <v>0</v>
      </c>
      <c r="AK73" s="25" t="n">
        <v>0</v>
      </c>
      <c r="AL73" s="25" t="n">
        <v>0</v>
      </c>
      <c r="AM73" s="25" t="n">
        <v>0</v>
      </c>
      <c r="AN73" s="27" t="s">
        <v>460</v>
      </c>
      <c r="AO73" s="27" t="s">
        <v>460</v>
      </c>
      <c r="AP73" s="27" t="s">
        <v>460</v>
      </c>
      <c r="AQ73" s="27" t="s">
        <v>460</v>
      </c>
      <c r="AR73" s="27" t="s">
        <v>460</v>
      </c>
      <c r="AS73" s="27" t="s">
        <v>460</v>
      </c>
      <c r="AT73" s="27" t="s">
        <v>460</v>
      </c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27"/>
      <c r="BJ73" s="27"/>
      <c r="BK73" s="27"/>
      <c r="BL73" s="27"/>
      <c r="BM73" s="27"/>
      <c r="BN73" s="27"/>
      <c r="BO73" s="27"/>
      <c r="BP73" s="67">
        <f>COUNTIF($E73:$BG73,1)</f>
        <v>0</v>
      </c>
      <c r="BQ73" s="67" t="n">
        <v>6</v>
      </c>
      <c r="BR73" s="67">
        <f>IF(BP73=2,2,IF(BP73&gt;3,3,IF(BP73=1,1,0)))</f>
        <v>0</v>
      </c>
      <c r="BS73" s="67">
        <f>COUNTIF($E73:$BG73,"R")</f>
        <v>0</v>
      </c>
      <c r="BT73" s="67">
        <f>COUNTIF($E73:$BG73,"E")</f>
        <v>0</v>
      </c>
      <c r="BU73" s="67">
        <f>COUNTIF($E73:$BO73,"X")</f>
        <v>0</v>
      </c>
      <c r="BV73" s="67">
        <f>IF(OR(BT73&gt;0,BS73&gt;0,BU73&gt;7,OR(BU73&lt;7,BU73&gt;7)),0,1)</f>
        <v>0</v>
      </c>
      <c r="BW73" s="13">
        <f>IFERROR(VLOOKUP(C73,Inscritos!$B$2:$D$600,3,FALSE()),0)</f>
        <v>1</v>
      </c>
      <c r="BX73" s="13"/>
      <c r="BY73" s="13"/>
      <extLst>
        <ext uri="smNativeData">
          <pm:rowDef xmlns:pm="smNativeData" id="1712247999" r="73" hidden="0" collapsedDB="1" collapsedOL="0"/>
        </ext>
      </extLst>
    </row>
    <row r="74" spans="1:77" hidden="1" ht="15.75" customHeight="1">
      <c r="A74" s="24" t="s">
        <v>108</v>
      </c>
      <c r="B74" s="33" t="s">
        <v>125</v>
      </c>
      <c r="C74" s="24" t="s">
        <v>175</v>
      </c>
      <c r="D74" s="13" t="s">
        <v>501</v>
      </c>
      <c r="E74" s="25" t="n">
        <v>0</v>
      </c>
      <c r="F74" s="25" t="n">
        <v>0</v>
      </c>
      <c r="G74" s="25" t="n">
        <v>0</v>
      </c>
      <c r="H74" s="25" t="n">
        <v>0</v>
      </c>
      <c r="I74" s="25" t="n">
        <v>0</v>
      </c>
      <c r="J74" s="25" t="n">
        <v>0</v>
      </c>
      <c r="K74" s="25" t="n">
        <v>0</v>
      </c>
      <c r="L74" s="25" t="n">
        <v>0</v>
      </c>
      <c r="M74" s="25" t="n">
        <v>0</v>
      </c>
      <c r="N74" s="25" t="n">
        <v>0</v>
      </c>
      <c r="O74" s="25" t="n">
        <v>0</v>
      </c>
      <c r="P74" s="25" t="n">
        <v>0</v>
      </c>
      <c r="Q74" s="25" t="n">
        <v>0</v>
      </c>
      <c r="R74" s="25" t="n">
        <v>0</v>
      </c>
      <c r="S74" s="32" t="n">
        <v>0</v>
      </c>
      <c r="T74" s="32" t="n">
        <v>0</v>
      </c>
      <c r="U74" s="32" t="n">
        <v>0</v>
      </c>
      <c r="V74" s="32" t="n">
        <v>0</v>
      </c>
      <c r="W74" s="32" t="n">
        <v>0</v>
      </c>
      <c r="X74" s="32" t="n">
        <v>0</v>
      </c>
      <c r="Y74" s="32" t="n">
        <v>0</v>
      </c>
      <c r="Z74" s="25" t="n">
        <v>0</v>
      </c>
      <c r="AA74" s="25" t="n">
        <v>0</v>
      </c>
      <c r="AB74" s="25" t="n">
        <v>0</v>
      </c>
      <c r="AC74" s="25" t="n">
        <v>0</v>
      </c>
      <c r="AD74" s="25" t="n">
        <v>0</v>
      </c>
      <c r="AE74" s="25" t="n">
        <v>0</v>
      </c>
      <c r="AF74" s="25" t="n">
        <v>0</v>
      </c>
      <c r="AG74" s="25" t="n">
        <v>0</v>
      </c>
      <c r="AH74" s="25" t="n">
        <v>0</v>
      </c>
      <c r="AI74" s="25" t="n">
        <v>0</v>
      </c>
      <c r="AJ74" s="25" t="n">
        <v>0</v>
      </c>
      <c r="AK74" s="25" t="n">
        <v>0</v>
      </c>
      <c r="AL74" s="25" t="n">
        <v>0</v>
      </c>
      <c r="AM74" s="25" t="n">
        <v>0</v>
      </c>
      <c r="AN74" s="27" t="s">
        <v>460</v>
      </c>
      <c r="AO74" s="27" t="s">
        <v>460</v>
      </c>
      <c r="AP74" s="27" t="s">
        <v>460</v>
      </c>
      <c r="AQ74" s="27" t="s">
        <v>460</v>
      </c>
      <c r="AR74" s="27" t="s">
        <v>460</v>
      </c>
      <c r="AS74" s="27" t="s">
        <v>460</v>
      </c>
      <c r="AT74" s="27" t="s">
        <v>460</v>
      </c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27"/>
      <c r="BJ74" s="27"/>
      <c r="BK74" s="27"/>
      <c r="BL74" s="27"/>
      <c r="BM74" s="27"/>
      <c r="BN74" s="27"/>
      <c r="BO74" s="27"/>
      <c r="BP74" s="67">
        <f>COUNTIF($E74:$BG74,1)</f>
        <v>0</v>
      </c>
      <c r="BQ74" s="67" t="n">
        <v>6</v>
      </c>
      <c r="BR74" s="67">
        <f>IF(BP74=2,2,IF(BP74&gt;3,3,IF(BP74=1,1,0)))</f>
        <v>0</v>
      </c>
      <c r="BS74" s="67">
        <f>COUNTIF($E74:$BG74,"R")</f>
        <v>0</v>
      </c>
      <c r="BT74" s="67">
        <f>COUNTIF($E74:$BG74,"E")</f>
        <v>0</v>
      </c>
      <c r="BU74" s="67">
        <f>COUNTIF($E74:$BO74,"X")</f>
        <v>0</v>
      </c>
      <c r="BV74" s="67">
        <f>IF(OR(BT74&gt;0,BS74&gt;0,BU74&gt;7,OR(BU74&lt;7,BU74&gt;7)),0,1)</f>
        <v>0</v>
      </c>
      <c r="BW74" s="13">
        <f>IFERROR(VLOOKUP(C74,Inscritos!$B$2:$D$600,3,FALSE()),0)</f>
        <v>1</v>
      </c>
      <c r="BX74" s="13"/>
      <c r="BY74" s="13"/>
      <extLst>
        <ext uri="smNativeData">
          <pm:rowDef xmlns:pm="smNativeData" id="1712247999" r="74" hidden="0" collapsedDB="1" collapsedOL="0"/>
        </ext>
      </extLst>
    </row>
    <row r="75" spans="1:77" hidden="1" ht="15.75" customHeight="1">
      <c r="A75" s="24" t="s">
        <v>108</v>
      </c>
      <c r="B75" s="33" t="s">
        <v>125</v>
      </c>
      <c r="C75" s="24" t="s">
        <v>176</v>
      </c>
      <c r="D75" s="13" t="s">
        <v>502</v>
      </c>
      <c r="E75" s="25" t="n">
        <v>0</v>
      </c>
      <c r="F75" s="25" t="n">
        <v>0</v>
      </c>
      <c r="G75" s="25" t="n">
        <v>0</v>
      </c>
      <c r="H75" s="25" t="n">
        <v>0</v>
      </c>
      <c r="I75" s="25" t="n">
        <v>0</v>
      </c>
      <c r="J75" s="25" t="n">
        <v>0</v>
      </c>
      <c r="K75" s="25" t="n">
        <v>0</v>
      </c>
      <c r="L75" s="25" t="n">
        <v>0</v>
      </c>
      <c r="M75" s="25" t="n">
        <v>0</v>
      </c>
      <c r="N75" s="25" t="n">
        <v>0</v>
      </c>
      <c r="O75" s="25" t="n">
        <v>0</v>
      </c>
      <c r="P75" s="25" t="n">
        <v>0</v>
      </c>
      <c r="Q75" s="25" t="n">
        <v>0</v>
      </c>
      <c r="R75" s="25" t="n">
        <v>0</v>
      </c>
      <c r="S75" s="32" t="n">
        <v>0</v>
      </c>
      <c r="T75" s="32" t="n">
        <v>0</v>
      </c>
      <c r="U75" s="32" t="n">
        <v>0</v>
      </c>
      <c r="V75" s="32" t="n">
        <v>0</v>
      </c>
      <c r="W75" s="32" t="n">
        <v>0</v>
      </c>
      <c r="X75" s="32" t="n">
        <v>0</v>
      </c>
      <c r="Y75" s="32" t="n">
        <v>0</v>
      </c>
      <c r="Z75" s="25" t="n">
        <v>0</v>
      </c>
      <c r="AA75" s="25" t="n">
        <v>0</v>
      </c>
      <c r="AB75" s="25" t="n">
        <v>0</v>
      </c>
      <c r="AC75" s="25" t="n">
        <v>0</v>
      </c>
      <c r="AD75" s="25" t="n">
        <v>0</v>
      </c>
      <c r="AE75" s="25" t="n">
        <v>0</v>
      </c>
      <c r="AF75" s="25" t="n">
        <v>0</v>
      </c>
      <c r="AG75" s="25" t="n">
        <v>0</v>
      </c>
      <c r="AH75" s="25" t="n">
        <v>0</v>
      </c>
      <c r="AI75" s="25" t="n">
        <v>0</v>
      </c>
      <c r="AJ75" s="25" t="n">
        <v>0</v>
      </c>
      <c r="AK75" s="25" t="n">
        <v>0</v>
      </c>
      <c r="AL75" s="25" t="n">
        <v>0</v>
      </c>
      <c r="AM75" s="25" t="n">
        <v>0</v>
      </c>
      <c r="AN75" s="27" t="s">
        <v>460</v>
      </c>
      <c r="AO75" s="27" t="s">
        <v>460</v>
      </c>
      <c r="AP75" s="27" t="s">
        <v>460</v>
      </c>
      <c r="AQ75" s="27" t="s">
        <v>460</v>
      </c>
      <c r="AR75" s="27" t="s">
        <v>460</v>
      </c>
      <c r="AS75" s="27" t="s">
        <v>460</v>
      </c>
      <c r="AT75" s="27" t="s">
        <v>460</v>
      </c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27"/>
      <c r="BJ75" s="27"/>
      <c r="BK75" s="27"/>
      <c r="BL75" s="27"/>
      <c r="BM75" s="27"/>
      <c r="BN75" s="27"/>
      <c r="BO75" s="27"/>
      <c r="BP75" s="67">
        <f>COUNTIF($E75:$BG75,1)</f>
        <v>0</v>
      </c>
      <c r="BQ75" s="67" t="n">
        <v>3</v>
      </c>
      <c r="BR75" s="67">
        <f>IF(BP75=2,2,IF(BP75&gt;3,3,IF(BP75=1,1,0)))</f>
        <v>0</v>
      </c>
      <c r="BS75" s="67">
        <f>COUNTIF($E75:$BG75,"R")</f>
        <v>0</v>
      </c>
      <c r="BT75" s="67">
        <f>COUNTIF($E75:$BG75,"E")</f>
        <v>0</v>
      </c>
      <c r="BU75" s="67">
        <f>COUNTIF($E75:$BO75,"X")</f>
        <v>0</v>
      </c>
      <c r="BV75" s="67">
        <f>IF(OR(BT75&gt;0,BS75&gt;0,BU75&gt;7,OR(BU75&lt;7,BU75&gt;7)),0,1)</f>
        <v>0</v>
      </c>
      <c r="BW75" s="13">
        <f>IFERROR(VLOOKUP(C75,Inscritos!$B$2:$D$600,3,FALSE()),0)</f>
        <v>2</v>
      </c>
      <c r="BX75" s="13"/>
      <c r="BY75" s="13"/>
      <extLst>
        <ext uri="smNativeData">
          <pm:rowDef xmlns:pm="smNativeData" id="1712247999" r="75" hidden="0" collapsedDB="1" collapsedOL="0"/>
        </ext>
      </extLst>
    </row>
    <row r="76" spans="1:77" hidden="1" ht="15.75" customHeight="1">
      <c r="A76" s="24" t="s">
        <v>108</v>
      </c>
      <c r="B76" s="33" t="s">
        <v>125</v>
      </c>
      <c r="C76" s="24" t="s">
        <v>177</v>
      </c>
      <c r="D76" s="13" t="s">
        <v>503</v>
      </c>
      <c r="E76" s="25" t="n">
        <v>0</v>
      </c>
      <c r="F76" s="25" t="n">
        <v>0</v>
      </c>
      <c r="G76" s="25" t="n">
        <v>0</v>
      </c>
      <c r="H76" s="25" t="n">
        <v>0</v>
      </c>
      <c r="I76" s="25" t="n">
        <v>0</v>
      </c>
      <c r="J76" s="25" t="n">
        <v>0</v>
      </c>
      <c r="K76" s="25" t="n">
        <v>0</v>
      </c>
      <c r="L76" s="25" t="n">
        <v>0</v>
      </c>
      <c r="M76" s="25" t="n">
        <v>0</v>
      </c>
      <c r="N76" s="25" t="n">
        <v>0</v>
      </c>
      <c r="O76" s="25" t="n">
        <v>0</v>
      </c>
      <c r="P76" s="25" t="n">
        <v>0</v>
      </c>
      <c r="Q76" s="25" t="n">
        <v>0</v>
      </c>
      <c r="R76" s="25" t="n">
        <v>0</v>
      </c>
      <c r="S76" s="32" t="n">
        <v>0</v>
      </c>
      <c r="T76" s="32" t="n">
        <v>0</v>
      </c>
      <c r="U76" s="32" t="n">
        <v>0</v>
      </c>
      <c r="V76" s="32" t="n">
        <v>0</v>
      </c>
      <c r="W76" s="32" t="n">
        <v>0</v>
      </c>
      <c r="X76" s="32" t="n">
        <v>0</v>
      </c>
      <c r="Y76" s="32" t="n">
        <v>0</v>
      </c>
      <c r="Z76" s="25" t="n">
        <v>0</v>
      </c>
      <c r="AA76" s="25" t="n">
        <v>0</v>
      </c>
      <c r="AB76" s="25" t="n">
        <v>0</v>
      </c>
      <c r="AC76" s="25" t="n">
        <v>0</v>
      </c>
      <c r="AD76" s="25" t="n">
        <v>0</v>
      </c>
      <c r="AE76" s="25" t="n">
        <v>0</v>
      </c>
      <c r="AF76" s="25" t="n">
        <v>0</v>
      </c>
      <c r="AG76" s="25" t="n">
        <v>0</v>
      </c>
      <c r="AH76" s="25" t="n">
        <v>0</v>
      </c>
      <c r="AI76" s="25" t="n">
        <v>0</v>
      </c>
      <c r="AJ76" s="25" t="n">
        <v>0</v>
      </c>
      <c r="AK76" s="25" t="n">
        <v>0</v>
      </c>
      <c r="AL76" s="25" t="n">
        <v>0</v>
      </c>
      <c r="AM76" s="25" t="n">
        <v>0</v>
      </c>
      <c r="AN76" s="27" t="s">
        <v>460</v>
      </c>
      <c r="AO76" s="27" t="s">
        <v>460</v>
      </c>
      <c r="AP76" s="27" t="s">
        <v>460</v>
      </c>
      <c r="AQ76" s="27" t="s">
        <v>460</v>
      </c>
      <c r="AR76" s="27" t="s">
        <v>460</v>
      </c>
      <c r="AS76" s="27" t="s">
        <v>460</v>
      </c>
      <c r="AT76" s="27" t="s">
        <v>460</v>
      </c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27"/>
      <c r="BJ76" s="27"/>
      <c r="BK76" s="27"/>
      <c r="BL76" s="27"/>
      <c r="BM76" s="27"/>
      <c r="BN76" s="27"/>
      <c r="BO76" s="27"/>
      <c r="BP76" s="67">
        <f>COUNTIF($E76:$BG76,1)</f>
        <v>0</v>
      </c>
      <c r="BQ76" s="67" t="n">
        <v>3</v>
      </c>
      <c r="BR76" s="67">
        <f>IF(BP76=2,2,IF(BP76&gt;3,3,IF(BP76=1,1,0)))</f>
        <v>0</v>
      </c>
      <c r="BS76" s="67">
        <f>COUNTIF($E76:$BG76,"R")</f>
        <v>0</v>
      </c>
      <c r="BT76" s="67">
        <f>COUNTIF($E76:$BG76,"E")</f>
        <v>0</v>
      </c>
      <c r="BU76" s="67">
        <f>COUNTIF($E76:$BO76,"X")</f>
        <v>0</v>
      </c>
      <c r="BV76" s="67">
        <f>IF(OR(BT76&gt;0,BS76&gt;0,BU76&gt;7,OR(BU76&lt;7,BU76&gt;7)),0,1)</f>
        <v>0</v>
      </c>
      <c r="BW76" s="13">
        <f>IFERROR(VLOOKUP(C76,Inscritos!$B$2:$D$600,3,FALSE()),0)</f>
        <v>1</v>
      </c>
      <c r="BX76" s="13"/>
      <c r="BY76" s="13"/>
      <extLst>
        <ext uri="smNativeData">
          <pm:rowDef xmlns:pm="smNativeData" id="1712247999" r="76" hidden="0" collapsedDB="1" collapsedOL="0"/>
        </ext>
      </extLst>
    </row>
    <row r="77" spans="1:75" hidden="1" ht="15.75" customHeight="1">
      <c r="A77" s="24" t="s">
        <v>143</v>
      </c>
      <c r="B77" s="6" t="s">
        <v>144</v>
      </c>
      <c r="C77" s="24" t="s">
        <v>184</v>
      </c>
      <c r="D77" s="13" t="s">
        <v>504</v>
      </c>
      <c r="E77" s="25" t="n">
        <v>0</v>
      </c>
      <c r="F77" s="25" t="n">
        <v>0</v>
      </c>
      <c r="G77" s="25" t="n">
        <v>0</v>
      </c>
      <c r="H77" s="25" t="n">
        <v>0</v>
      </c>
      <c r="I77" s="25" t="n">
        <v>0</v>
      </c>
      <c r="J77" s="25" t="n">
        <v>0</v>
      </c>
      <c r="K77" s="25" t="n">
        <v>0</v>
      </c>
      <c r="L77" s="25" t="n">
        <v>0</v>
      </c>
      <c r="M77" s="25" t="n">
        <v>0</v>
      </c>
      <c r="N77" s="25" t="n">
        <v>0</v>
      </c>
      <c r="O77" s="25" t="n">
        <v>0</v>
      </c>
      <c r="P77" s="25" t="n">
        <v>0</v>
      </c>
      <c r="Q77" s="25" t="n">
        <v>0</v>
      </c>
      <c r="R77" s="25" t="n">
        <v>0</v>
      </c>
      <c r="S77" s="32" t="n">
        <v>0</v>
      </c>
      <c r="T77" s="32" t="n">
        <v>0</v>
      </c>
      <c r="U77" s="32" t="n">
        <v>0</v>
      </c>
      <c r="V77" s="32" t="n">
        <v>0</v>
      </c>
      <c r="W77" s="32" t="n">
        <v>0</v>
      </c>
      <c r="X77" s="32" t="n">
        <v>0</v>
      </c>
      <c r="Y77" s="32" t="n">
        <v>0</v>
      </c>
      <c r="Z77" s="25" t="n">
        <v>0</v>
      </c>
      <c r="AA77" s="25" t="n">
        <v>0</v>
      </c>
      <c r="AB77" s="25" t="n">
        <v>0</v>
      </c>
      <c r="AC77" s="25" t="n">
        <v>0</v>
      </c>
      <c r="AD77" s="25" t="n">
        <v>0</v>
      </c>
      <c r="AE77" s="25" t="n">
        <v>0</v>
      </c>
      <c r="AF77" s="25" t="n">
        <v>0</v>
      </c>
      <c r="AG77" s="25" t="n">
        <v>0</v>
      </c>
      <c r="AH77" s="25" t="n">
        <v>0</v>
      </c>
      <c r="AI77" s="25" t="n">
        <v>0</v>
      </c>
      <c r="AJ77" s="25" t="n">
        <v>0</v>
      </c>
      <c r="AK77" s="25" t="n">
        <v>0</v>
      </c>
      <c r="AL77" s="25" t="n">
        <v>0</v>
      </c>
      <c r="AM77" s="25" t="n">
        <v>0</v>
      </c>
      <c r="AN77" s="32" t="n">
        <v>0</v>
      </c>
      <c r="AO77" s="32" t="n">
        <v>0</v>
      </c>
      <c r="AP77" s="32" t="n">
        <v>0</v>
      </c>
      <c r="AQ77" s="32" t="n">
        <v>0</v>
      </c>
      <c r="AR77" s="32" t="n">
        <v>0</v>
      </c>
      <c r="AS77" s="32" t="n">
        <v>0</v>
      </c>
      <c r="AT77" s="31" t="s">
        <v>460</v>
      </c>
      <c r="AU77" s="25" t="n">
        <v>0</v>
      </c>
      <c r="AV77" s="25" t="n">
        <v>0</v>
      </c>
      <c r="AW77" s="25" t="n">
        <v>0</v>
      </c>
      <c r="AX77" s="25" t="n">
        <v>0</v>
      </c>
      <c r="AY77" s="25" t="n">
        <v>0</v>
      </c>
      <c r="AZ77" s="25" t="n">
        <v>0</v>
      </c>
      <c r="BA77" s="25" t="n">
        <v>0</v>
      </c>
      <c r="BB77" s="25" t="n">
        <v>0</v>
      </c>
      <c r="BC77" s="25" t="n">
        <v>0</v>
      </c>
      <c r="BD77" s="25" t="n">
        <v>0</v>
      </c>
      <c r="BE77" s="25" t="n">
        <v>0</v>
      </c>
      <c r="BF77" s="25" t="n">
        <v>0</v>
      </c>
      <c r="BG77" s="25" t="n">
        <v>0</v>
      </c>
      <c r="BH77" s="25" t="n">
        <v>0</v>
      </c>
      <c r="BI77" s="32" t="s">
        <v>469</v>
      </c>
      <c r="BJ77" s="32" t="s">
        <v>469</v>
      </c>
      <c r="BK77" s="32" t="s">
        <v>469</v>
      </c>
      <c r="BL77" s="32" t="s">
        <v>469</v>
      </c>
      <c r="BM77" s="32" t="s">
        <v>469</v>
      </c>
      <c r="BN77" s="32" t="s">
        <v>469</v>
      </c>
      <c r="BO77" s="32" t="s">
        <v>469</v>
      </c>
      <c r="BP77" s="67">
        <f>COUNTIF($E77:$BG77,1)</f>
        <v>0</v>
      </c>
      <c r="BQ77" s="65"/>
      <c r="BR77" s="67">
        <f>IF(BP77=2,2,IF(BP77&gt;3,3,IF(BP77=1,1,0)))</f>
        <v>0</v>
      </c>
      <c r="BS77" s="67">
        <f>COUNTIF($E77:$BG77,"R")</f>
        <v>0</v>
      </c>
      <c r="BT77" s="67">
        <f>COUNTIF($E77:$BG77,"E")</f>
        <v>0</v>
      </c>
      <c r="BU77" s="67">
        <f>COUNTIF($E77:$BO77,"X")</f>
        <v>0</v>
      </c>
      <c r="BV77" s="67">
        <f>IF(OR(BT77&gt;0,BS77&gt;0,BU77&gt;7,OR(BU77&lt;7,BU77&gt;7)),0,1)</f>
        <v>0</v>
      </c>
      <c r="BW77" s="13">
        <f>IFERROR(VLOOKUP(C77,Inscritos!$B$2:$D$600,3,FALSE()),0)</f>
        <v>1</v>
      </c>
      <extLst>
        <ext uri="smNativeData">
          <pm:rowDef xmlns:pm="smNativeData" id="1712247999" r="77" hidden="0" collapsedDB="1" collapsedOL="0"/>
        </ext>
      </extLst>
    </row>
    <row r="78" spans="1:75" hidden="1" ht="15.75" customHeight="1">
      <c r="A78" s="24" t="s">
        <v>143</v>
      </c>
      <c r="B78" s="6" t="s">
        <v>144</v>
      </c>
      <c r="C78" s="24" t="s">
        <v>185</v>
      </c>
      <c r="D78" s="13" t="s">
        <v>505</v>
      </c>
      <c r="E78" s="25" t="n">
        <v>0</v>
      </c>
      <c r="F78" s="25" t="n">
        <v>0</v>
      </c>
      <c r="G78" s="25" t="n">
        <v>0</v>
      </c>
      <c r="H78" s="25" t="n">
        <v>0</v>
      </c>
      <c r="I78" s="25" t="n">
        <v>0</v>
      </c>
      <c r="J78" s="25" t="n">
        <v>0</v>
      </c>
      <c r="K78" s="25" t="n">
        <v>0</v>
      </c>
      <c r="L78" s="25" t="n">
        <v>0</v>
      </c>
      <c r="M78" s="25" t="n">
        <v>0</v>
      </c>
      <c r="N78" s="25" t="n">
        <v>0</v>
      </c>
      <c r="O78" s="25" t="n">
        <v>0</v>
      </c>
      <c r="P78" s="25" t="n">
        <v>0</v>
      </c>
      <c r="Q78" s="25" t="n">
        <v>0</v>
      </c>
      <c r="R78" s="25" t="n">
        <v>0</v>
      </c>
      <c r="S78" s="32" t="n">
        <v>0</v>
      </c>
      <c r="T78" s="32" t="n">
        <v>0</v>
      </c>
      <c r="U78" s="32" t="n">
        <v>0</v>
      </c>
      <c r="V78" s="32" t="n">
        <v>0</v>
      </c>
      <c r="W78" s="32" t="n">
        <v>0</v>
      </c>
      <c r="X78" s="32" t="n">
        <v>0</v>
      </c>
      <c r="Y78" s="32" t="n">
        <v>0</v>
      </c>
      <c r="Z78" s="25" t="n">
        <v>0</v>
      </c>
      <c r="AA78" s="25" t="n">
        <v>0</v>
      </c>
      <c r="AB78" s="25" t="n">
        <v>0</v>
      </c>
      <c r="AC78" s="25" t="n">
        <v>0</v>
      </c>
      <c r="AD78" s="25" t="n">
        <v>0</v>
      </c>
      <c r="AE78" s="25" t="n">
        <v>0</v>
      </c>
      <c r="AF78" s="25" t="n">
        <v>0</v>
      </c>
      <c r="AG78" s="25" t="n">
        <v>0</v>
      </c>
      <c r="AH78" s="25" t="n">
        <v>0</v>
      </c>
      <c r="AI78" s="25" t="n">
        <v>0</v>
      </c>
      <c r="AJ78" s="25" t="n">
        <v>0</v>
      </c>
      <c r="AK78" s="25" t="n">
        <v>0</v>
      </c>
      <c r="AL78" s="25" t="n">
        <v>0</v>
      </c>
      <c r="AM78" s="25" t="n">
        <v>0</v>
      </c>
      <c r="AN78" s="32" t="n">
        <v>0</v>
      </c>
      <c r="AO78" s="32" t="n">
        <v>0</v>
      </c>
      <c r="AP78" s="32" t="n">
        <v>0</v>
      </c>
      <c r="AQ78" s="32" t="n">
        <v>0</v>
      </c>
      <c r="AR78" s="32" t="n">
        <v>0</v>
      </c>
      <c r="AS78" s="32" t="n">
        <v>0</v>
      </c>
      <c r="AT78" s="32" t="n">
        <v>0</v>
      </c>
      <c r="AU78" s="25" t="n">
        <v>0</v>
      </c>
      <c r="AV78" s="25" t="n">
        <v>0</v>
      </c>
      <c r="AW78" s="25" t="n">
        <v>0</v>
      </c>
      <c r="AX78" s="25" t="n">
        <v>0</v>
      </c>
      <c r="AY78" s="25" t="n">
        <v>0</v>
      </c>
      <c r="AZ78" s="25" t="n">
        <v>0</v>
      </c>
      <c r="BA78" s="25" t="n">
        <v>0</v>
      </c>
      <c r="BB78" s="25" t="n">
        <v>0</v>
      </c>
      <c r="BC78" s="25" t="n">
        <v>0</v>
      </c>
      <c r="BD78" s="25" t="n">
        <v>0</v>
      </c>
      <c r="BE78" s="26" t="n">
        <v>1</v>
      </c>
      <c r="BF78" s="25" t="n">
        <v>0</v>
      </c>
      <c r="BG78" s="25" t="n">
        <v>0</v>
      </c>
      <c r="BH78" s="25" t="n">
        <v>0</v>
      </c>
      <c r="BI78" s="32" t="s">
        <v>469</v>
      </c>
      <c r="BJ78" s="32" t="s">
        <v>469</v>
      </c>
      <c r="BK78" s="32" t="s">
        <v>469</v>
      </c>
      <c r="BL78" s="32" t="s">
        <v>469</v>
      </c>
      <c r="BM78" s="32" t="s">
        <v>469</v>
      </c>
      <c r="BN78" s="32" t="s">
        <v>469</v>
      </c>
      <c r="BO78" s="32" t="s">
        <v>469</v>
      </c>
      <c r="BP78" s="67">
        <f>COUNTIF($E78:$BG78,1)</f>
        <v>1</v>
      </c>
      <c r="BQ78" s="65"/>
      <c r="BR78" s="67">
        <f>IF(BP78=2,2,IF(BP78&gt;3,3,IF(BP78=1,1,0)))</f>
        <v>1</v>
      </c>
      <c r="BS78" s="67">
        <f>COUNTIF($E78:$BG78,"R")</f>
        <v>0</v>
      </c>
      <c r="BT78" s="67">
        <f>COUNTIF($E78:$BG78,"E")</f>
        <v>0</v>
      </c>
      <c r="BU78" s="67">
        <f>COUNTIF($E78:$BO78,"X")</f>
        <v>0</v>
      </c>
      <c r="BV78" s="67">
        <f>IF(OR(BT78&gt;0,BS78&gt;0,BU78&gt;7,OR(BU78&lt;7,BU78&gt;7)),0,1)</f>
        <v>0</v>
      </c>
      <c r="BW78" s="13">
        <f>IFERROR(VLOOKUP(C78,Inscritos!$B$2:$D$600,3,FALSE()),0)</f>
        <v>1</v>
      </c>
      <extLst>
        <ext uri="smNativeData">
          <pm:rowDef xmlns:pm="smNativeData" id="1712247999" r="78" hidden="0" collapsedDB="1" collapsedOL="0"/>
        </ext>
      </extLst>
    </row>
    <row r="79" spans="1:75" hidden="1" ht="15.75" customHeight="1">
      <c r="A79" s="24" t="s">
        <v>143</v>
      </c>
      <c r="B79" s="6" t="s">
        <v>144</v>
      </c>
      <c r="C79" s="24" t="s">
        <v>186</v>
      </c>
      <c r="D79" s="13" t="s">
        <v>506</v>
      </c>
      <c r="E79" s="25" t="n">
        <v>0</v>
      </c>
      <c r="F79" s="25" t="n">
        <v>0</v>
      </c>
      <c r="G79" s="25" t="n">
        <v>0</v>
      </c>
      <c r="H79" s="25" t="n">
        <v>0</v>
      </c>
      <c r="I79" s="25" t="n">
        <v>0</v>
      </c>
      <c r="J79" s="25" t="n">
        <v>0</v>
      </c>
      <c r="K79" s="25" t="n">
        <v>0</v>
      </c>
      <c r="L79" s="25" t="n">
        <v>0</v>
      </c>
      <c r="M79" s="25" t="n">
        <v>0</v>
      </c>
      <c r="N79" s="25" t="n">
        <v>0</v>
      </c>
      <c r="O79" s="25" t="n">
        <v>0</v>
      </c>
      <c r="P79" s="25" t="n">
        <v>0</v>
      </c>
      <c r="Q79" s="25" t="n">
        <v>0</v>
      </c>
      <c r="R79" s="25" t="n">
        <v>0</v>
      </c>
      <c r="S79" s="32" t="n">
        <v>0</v>
      </c>
      <c r="T79" s="32" t="n">
        <v>0</v>
      </c>
      <c r="U79" s="32" t="n">
        <v>0</v>
      </c>
      <c r="V79" s="32" t="n">
        <v>0</v>
      </c>
      <c r="W79" s="32" t="n">
        <v>0</v>
      </c>
      <c r="X79" s="32" t="n">
        <v>0</v>
      </c>
      <c r="Y79" s="32" t="n">
        <v>0</v>
      </c>
      <c r="Z79" s="25" t="n">
        <v>0</v>
      </c>
      <c r="AA79" s="25" t="n">
        <v>0</v>
      </c>
      <c r="AB79" s="25" t="n">
        <v>0</v>
      </c>
      <c r="AC79" s="25" t="n">
        <v>0</v>
      </c>
      <c r="AD79" s="25" t="n">
        <v>0</v>
      </c>
      <c r="AE79" s="25" t="n">
        <v>0</v>
      </c>
      <c r="AF79" s="25" t="n">
        <v>0</v>
      </c>
      <c r="AG79" s="25" t="n">
        <v>0</v>
      </c>
      <c r="AH79" s="25" t="n">
        <v>0</v>
      </c>
      <c r="AI79" s="25" t="n">
        <v>0</v>
      </c>
      <c r="AJ79" s="25" t="n">
        <v>0</v>
      </c>
      <c r="AK79" s="25" t="n">
        <v>0</v>
      </c>
      <c r="AL79" s="25" t="n">
        <v>0</v>
      </c>
      <c r="AM79" s="25" t="n">
        <v>0</v>
      </c>
      <c r="AN79" s="32" t="n">
        <v>0</v>
      </c>
      <c r="AO79" s="32" t="n">
        <v>0</v>
      </c>
      <c r="AP79" s="32" t="n">
        <v>0</v>
      </c>
      <c r="AQ79" s="32" t="n">
        <v>0</v>
      </c>
      <c r="AR79" s="32" t="n">
        <v>0</v>
      </c>
      <c r="AS79" s="32" t="n">
        <v>0</v>
      </c>
      <c r="AT79" s="31" t="n">
        <v>1</v>
      </c>
      <c r="AU79" s="25" t="n">
        <v>0</v>
      </c>
      <c r="AV79" s="25" t="n">
        <v>0</v>
      </c>
      <c r="AW79" s="25" t="n">
        <v>0</v>
      </c>
      <c r="AX79" s="25" t="n">
        <v>0</v>
      </c>
      <c r="AY79" s="25" t="n">
        <v>0</v>
      </c>
      <c r="AZ79" s="25" t="n">
        <v>0</v>
      </c>
      <c r="BA79" s="25" t="n">
        <v>0</v>
      </c>
      <c r="BB79" s="25" t="n">
        <v>0</v>
      </c>
      <c r="BC79" s="25" t="n">
        <v>0</v>
      </c>
      <c r="BD79" s="25" t="n">
        <v>0</v>
      </c>
      <c r="BE79" s="25" t="n">
        <v>0</v>
      </c>
      <c r="BF79" s="25" t="n">
        <v>0</v>
      </c>
      <c r="BG79" s="25" t="n">
        <v>0</v>
      </c>
      <c r="BH79" s="25" t="n">
        <v>0</v>
      </c>
      <c r="BI79" s="32" t="s">
        <v>469</v>
      </c>
      <c r="BJ79" s="32" t="s">
        <v>469</v>
      </c>
      <c r="BK79" s="32" t="s">
        <v>469</v>
      </c>
      <c r="BL79" s="32" t="s">
        <v>469</v>
      </c>
      <c r="BM79" s="32" t="s">
        <v>469</v>
      </c>
      <c r="BN79" s="32" t="s">
        <v>469</v>
      </c>
      <c r="BO79" s="32" t="s">
        <v>469</v>
      </c>
      <c r="BP79" s="67">
        <f>COUNTIF($E79:$BG79,1)</f>
        <v>1</v>
      </c>
      <c r="BQ79" s="65"/>
      <c r="BR79" s="67">
        <f>IF(BP79=2,2,IF(BP79&gt;3,3,IF(BP79=1,1,0)))</f>
        <v>1</v>
      </c>
      <c r="BS79" s="67">
        <f>COUNTIF($E79:$BG79,"R")</f>
        <v>0</v>
      </c>
      <c r="BT79" s="67">
        <f>COUNTIF($E79:$BG79,"E")</f>
        <v>0</v>
      </c>
      <c r="BU79" s="67">
        <f>COUNTIF($E79:$BO79,"X")</f>
        <v>0</v>
      </c>
      <c r="BV79" s="67">
        <f>IF(OR(BT79&gt;0,BS79&gt;0,BU79&gt;7,OR(BU79&lt;7,BU79&gt;7)),0,1)</f>
        <v>0</v>
      </c>
      <c r="BW79" s="13">
        <f>IFERROR(VLOOKUP(C79,Inscritos!$B$2:$D$600,3,FALSE()),0)</f>
        <v>2</v>
      </c>
      <extLst>
        <ext uri="smNativeData">
          <pm:rowDef xmlns:pm="smNativeData" id="1712247999" r="79" hidden="0" collapsedDB="1" collapsedOL="0"/>
        </ext>
      </extLst>
    </row>
    <row r="80" spans="1:75" hidden="1" ht="15.75" customHeight="1">
      <c r="A80" s="24" t="s">
        <v>143</v>
      </c>
      <c r="B80" s="6" t="s">
        <v>144</v>
      </c>
      <c r="C80" s="24" t="s">
        <v>187</v>
      </c>
      <c r="D80" s="13" t="s">
        <v>507</v>
      </c>
      <c r="E80" s="25" t="n">
        <v>0</v>
      </c>
      <c r="F80" s="25" t="n">
        <v>0</v>
      </c>
      <c r="G80" s="25" t="n">
        <v>0</v>
      </c>
      <c r="H80" s="25" t="n">
        <v>0</v>
      </c>
      <c r="I80" s="25" t="n">
        <v>0</v>
      </c>
      <c r="J80" s="25" t="n">
        <v>0</v>
      </c>
      <c r="K80" s="25" t="n">
        <v>0</v>
      </c>
      <c r="L80" s="25" t="n">
        <v>0</v>
      </c>
      <c r="M80" s="25" t="n">
        <v>0</v>
      </c>
      <c r="N80" s="25" t="n">
        <v>0</v>
      </c>
      <c r="O80" s="25" t="n">
        <v>0</v>
      </c>
      <c r="P80" s="25" t="n">
        <v>0</v>
      </c>
      <c r="Q80" s="25" t="n">
        <v>0</v>
      </c>
      <c r="R80" s="25" t="n">
        <v>0</v>
      </c>
      <c r="S80" s="32" t="n">
        <v>0</v>
      </c>
      <c r="T80" s="32" t="n">
        <v>0</v>
      </c>
      <c r="U80" s="32" t="n">
        <v>0</v>
      </c>
      <c r="V80" s="32" t="n">
        <v>0</v>
      </c>
      <c r="W80" s="32" t="n">
        <v>0</v>
      </c>
      <c r="X80" s="32" t="n">
        <v>0</v>
      </c>
      <c r="Y80" s="32" t="n">
        <v>0</v>
      </c>
      <c r="Z80" s="25" t="n">
        <v>0</v>
      </c>
      <c r="AA80" s="25" t="n">
        <v>0</v>
      </c>
      <c r="AB80" s="25" t="n">
        <v>0</v>
      </c>
      <c r="AC80" s="25" t="n">
        <v>0</v>
      </c>
      <c r="AD80" s="25" t="n">
        <v>0</v>
      </c>
      <c r="AE80" s="25" t="n">
        <v>0</v>
      </c>
      <c r="AF80" s="25" t="n">
        <v>0</v>
      </c>
      <c r="AG80" s="25" t="n">
        <v>0</v>
      </c>
      <c r="AH80" s="25" t="n">
        <v>0</v>
      </c>
      <c r="AI80" s="25" t="n">
        <v>0</v>
      </c>
      <c r="AJ80" s="25" t="n">
        <v>0</v>
      </c>
      <c r="AK80" s="25" t="n">
        <v>0</v>
      </c>
      <c r="AL80" s="25" t="n">
        <v>0</v>
      </c>
      <c r="AM80" s="25" t="n">
        <v>0</v>
      </c>
      <c r="AN80" s="32" t="n">
        <v>0</v>
      </c>
      <c r="AO80" s="32" t="n">
        <v>0</v>
      </c>
      <c r="AP80" s="32" t="n">
        <v>0</v>
      </c>
      <c r="AQ80" s="32" t="n">
        <v>0</v>
      </c>
      <c r="AR80" s="32" t="n">
        <v>0</v>
      </c>
      <c r="AS80" s="32" t="n">
        <v>0</v>
      </c>
      <c r="AT80" s="31" t="n">
        <v>1</v>
      </c>
      <c r="AU80" s="25" t="n">
        <v>0</v>
      </c>
      <c r="AV80" s="25" t="n">
        <v>0</v>
      </c>
      <c r="AW80" s="25" t="n">
        <v>0</v>
      </c>
      <c r="AX80" s="25" t="n">
        <v>0</v>
      </c>
      <c r="AY80" s="25" t="n">
        <v>0</v>
      </c>
      <c r="AZ80" s="25" t="n">
        <v>0</v>
      </c>
      <c r="BA80" s="25" t="n">
        <v>0</v>
      </c>
      <c r="BB80" s="25" t="n">
        <v>0</v>
      </c>
      <c r="BC80" s="25" t="n">
        <v>0</v>
      </c>
      <c r="BD80" s="25" t="n">
        <v>0</v>
      </c>
      <c r="BE80" s="25" t="n">
        <v>0</v>
      </c>
      <c r="BF80" s="25" t="n">
        <v>0</v>
      </c>
      <c r="BG80" s="25" t="n">
        <v>0</v>
      </c>
      <c r="BH80" s="25" t="n">
        <v>0</v>
      </c>
      <c r="BI80" s="32" t="s">
        <v>469</v>
      </c>
      <c r="BJ80" s="32" t="s">
        <v>469</v>
      </c>
      <c r="BK80" s="32" t="s">
        <v>469</v>
      </c>
      <c r="BL80" s="32" t="s">
        <v>469</v>
      </c>
      <c r="BM80" s="32" t="s">
        <v>469</v>
      </c>
      <c r="BN80" s="32" t="s">
        <v>469</v>
      </c>
      <c r="BO80" s="32" t="s">
        <v>469</v>
      </c>
      <c r="BP80" s="67">
        <f>COUNTIF($E80:$BG80,1)</f>
        <v>1</v>
      </c>
      <c r="BQ80" s="65"/>
      <c r="BR80" s="67">
        <f>IF(BP80=2,2,IF(BP80&gt;3,3,IF(BP80=1,1,0)))</f>
        <v>1</v>
      </c>
      <c r="BS80" s="67">
        <f>COUNTIF($E80:$BG80,"R")</f>
        <v>0</v>
      </c>
      <c r="BT80" s="67">
        <f>COUNTIF($E80:$BG80,"E")</f>
        <v>0</v>
      </c>
      <c r="BU80" s="67">
        <f>COUNTIF($E80:$BO80,"X")</f>
        <v>0</v>
      </c>
      <c r="BV80" s="67">
        <f>IF(OR(BT80&gt;0,BS80&gt;0,BU80&gt;7,OR(BU80&lt;7,BU80&gt;7)),0,1)</f>
        <v>0</v>
      </c>
      <c r="BW80" s="13">
        <f>IFERROR(VLOOKUP(C80,Inscritos!$B$2:$D$600,3,FALSE()),0)</f>
        <v>1</v>
      </c>
      <extLst>
        <ext uri="smNativeData">
          <pm:rowDef xmlns:pm="smNativeData" id="1712247999" r="80" hidden="0" collapsedDB="1" collapsedOL="0"/>
        </ext>
      </extLst>
    </row>
    <row r="81" spans="1:75" hidden="1" ht="15.75" customHeight="1">
      <c r="A81" s="24" t="s">
        <v>143</v>
      </c>
      <c r="B81" s="6" t="s">
        <v>144</v>
      </c>
      <c r="C81" s="24" t="s">
        <v>188</v>
      </c>
      <c r="D81" s="13" t="s">
        <v>508</v>
      </c>
      <c r="E81" s="25" t="n">
        <v>0</v>
      </c>
      <c r="F81" s="25" t="n">
        <v>0</v>
      </c>
      <c r="G81" s="25" t="n">
        <v>0</v>
      </c>
      <c r="H81" s="25" t="n">
        <v>0</v>
      </c>
      <c r="I81" s="25" t="n">
        <v>0</v>
      </c>
      <c r="J81" s="25" t="n">
        <v>0</v>
      </c>
      <c r="K81" s="25" t="n">
        <v>0</v>
      </c>
      <c r="L81" s="25" t="n">
        <v>0</v>
      </c>
      <c r="M81" s="25" t="n">
        <v>0</v>
      </c>
      <c r="N81" s="25" t="n">
        <v>0</v>
      </c>
      <c r="O81" s="25" t="n">
        <v>0</v>
      </c>
      <c r="P81" s="25" t="n">
        <v>0</v>
      </c>
      <c r="Q81" s="25" t="n">
        <v>0</v>
      </c>
      <c r="R81" s="25" t="n">
        <v>0</v>
      </c>
      <c r="S81" s="32" t="n">
        <v>0</v>
      </c>
      <c r="T81" s="32" t="n">
        <v>0</v>
      </c>
      <c r="U81" s="32" t="n">
        <v>0</v>
      </c>
      <c r="V81" s="32" t="n">
        <v>0</v>
      </c>
      <c r="W81" s="32" t="n">
        <v>0</v>
      </c>
      <c r="X81" s="32" t="n">
        <v>0</v>
      </c>
      <c r="Y81" s="32" t="n">
        <v>0</v>
      </c>
      <c r="Z81" s="25" t="n">
        <v>0</v>
      </c>
      <c r="AA81" s="25" t="n">
        <v>0</v>
      </c>
      <c r="AB81" s="25" t="n">
        <v>0</v>
      </c>
      <c r="AC81" s="25" t="n">
        <v>0</v>
      </c>
      <c r="AD81" s="25" t="n">
        <v>0</v>
      </c>
      <c r="AE81" s="25" t="n">
        <v>0</v>
      </c>
      <c r="AF81" s="25" t="n">
        <v>0</v>
      </c>
      <c r="AG81" s="25" t="n">
        <v>0</v>
      </c>
      <c r="AH81" s="25" t="n">
        <v>0</v>
      </c>
      <c r="AI81" s="25" t="n">
        <v>0</v>
      </c>
      <c r="AJ81" s="25" t="n">
        <v>0</v>
      </c>
      <c r="AK81" s="25" t="n">
        <v>0</v>
      </c>
      <c r="AL81" s="25" t="n">
        <v>0</v>
      </c>
      <c r="AM81" s="25" t="n">
        <v>0</v>
      </c>
      <c r="AN81" s="32" t="n">
        <v>0</v>
      </c>
      <c r="AO81" s="32" t="n">
        <v>0</v>
      </c>
      <c r="AP81" s="32" t="n">
        <v>0</v>
      </c>
      <c r="AQ81" s="32" t="n">
        <v>0</v>
      </c>
      <c r="AR81" s="32" t="n">
        <v>0</v>
      </c>
      <c r="AS81" s="32" t="n">
        <v>0</v>
      </c>
      <c r="AT81" s="32" t="n">
        <v>0</v>
      </c>
      <c r="AU81" s="25" t="n">
        <v>0</v>
      </c>
      <c r="AV81" s="25" t="n">
        <v>0</v>
      </c>
      <c r="AW81" s="25" t="n">
        <v>0</v>
      </c>
      <c r="AX81" s="25" t="n">
        <v>0</v>
      </c>
      <c r="AY81" s="25" t="n">
        <v>0</v>
      </c>
      <c r="AZ81" s="25" t="n">
        <v>0</v>
      </c>
      <c r="BA81" s="25" t="n">
        <v>0</v>
      </c>
      <c r="BB81" s="25" t="n">
        <v>0</v>
      </c>
      <c r="BC81" s="25" t="n">
        <v>0</v>
      </c>
      <c r="BD81" s="25" t="n">
        <v>0</v>
      </c>
      <c r="BE81" s="26" t="n">
        <v>1</v>
      </c>
      <c r="BF81" s="25" t="n">
        <v>0</v>
      </c>
      <c r="BG81" s="25" t="n">
        <v>0</v>
      </c>
      <c r="BH81" s="25" t="n">
        <v>0</v>
      </c>
      <c r="BI81" s="32" t="s">
        <v>469</v>
      </c>
      <c r="BJ81" s="32" t="s">
        <v>469</v>
      </c>
      <c r="BK81" s="32" t="s">
        <v>469</v>
      </c>
      <c r="BL81" s="32" t="s">
        <v>469</v>
      </c>
      <c r="BM81" s="32" t="s">
        <v>469</v>
      </c>
      <c r="BN81" s="32" t="s">
        <v>469</v>
      </c>
      <c r="BO81" s="32" t="s">
        <v>469</v>
      </c>
      <c r="BP81" s="67">
        <f>COUNTIF($E81:$BG81,1)</f>
        <v>1</v>
      </c>
      <c r="BQ81" s="65"/>
      <c r="BR81" s="67">
        <f>IF(BP81=2,2,IF(BP81&gt;3,3,IF(BP81=1,1,0)))</f>
        <v>1</v>
      </c>
      <c r="BS81" s="67">
        <f>COUNTIF($E81:$BG81,"R")</f>
        <v>0</v>
      </c>
      <c r="BT81" s="67">
        <f>COUNTIF($E81:$BG81,"E")</f>
        <v>0</v>
      </c>
      <c r="BU81" s="67">
        <f>COUNTIF($E81:$BO81,"X")</f>
        <v>0</v>
      </c>
      <c r="BV81" s="67">
        <f>IF(OR(BT81&gt;0,BS81&gt;0,BU81&gt;7,OR(BU81&lt;7,BU81&gt;7)),0,1)</f>
        <v>0</v>
      </c>
      <c r="BW81" s="13">
        <f>IFERROR(VLOOKUP(C81,Inscritos!$B$2:$D$600,3,FALSE()),0)</f>
        <v>1</v>
      </c>
      <extLst>
        <ext uri="smNativeData">
          <pm:rowDef xmlns:pm="smNativeData" id="1712247999" r="81" hidden="0" collapsedDB="1" collapsedOL="0"/>
        </ext>
      </extLst>
    </row>
    <row r="82" spans="1:75" hidden="1" ht="15.75" customHeight="1">
      <c r="A82" s="24" t="s">
        <v>143</v>
      </c>
      <c r="B82" s="6" t="s">
        <v>144</v>
      </c>
      <c r="C82" s="24" t="s">
        <v>189</v>
      </c>
      <c r="D82" s="13" t="s">
        <v>509</v>
      </c>
      <c r="E82" s="25" t="n">
        <v>0</v>
      </c>
      <c r="F82" s="25" t="n">
        <v>0</v>
      </c>
      <c r="G82" s="25" t="n">
        <v>0</v>
      </c>
      <c r="H82" s="25" t="n">
        <v>0</v>
      </c>
      <c r="I82" s="25" t="n">
        <v>0</v>
      </c>
      <c r="J82" s="25" t="n">
        <v>0</v>
      </c>
      <c r="K82" s="25" t="n">
        <v>0</v>
      </c>
      <c r="L82" s="25" t="n">
        <v>0</v>
      </c>
      <c r="M82" s="25" t="n">
        <v>0</v>
      </c>
      <c r="N82" s="25" t="n">
        <v>0</v>
      </c>
      <c r="O82" s="25" t="n">
        <v>0</v>
      </c>
      <c r="P82" s="25" t="n">
        <v>0</v>
      </c>
      <c r="Q82" s="25" t="n">
        <v>0</v>
      </c>
      <c r="R82" s="25" t="n">
        <v>0</v>
      </c>
      <c r="S82" s="32" t="n">
        <v>0</v>
      </c>
      <c r="T82" s="32" t="n">
        <v>0</v>
      </c>
      <c r="U82" s="32" t="n">
        <v>0</v>
      </c>
      <c r="V82" s="32" t="n">
        <v>0</v>
      </c>
      <c r="W82" s="32" t="n">
        <v>0</v>
      </c>
      <c r="X82" s="32" t="n">
        <v>0</v>
      </c>
      <c r="Y82" s="32" t="n">
        <v>0</v>
      </c>
      <c r="Z82" s="25" t="n">
        <v>0</v>
      </c>
      <c r="AA82" s="25" t="n">
        <v>0</v>
      </c>
      <c r="AB82" s="25" t="n">
        <v>0</v>
      </c>
      <c r="AC82" s="25" t="n">
        <v>0</v>
      </c>
      <c r="AD82" s="25" t="n">
        <v>0</v>
      </c>
      <c r="AE82" s="25" t="n">
        <v>0</v>
      </c>
      <c r="AF82" s="25" t="n">
        <v>0</v>
      </c>
      <c r="AG82" s="25" t="n">
        <v>0</v>
      </c>
      <c r="AH82" s="25" t="n">
        <v>0</v>
      </c>
      <c r="AI82" s="25" t="n">
        <v>0</v>
      </c>
      <c r="AJ82" s="25" t="n">
        <v>0</v>
      </c>
      <c r="AK82" s="25" t="n">
        <v>0</v>
      </c>
      <c r="AL82" s="25" t="n">
        <v>0</v>
      </c>
      <c r="AM82" s="25" t="n">
        <v>0</v>
      </c>
      <c r="AN82" s="32" t="n">
        <v>0</v>
      </c>
      <c r="AO82" s="32" t="n">
        <v>0</v>
      </c>
      <c r="AP82" s="32" t="n">
        <v>0</v>
      </c>
      <c r="AQ82" s="32" t="n">
        <v>0</v>
      </c>
      <c r="AR82" s="32" t="n">
        <v>0</v>
      </c>
      <c r="AS82" s="32" t="n">
        <v>0</v>
      </c>
      <c r="AT82" s="32" t="n">
        <v>0</v>
      </c>
      <c r="AU82" s="25" t="n">
        <v>0</v>
      </c>
      <c r="AV82" s="25" t="n">
        <v>0</v>
      </c>
      <c r="AW82" s="25" t="n">
        <v>0</v>
      </c>
      <c r="AX82" s="25" t="n">
        <v>0</v>
      </c>
      <c r="AY82" s="25" t="n">
        <v>0</v>
      </c>
      <c r="AZ82" s="25" t="n">
        <v>0</v>
      </c>
      <c r="BA82" s="25" t="n">
        <v>0</v>
      </c>
      <c r="BB82" s="25" t="n">
        <v>0</v>
      </c>
      <c r="BC82" s="25" t="n">
        <v>0</v>
      </c>
      <c r="BD82" s="25" t="n">
        <v>0</v>
      </c>
      <c r="BE82" s="26" t="n">
        <v>1</v>
      </c>
      <c r="BF82" s="25" t="n">
        <v>0</v>
      </c>
      <c r="BG82" s="25" t="n">
        <v>0</v>
      </c>
      <c r="BH82" s="25" t="n">
        <v>0</v>
      </c>
      <c r="BI82" s="32" t="s">
        <v>469</v>
      </c>
      <c r="BJ82" s="32" t="s">
        <v>469</v>
      </c>
      <c r="BK82" s="32" t="s">
        <v>469</v>
      </c>
      <c r="BL82" s="32" t="s">
        <v>469</v>
      </c>
      <c r="BM82" s="32" t="s">
        <v>469</v>
      </c>
      <c r="BN82" s="32" t="s">
        <v>469</v>
      </c>
      <c r="BO82" s="32" t="s">
        <v>469</v>
      </c>
      <c r="BP82" s="67">
        <f>COUNTIF($E82:$BG82,1)</f>
        <v>1</v>
      </c>
      <c r="BQ82" s="65"/>
      <c r="BR82" s="67">
        <f>IF(BP82=2,2,IF(BP82&gt;3,3,IF(BP82=1,1,0)))</f>
        <v>1</v>
      </c>
      <c r="BS82" s="67">
        <f>COUNTIF($E82:$BG82,"R")</f>
        <v>0</v>
      </c>
      <c r="BT82" s="67">
        <f>COUNTIF($E82:$BG82,"E")</f>
        <v>0</v>
      </c>
      <c r="BU82" s="67">
        <f>COUNTIF($E82:$BO82,"X")</f>
        <v>0</v>
      </c>
      <c r="BV82" s="67">
        <f>IF(OR(BT82&gt;0,BS82&gt;0,BU82&gt;7,OR(BU82&lt;7,BU82&gt;7)),0,1)</f>
        <v>0</v>
      </c>
      <c r="BW82" s="13">
        <f>IFERROR(VLOOKUP(C82,Inscritos!$B$2:$D$600,3,FALSE()),0)</f>
        <v>1</v>
      </c>
      <extLst>
        <ext uri="smNativeData">
          <pm:rowDef xmlns:pm="smNativeData" id="1712247999" r="82" hidden="0" collapsedDB="1" collapsedOL="0"/>
        </ext>
      </extLst>
    </row>
    <row r="83" spans="1:75" hidden="1" ht="15.75" customHeight="1">
      <c r="A83" s="24" t="s">
        <v>110</v>
      </c>
      <c r="B83" s="6" t="s">
        <v>144</v>
      </c>
      <c r="C83" s="24" t="s">
        <v>190</v>
      </c>
      <c r="D83" s="13" t="s">
        <v>510</v>
      </c>
      <c r="E83" s="25" t="n">
        <v>0</v>
      </c>
      <c r="F83" s="25" t="n">
        <v>0</v>
      </c>
      <c r="G83" s="25" t="n">
        <v>0</v>
      </c>
      <c r="H83" s="25" t="n">
        <v>0</v>
      </c>
      <c r="I83" s="25" t="n">
        <v>0</v>
      </c>
      <c r="J83" s="25" t="n">
        <v>0</v>
      </c>
      <c r="K83" s="25" t="n">
        <v>0</v>
      </c>
      <c r="L83" s="25" t="n">
        <v>0</v>
      </c>
      <c r="M83" s="25" t="n">
        <v>0</v>
      </c>
      <c r="N83" s="25" t="n">
        <v>0</v>
      </c>
      <c r="O83" s="25" t="n">
        <v>0</v>
      </c>
      <c r="P83" s="25" t="n">
        <v>0</v>
      </c>
      <c r="Q83" s="25" t="n">
        <v>0</v>
      </c>
      <c r="R83" s="25" t="n">
        <v>0</v>
      </c>
      <c r="S83" s="32" t="n">
        <v>0</v>
      </c>
      <c r="T83" s="32" t="n">
        <v>0</v>
      </c>
      <c r="U83" s="32" t="n">
        <v>0</v>
      </c>
      <c r="V83" s="32" t="n">
        <v>0</v>
      </c>
      <c r="W83" s="32" t="n">
        <v>0</v>
      </c>
      <c r="X83" s="32" t="n">
        <v>0</v>
      </c>
      <c r="Y83" s="32" t="n">
        <v>0</v>
      </c>
      <c r="Z83" s="25" t="n">
        <v>0</v>
      </c>
      <c r="AA83" s="25" t="n">
        <v>0</v>
      </c>
      <c r="AB83" s="25" t="n">
        <v>0</v>
      </c>
      <c r="AC83" s="25" t="n">
        <v>0</v>
      </c>
      <c r="AD83" s="25" t="n">
        <v>0</v>
      </c>
      <c r="AE83" s="25" t="n">
        <v>0</v>
      </c>
      <c r="AF83" s="25" t="n">
        <v>0</v>
      </c>
      <c r="AG83" s="25" t="n">
        <v>0</v>
      </c>
      <c r="AH83" s="25" t="n">
        <v>0</v>
      </c>
      <c r="AI83" s="25" t="n">
        <v>0</v>
      </c>
      <c r="AJ83" s="25" t="n">
        <v>0</v>
      </c>
      <c r="AK83" s="25" t="n">
        <v>0</v>
      </c>
      <c r="AL83" s="25" t="n">
        <v>0</v>
      </c>
      <c r="AM83" s="25" t="n">
        <v>0</v>
      </c>
      <c r="AN83" s="32" t="n">
        <v>0</v>
      </c>
      <c r="AO83" s="32" t="n">
        <v>0</v>
      </c>
      <c r="AP83" s="32" t="n">
        <v>0</v>
      </c>
      <c r="AQ83" s="32" t="n">
        <v>0</v>
      </c>
      <c r="AR83" s="32" t="n">
        <v>0</v>
      </c>
      <c r="AS83" s="32" t="n">
        <v>0</v>
      </c>
      <c r="AT83" s="32" t="n">
        <v>0</v>
      </c>
      <c r="AU83" s="25" t="n">
        <v>0</v>
      </c>
      <c r="AV83" s="25" t="n">
        <v>0</v>
      </c>
      <c r="AW83" s="25" t="n">
        <v>0</v>
      </c>
      <c r="AX83" s="25" t="n">
        <v>0</v>
      </c>
      <c r="AY83" s="25" t="n">
        <v>0</v>
      </c>
      <c r="AZ83" s="25" t="n">
        <v>0</v>
      </c>
      <c r="BA83" s="25" t="n">
        <v>0</v>
      </c>
      <c r="BB83" s="25" t="n">
        <v>0</v>
      </c>
      <c r="BC83" s="25" t="n">
        <v>0</v>
      </c>
      <c r="BD83" s="25" t="n">
        <v>0</v>
      </c>
      <c r="BE83" s="26" t="n">
        <v>1</v>
      </c>
      <c r="BF83" s="25" t="n">
        <v>0</v>
      </c>
      <c r="BG83" s="25" t="n">
        <v>0</v>
      </c>
      <c r="BH83" s="25" t="n">
        <v>0</v>
      </c>
      <c r="BI83" s="32" t="s">
        <v>469</v>
      </c>
      <c r="BJ83" s="32" t="s">
        <v>469</v>
      </c>
      <c r="BK83" s="32" t="s">
        <v>469</v>
      </c>
      <c r="BL83" s="32" t="s">
        <v>469</v>
      </c>
      <c r="BM83" s="32" t="s">
        <v>469</v>
      </c>
      <c r="BN83" s="32" t="s">
        <v>469</v>
      </c>
      <c r="BO83" s="32" t="s">
        <v>469</v>
      </c>
      <c r="BP83" s="67">
        <f>COUNTIF($E83:$BG83,1)</f>
        <v>1</v>
      </c>
      <c r="BQ83" s="65"/>
      <c r="BR83" s="67">
        <f>IF(BP83=2,2,IF(BP83&gt;3,3,IF(BP83=1,1,0)))</f>
        <v>1</v>
      </c>
      <c r="BS83" s="67">
        <f>COUNTIF($E83:$BG83,"R")</f>
        <v>0</v>
      </c>
      <c r="BT83" s="67">
        <f>COUNTIF($E83:$BG83,"E")</f>
        <v>0</v>
      </c>
      <c r="BU83" s="67">
        <f>COUNTIF($E83:$BO83,"X")</f>
        <v>0</v>
      </c>
      <c r="BV83" s="67">
        <f>IF(OR(BT83&gt;0,BS83&gt;0,BU83&gt;7,OR(BU83&lt;7,BU83&gt;7)),0,1)</f>
        <v>0</v>
      </c>
      <c r="BW83" s="13">
        <f>IFERROR(VLOOKUP(C83,Inscritos!$B$2:$D$600,3,FALSE()),0)</f>
        <v>1</v>
      </c>
      <extLst>
        <ext uri="smNativeData">
          <pm:rowDef xmlns:pm="smNativeData" id="1712247999" r="83" hidden="0" collapsedDB="1" collapsedOL="0"/>
        </ext>
      </extLst>
    </row>
    <row r="84" spans="1:75" hidden="1" ht="15.75" customHeight="1">
      <c r="A84" s="24" t="s">
        <v>110</v>
      </c>
      <c r="B84" s="6" t="s">
        <v>144</v>
      </c>
      <c r="C84" s="24" t="s">
        <v>191</v>
      </c>
      <c r="D84" s="13" t="s">
        <v>511</v>
      </c>
      <c r="E84" s="25" t="n">
        <v>0</v>
      </c>
      <c r="F84" s="25" t="n">
        <v>0</v>
      </c>
      <c r="G84" s="25" t="n">
        <v>0</v>
      </c>
      <c r="H84" s="25" t="n">
        <v>0</v>
      </c>
      <c r="I84" s="25" t="n">
        <v>0</v>
      </c>
      <c r="J84" s="25" t="n">
        <v>0</v>
      </c>
      <c r="K84" s="25" t="n">
        <v>0</v>
      </c>
      <c r="L84" s="25" t="n">
        <v>0</v>
      </c>
      <c r="M84" s="25" t="n">
        <v>0</v>
      </c>
      <c r="N84" s="25" t="n">
        <v>0</v>
      </c>
      <c r="O84" s="25" t="n">
        <v>0</v>
      </c>
      <c r="P84" s="25" t="n">
        <v>0</v>
      </c>
      <c r="Q84" s="25" t="n">
        <v>0</v>
      </c>
      <c r="R84" s="25" t="n">
        <v>0</v>
      </c>
      <c r="S84" s="32" t="n">
        <v>0</v>
      </c>
      <c r="T84" s="32" t="n">
        <v>0</v>
      </c>
      <c r="U84" s="32" t="n">
        <v>0</v>
      </c>
      <c r="V84" s="32" t="n">
        <v>0</v>
      </c>
      <c r="W84" s="32" t="n">
        <v>0</v>
      </c>
      <c r="X84" s="32" t="n">
        <v>0</v>
      </c>
      <c r="Y84" s="32" t="n">
        <v>0</v>
      </c>
      <c r="Z84" s="25" t="n">
        <v>0</v>
      </c>
      <c r="AA84" s="25" t="n">
        <v>0</v>
      </c>
      <c r="AB84" s="25" t="n">
        <v>0</v>
      </c>
      <c r="AC84" s="25" t="n">
        <v>0</v>
      </c>
      <c r="AD84" s="25" t="n">
        <v>0</v>
      </c>
      <c r="AE84" s="25" t="n">
        <v>0</v>
      </c>
      <c r="AF84" s="25" t="n">
        <v>0</v>
      </c>
      <c r="AG84" s="25" t="n">
        <v>0</v>
      </c>
      <c r="AH84" s="25" t="n">
        <v>0</v>
      </c>
      <c r="AI84" s="25" t="n">
        <v>0</v>
      </c>
      <c r="AJ84" s="25" t="n">
        <v>0</v>
      </c>
      <c r="AK84" s="25" t="n">
        <v>0</v>
      </c>
      <c r="AL84" s="25" t="n">
        <v>0</v>
      </c>
      <c r="AM84" s="25" t="n">
        <v>0</v>
      </c>
      <c r="AN84" s="32" t="n">
        <v>0</v>
      </c>
      <c r="AO84" s="32" t="n">
        <v>0</v>
      </c>
      <c r="AP84" s="32" t="n">
        <v>0</v>
      </c>
      <c r="AQ84" s="32" t="n">
        <v>0</v>
      </c>
      <c r="AR84" s="31" t="n">
        <v>1</v>
      </c>
      <c r="AS84" s="32" t="n">
        <v>0</v>
      </c>
      <c r="AT84" s="32" t="n">
        <v>0</v>
      </c>
      <c r="AU84" s="25" t="n">
        <v>0</v>
      </c>
      <c r="AV84" s="25" t="n">
        <v>0</v>
      </c>
      <c r="AW84" s="25" t="n">
        <v>0</v>
      </c>
      <c r="AX84" s="25" t="n">
        <v>0</v>
      </c>
      <c r="AY84" s="25" t="n">
        <v>0</v>
      </c>
      <c r="AZ84" s="25" t="n">
        <v>0</v>
      </c>
      <c r="BA84" s="25" t="n">
        <v>0</v>
      </c>
      <c r="BB84" s="13"/>
      <c r="BC84" s="13"/>
      <c r="BD84" s="13"/>
      <c r="BE84" s="13"/>
      <c r="BF84" s="13"/>
      <c r="BG84" s="13"/>
      <c r="BH84" s="13"/>
      <c r="BI84" s="27"/>
      <c r="BJ84" s="27"/>
      <c r="BK84" s="27"/>
      <c r="BL84" s="27"/>
      <c r="BM84" s="27"/>
      <c r="BN84" s="27"/>
      <c r="BO84" s="27"/>
      <c r="BP84" s="67">
        <f>COUNTIF($E84:$BG84,1)</f>
        <v>1</v>
      </c>
      <c r="BQ84" s="65"/>
      <c r="BR84" s="67">
        <f>IF(BP84=2,2,IF(BP84&gt;3,3,IF(BP84=1,1,0)))</f>
        <v>1</v>
      </c>
      <c r="BS84" s="67">
        <f>COUNTIF($E84:$BG84,"R")</f>
        <v>0</v>
      </c>
      <c r="BT84" s="67">
        <f>COUNTIF($E84:$BG84,"E")</f>
        <v>0</v>
      </c>
      <c r="BU84" s="67">
        <f>COUNTIF($E84:$BO84,"X")</f>
        <v>0</v>
      </c>
      <c r="BV84" s="67">
        <f>IF(OR(BT84&gt;0,BS84&gt;0,BU84&gt;7,OR(BU84&lt;7,BU84&gt;7)),0,1)</f>
        <v>0</v>
      </c>
      <c r="BW84" s="13">
        <f>IFERROR(VLOOKUP(C84,Inscritos!$B$2:$D$600,3,FALSE()),0)</f>
        <v>0</v>
      </c>
      <extLst>
        <ext uri="smNativeData">
          <pm:rowDef xmlns:pm="smNativeData" id="1712247999" r="84" hidden="0" collapsedDB="1" collapsedOL="0"/>
        </ext>
      </extLst>
    </row>
    <row r="85" spans="1:75" hidden="1" ht="15.75" customHeight="1">
      <c r="A85" s="39" t="s">
        <v>110</v>
      </c>
      <c r="B85" s="6" t="s">
        <v>144</v>
      </c>
      <c r="C85" s="24" t="s">
        <v>192</v>
      </c>
      <c r="D85" s="13" t="s">
        <v>512</v>
      </c>
      <c r="E85" s="25" t="n">
        <v>0</v>
      </c>
      <c r="F85" s="25" t="n">
        <v>0</v>
      </c>
      <c r="G85" s="25" t="n">
        <v>0</v>
      </c>
      <c r="H85" s="25" t="n">
        <v>0</v>
      </c>
      <c r="I85" s="25" t="n">
        <v>0</v>
      </c>
      <c r="J85" s="25" t="n">
        <v>0</v>
      </c>
      <c r="K85" s="25" t="n">
        <v>0</v>
      </c>
      <c r="L85" s="25" t="n">
        <v>0</v>
      </c>
      <c r="M85" s="25" t="n">
        <v>0</v>
      </c>
      <c r="N85" s="25" t="n">
        <v>0</v>
      </c>
      <c r="O85" s="25" t="n">
        <v>0</v>
      </c>
      <c r="P85" s="25" t="n">
        <v>0</v>
      </c>
      <c r="Q85" s="25" t="n">
        <v>0</v>
      </c>
      <c r="R85" s="25" t="n">
        <v>0</v>
      </c>
      <c r="S85" s="32" t="n">
        <v>0</v>
      </c>
      <c r="T85" s="32" t="n">
        <v>0</v>
      </c>
      <c r="U85" s="32" t="n">
        <v>0</v>
      </c>
      <c r="V85" s="32" t="n">
        <v>0</v>
      </c>
      <c r="W85" s="32" t="n">
        <v>0</v>
      </c>
      <c r="X85" s="32" t="n">
        <v>0</v>
      </c>
      <c r="Y85" s="32" t="n">
        <v>0</v>
      </c>
      <c r="Z85" s="25" t="n">
        <v>0</v>
      </c>
      <c r="AA85" s="25" t="n">
        <v>0</v>
      </c>
      <c r="AB85" s="25" t="n">
        <v>0</v>
      </c>
      <c r="AC85" s="25" t="n">
        <v>0</v>
      </c>
      <c r="AD85" s="25" t="n">
        <v>0</v>
      </c>
      <c r="AE85" s="25" t="n">
        <v>0</v>
      </c>
      <c r="AF85" s="25" t="n">
        <v>0</v>
      </c>
      <c r="AG85" s="25" t="n">
        <v>0</v>
      </c>
      <c r="AH85" s="25" t="n">
        <v>0</v>
      </c>
      <c r="AI85" s="25" t="n">
        <v>0</v>
      </c>
      <c r="AJ85" s="25" t="n">
        <v>0</v>
      </c>
      <c r="AK85" s="25" t="n">
        <v>0</v>
      </c>
      <c r="AL85" s="25" t="n">
        <v>0</v>
      </c>
      <c r="AM85" s="25" t="n">
        <v>0</v>
      </c>
      <c r="AN85" s="32" t="n">
        <v>0</v>
      </c>
      <c r="AO85" s="32" t="n">
        <v>0</v>
      </c>
      <c r="AP85" s="32" t="n">
        <v>0</v>
      </c>
      <c r="AQ85" s="32" t="n">
        <v>0</v>
      </c>
      <c r="AR85" s="32" t="n">
        <v>0</v>
      </c>
      <c r="AS85" s="32" t="n">
        <v>0</v>
      </c>
      <c r="AT85" s="31" t="s">
        <v>460</v>
      </c>
      <c r="AU85" s="25" t="n">
        <v>0</v>
      </c>
      <c r="AV85" s="25" t="n">
        <v>0</v>
      </c>
      <c r="AW85" s="25" t="n">
        <v>0</v>
      </c>
      <c r="AX85" s="25" t="n">
        <v>0</v>
      </c>
      <c r="AY85" s="25" t="n">
        <v>0</v>
      </c>
      <c r="AZ85" s="25" t="n">
        <v>0</v>
      </c>
      <c r="BA85" s="25" t="n">
        <v>0</v>
      </c>
      <c r="BB85" s="25" t="n">
        <v>0</v>
      </c>
      <c r="BC85" s="25" t="n">
        <v>0</v>
      </c>
      <c r="BD85" s="25" t="n">
        <v>0</v>
      </c>
      <c r="BE85" s="25" t="n">
        <v>0</v>
      </c>
      <c r="BF85" s="25" t="n">
        <v>0</v>
      </c>
      <c r="BG85" s="25" t="n">
        <v>0</v>
      </c>
      <c r="BH85" s="25" t="n">
        <v>0</v>
      </c>
      <c r="BI85" s="32" t="s">
        <v>469</v>
      </c>
      <c r="BJ85" s="32" t="s">
        <v>469</v>
      </c>
      <c r="BK85" s="32" t="s">
        <v>469</v>
      </c>
      <c r="BL85" s="32" t="s">
        <v>469</v>
      </c>
      <c r="BM85" s="32" t="s">
        <v>469</v>
      </c>
      <c r="BN85" s="32" t="s">
        <v>469</v>
      </c>
      <c r="BO85" s="32" t="s">
        <v>469</v>
      </c>
      <c r="BP85" s="67">
        <f>COUNTIF($E85:$BG85,1)</f>
        <v>0</v>
      </c>
      <c r="BQ85" s="65"/>
      <c r="BR85" s="67">
        <f>IF(BP85=2,2,IF(BP85&gt;3,3,IF(BP85=1,1,0)))</f>
        <v>0</v>
      </c>
      <c r="BS85" s="67">
        <f>COUNTIF($E85:$BG85,"R")</f>
        <v>0</v>
      </c>
      <c r="BT85" s="67">
        <f>COUNTIF($E85:$BG85,"E")</f>
        <v>0</v>
      </c>
      <c r="BU85" s="67">
        <f>COUNTIF($E85:$BO85,"X")</f>
        <v>0</v>
      </c>
      <c r="BV85" s="67">
        <f>IF(OR(BT85&gt;0,BS85&gt;0,BU85&gt;7,OR(BU85&lt;7,BU85&gt;7)),0,1)</f>
        <v>0</v>
      </c>
      <c r="BW85" s="13">
        <f>IFERROR(VLOOKUP(C85,Inscritos!$B$2:$D$600,3,FALSE()),0)</f>
        <v>1</v>
      </c>
      <extLst>
        <ext uri="smNativeData">
          <pm:rowDef xmlns:pm="smNativeData" id="1712247999" r="85" hidden="0" collapsedDB="1" collapsedOL="0"/>
        </ext>
      </extLst>
    </row>
    <row r="86" spans="1:77" hidden="1" ht="15.75" customHeight="1">
      <c r="A86" s="24" t="s">
        <v>82</v>
      </c>
      <c r="B86" s="6" t="s">
        <v>119</v>
      </c>
      <c r="C86" s="24" t="s">
        <v>193</v>
      </c>
      <c r="D86" s="13" t="s">
        <v>513</v>
      </c>
      <c r="E86" s="25" t="n">
        <v>0</v>
      </c>
      <c r="F86" s="25" t="n">
        <v>0</v>
      </c>
      <c r="G86" s="25" t="n">
        <v>0</v>
      </c>
      <c r="H86" s="25" t="n">
        <v>0</v>
      </c>
      <c r="I86" s="25" t="n">
        <v>0</v>
      </c>
      <c r="J86" s="25" t="n">
        <v>0</v>
      </c>
      <c r="K86" s="25" t="n">
        <v>0</v>
      </c>
      <c r="L86" s="25" t="n">
        <v>0</v>
      </c>
      <c r="M86" s="25" t="n">
        <v>0</v>
      </c>
      <c r="N86" s="25" t="n">
        <v>0</v>
      </c>
      <c r="O86" s="25" t="n">
        <v>0</v>
      </c>
      <c r="P86" s="25" t="n">
        <v>0</v>
      </c>
      <c r="Q86" s="25" t="n">
        <v>0</v>
      </c>
      <c r="R86" s="25" t="n">
        <v>0</v>
      </c>
      <c r="S86" s="27" t="s">
        <v>450</v>
      </c>
      <c r="T86" s="27" t="s">
        <v>450</v>
      </c>
      <c r="U86" s="27" t="s">
        <v>450</v>
      </c>
      <c r="V86" s="27" t="s">
        <v>450</v>
      </c>
      <c r="W86" s="27" t="s">
        <v>450</v>
      </c>
      <c r="X86" s="27" t="s">
        <v>450</v>
      </c>
      <c r="Y86" s="27" t="s">
        <v>450</v>
      </c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27"/>
      <c r="AO86" s="27"/>
      <c r="AP86" s="27"/>
      <c r="AQ86" s="27"/>
      <c r="AR86" s="27"/>
      <c r="AS86" s="27"/>
      <c r="AT86" s="2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27"/>
      <c r="BJ86" s="27"/>
      <c r="BK86" s="27"/>
      <c r="BL86" s="27"/>
      <c r="BM86" s="27"/>
      <c r="BN86" s="27"/>
      <c r="BO86" s="27"/>
      <c r="BP86" s="67">
        <f>COUNTIF($E86:$BG86,1)</f>
        <v>0</v>
      </c>
      <c r="BQ86" s="67" t="n">
        <v>3</v>
      </c>
      <c r="BR86" s="67">
        <f>IF(BP86=2,2,IF(BP86&gt;3,3,IF(BP86=1,1,0)))</f>
        <v>0</v>
      </c>
      <c r="BS86" s="67">
        <f>COUNTIF($E86:$BG86,"R")</f>
        <v>0</v>
      </c>
      <c r="BT86" s="67">
        <f>COUNTIF($E86:$BG86,"E")</f>
        <v>0</v>
      </c>
      <c r="BU86" s="67">
        <f>COUNTIF($E86:$BO86,"X")</f>
        <v>0</v>
      </c>
      <c r="BV86" s="70">
        <f>IF(OR(BT86&gt;0,BS86&gt;0,BU86&gt;7,OR(BU86&lt;7,BU86&gt;7)),0,1)</f>
        <v>0</v>
      </c>
      <c r="BW86" s="13">
        <f>IFERROR(VLOOKUP(C86,Inscritos!$B$2:$D$600,3,FALSE()),0)</f>
        <v>1</v>
      </c>
      <c r="BX86" s="40"/>
      <c r="BY86" s="13" t="s">
        <v>194</v>
      </c>
      <extLst>
        <ext uri="smNativeData">
          <pm:rowDef xmlns:pm="smNativeData" id="1712247999" r="86" hidden="0" collapsedDB="1" collapsedOL="0"/>
        </ext>
      </extLst>
    </row>
    <row r="87" spans="1:77" hidden="1" ht="15.75" customHeight="1">
      <c r="A87" s="24" t="s">
        <v>82</v>
      </c>
      <c r="B87" s="6" t="s">
        <v>119</v>
      </c>
      <c r="C87" s="24" t="s">
        <v>195</v>
      </c>
      <c r="D87" s="13" t="s">
        <v>514</v>
      </c>
      <c r="E87" s="25" t="n">
        <v>0</v>
      </c>
      <c r="F87" s="25" t="n">
        <v>0</v>
      </c>
      <c r="G87" s="25" t="n">
        <v>0</v>
      </c>
      <c r="H87" s="25" t="n">
        <v>0</v>
      </c>
      <c r="I87" s="25" t="n">
        <v>0</v>
      </c>
      <c r="J87" s="25" t="n">
        <v>0</v>
      </c>
      <c r="K87" s="25" t="n">
        <v>0</v>
      </c>
      <c r="L87" s="25" t="n">
        <v>0</v>
      </c>
      <c r="M87" s="25" t="n">
        <v>0</v>
      </c>
      <c r="N87" s="25" t="n">
        <v>0</v>
      </c>
      <c r="O87" s="25" t="n">
        <v>0</v>
      </c>
      <c r="P87" s="25" t="n">
        <v>0</v>
      </c>
      <c r="Q87" s="25" t="n">
        <v>0</v>
      </c>
      <c r="R87" s="25" t="n">
        <v>0</v>
      </c>
      <c r="S87" s="27" t="s">
        <v>450</v>
      </c>
      <c r="T87" s="27" t="s">
        <v>450</v>
      </c>
      <c r="U87" s="27" t="s">
        <v>450</v>
      </c>
      <c r="V87" s="27" t="s">
        <v>450</v>
      </c>
      <c r="W87" s="27" t="s">
        <v>450</v>
      </c>
      <c r="X87" s="27" t="s">
        <v>450</v>
      </c>
      <c r="Y87" s="27" t="s">
        <v>450</v>
      </c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27"/>
      <c r="AO87" s="27"/>
      <c r="AP87" s="27"/>
      <c r="AQ87" s="27"/>
      <c r="AR87" s="27"/>
      <c r="AS87" s="27"/>
      <c r="AT87" s="2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27"/>
      <c r="BJ87" s="27"/>
      <c r="BK87" s="27"/>
      <c r="BL87" s="27"/>
      <c r="BM87" s="27"/>
      <c r="BN87" s="27"/>
      <c r="BO87" s="27"/>
      <c r="BP87" s="67">
        <f>COUNTIF($E87:$BG87,1)</f>
        <v>0</v>
      </c>
      <c r="BQ87" s="67" t="n">
        <v>3</v>
      </c>
      <c r="BR87" s="67">
        <f>IF(BP87=2,2,IF(BP87&gt;3,3,IF(BP87=1,1,0)))</f>
        <v>0</v>
      </c>
      <c r="BS87" s="67">
        <f>COUNTIF($E87:$BG87,"R")</f>
        <v>0</v>
      </c>
      <c r="BT87" s="67">
        <f>COUNTIF($E87:$BG87,"E")</f>
        <v>0</v>
      </c>
      <c r="BU87" s="67">
        <f>COUNTIF($E87:$BO87,"X")</f>
        <v>0</v>
      </c>
      <c r="BV87" s="70">
        <f>IF(OR(BT87&gt;0,BS87&gt;0,BU87&gt;7,OR(BU87&lt;7,BU87&gt;7)),0,1)</f>
        <v>0</v>
      </c>
      <c r="BW87" s="13">
        <f>IFERROR(VLOOKUP(C87,Inscritos!$B$2:$D$600,3,FALSE()),0)</f>
        <v>1</v>
      </c>
      <c r="BX87" s="13"/>
      <c r="BY87" s="13" t="s">
        <v>196</v>
      </c>
      <extLst>
        <ext uri="smNativeData">
          <pm:rowDef xmlns:pm="smNativeData" id="1712247999" r="87" hidden="0" collapsedDB="1" collapsedOL="0"/>
        </ext>
      </extLst>
    </row>
    <row r="88" spans="1:77" hidden="1" ht="15.75" customHeight="1">
      <c r="A88" s="24" t="s">
        <v>82</v>
      </c>
      <c r="B88" s="6" t="s">
        <v>122</v>
      </c>
      <c r="C88" s="24" t="s">
        <v>197</v>
      </c>
      <c r="D88" s="13" t="s">
        <v>515</v>
      </c>
      <c r="E88" s="25" t="n">
        <v>0</v>
      </c>
      <c r="F88" s="25" t="n">
        <v>0</v>
      </c>
      <c r="G88" s="25" t="n">
        <v>0</v>
      </c>
      <c r="H88" s="25" t="n">
        <v>0</v>
      </c>
      <c r="I88" s="25" t="n">
        <v>0</v>
      </c>
      <c r="J88" s="25" t="n">
        <v>0</v>
      </c>
      <c r="K88" s="25" t="n">
        <v>0</v>
      </c>
      <c r="L88" s="25" t="n">
        <v>0</v>
      </c>
      <c r="M88" s="25" t="n">
        <v>0</v>
      </c>
      <c r="N88" s="25" t="n">
        <v>0</v>
      </c>
      <c r="O88" s="25" t="n">
        <v>0</v>
      </c>
      <c r="P88" s="25" t="n">
        <v>0</v>
      </c>
      <c r="Q88" s="25" t="n">
        <v>0</v>
      </c>
      <c r="R88" s="25" t="n">
        <v>0</v>
      </c>
      <c r="S88" s="27" t="s">
        <v>443</v>
      </c>
      <c r="T88" s="27" t="s">
        <v>443</v>
      </c>
      <c r="U88" s="27" t="s">
        <v>443</v>
      </c>
      <c r="V88" s="27" t="s">
        <v>443</v>
      </c>
      <c r="W88" s="27" t="s">
        <v>443</v>
      </c>
      <c r="X88" s="27" t="s">
        <v>443</v>
      </c>
      <c r="Y88" s="27" t="s">
        <v>443</v>
      </c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27"/>
      <c r="AO88" s="27"/>
      <c r="AP88" s="27"/>
      <c r="AQ88" s="27"/>
      <c r="AR88" s="27"/>
      <c r="AS88" s="27"/>
      <c r="AT88" s="2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27"/>
      <c r="BJ88" s="27"/>
      <c r="BK88" s="27"/>
      <c r="BL88" s="27"/>
      <c r="BM88" s="27"/>
      <c r="BN88" s="27"/>
      <c r="BO88" s="27"/>
      <c r="BP88" s="67">
        <f>COUNTIF($E88:$BG88,1)</f>
        <v>0</v>
      </c>
      <c r="BQ88" s="67" t="n">
        <v>3</v>
      </c>
      <c r="BR88" s="67">
        <f>IF(BP88=2,2,IF(BP88&gt;3,3,IF(BP88=1,1,0)))</f>
        <v>0</v>
      </c>
      <c r="BS88" s="67">
        <f>COUNTIF($E88:$BG88,"R")</f>
        <v>0</v>
      </c>
      <c r="BT88" s="67">
        <f>COUNTIF($E88:$BG88,"E")</f>
        <v>0</v>
      </c>
      <c r="BU88" s="67">
        <f>COUNTIF($E88:$BO88,"X")</f>
        <v>0</v>
      </c>
      <c r="BV88" s="70">
        <f>IF(OR(BT88&gt;0,BS88&gt;0,BU88&gt;7,OR(BU88&lt;7,BU88&gt;7)),0,1)</f>
        <v>0</v>
      </c>
      <c r="BW88" s="13">
        <f>IFERROR(VLOOKUP(C88,Inscritos!$B$2:$D$600,3,FALSE()),0)</f>
        <v>1</v>
      </c>
      <c r="BX88" s="13"/>
      <c r="BY88" s="13"/>
      <extLst>
        <ext uri="smNativeData">
          <pm:rowDef xmlns:pm="smNativeData" id="1712247999" r="88" hidden="0" collapsedDB="1" collapsedOL="0"/>
        </ext>
      </extLst>
    </row>
    <row r="89" spans="1:77" hidden="1" ht="15.75" customHeight="1">
      <c r="A89" s="24" t="s">
        <v>82</v>
      </c>
      <c r="B89" s="6" t="s">
        <v>119</v>
      </c>
      <c r="C89" s="24" t="s">
        <v>198</v>
      </c>
      <c r="D89" s="13" t="s">
        <v>516</v>
      </c>
      <c r="E89" s="25" t="n">
        <v>0</v>
      </c>
      <c r="F89" s="25" t="n">
        <v>0</v>
      </c>
      <c r="G89" s="25" t="n">
        <v>0</v>
      </c>
      <c r="H89" s="25" t="n">
        <v>0</v>
      </c>
      <c r="I89" s="25" t="n">
        <v>0</v>
      </c>
      <c r="J89" s="25" t="n">
        <v>0</v>
      </c>
      <c r="K89" s="25" t="n">
        <v>0</v>
      </c>
      <c r="L89" s="25" t="n">
        <v>0</v>
      </c>
      <c r="M89" s="25" t="n">
        <v>0</v>
      </c>
      <c r="N89" s="25" t="n">
        <v>0</v>
      </c>
      <c r="O89" s="25" t="n">
        <v>0</v>
      </c>
      <c r="P89" s="25" t="n">
        <v>0</v>
      </c>
      <c r="Q89" s="25" t="n">
        <v>0</v>
      </c>
      <c r="R89" s="25" t="n">
        <v>0</v>
      </c>
      <c r="S89" s="27" t="s">
        <v>450</v>
      </c>
      <c r="T89" s="27" t="s">
        <v>450</v>
      </c>
      <c r="U89" s="27" t="s">
        <v>450</v>
      </c>
      <c r="V89" s="27" t="s">
        <v>450</v>
      </c>
      <c r="W89" s="27" t="s">
        <v>450</v>
      </c>
      <c r="X89" s="27" t="s">
        <v>450</v>
      </c>
      <c r="Y89" s="27" t="s">
        <v>450</v>
      </c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27"/>
      <c r="AO89" s="27"/>
      <c r="AP89" s="27"/>
      <c r="AQ89" s="27"/>
      <c r="AR89" s="27"/>
      <c r="AS89" s="27"/>
      <c r="AT89" s="2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27"/>
      <c r="BJ89" s="27"/>
      <c r="BK89" s="27"/>
      <c r="BL89" s="27"/>
      <c r="BM89" s="27"/>
      <c r="BN89" s="27"/>
      <c r="BO89" s="27"/>
      <c r="BP89" s="67">
        <f>COUNTIF($E89:$BG89,1)</f>
        <v>0</v>
      </c>
      <c r="BQ89" s="67" t="n">
        <v>6</v>
      </c>
      <c r="BR89" s="67">
        <f>IF(BP89=2,2,IF(BP89&gt;3,3,IF(BP89=1,1,0)))</f>
        <v>0</v>
      </c>
      <c r="BS89" s="67">
        <f>COUNTIF($E89:$BG89,"R")</f>
        <v>0</v>
      </c>
      <c r="BT89" s="67">
        <f>COUNTIF($E89:$BG89,"E")</f>
        <v>0</v>
      </c>
      <c r="BU89" s="67">
        <f>COUNTIF($E89:$BO89,"X")</f>
        <v>0</v>
      </c>
      <c r="BV89" s="67">
        <f>IF(OR(BT89&gt;0,BS89&gt;0,BU89&gt;7,OR(BU89&lt;7,BU89&gt;7)),0,1)</f>
        <v>0</v>
      </c>
      <c r="BW89" s="13">
        <f>IFERROR(VLOOKUP(C89,Inscritos!$B$2:$D$600,3,FALSE()),0)</f>
        <v>1</v>
      </c>
      <c r="BX89" s="38" t="s">
        <v>199</v>
      </c>
      <c r="BY89" s="38" t="s">
        <v>86</v>
      </c>
      <extLst>
        <ext uri="smNativeData">
          <pm:rowDef xmlns:pm="smNativeData" id="1712247999" r="89" hidden="0" collapsedDB="1" collapsedOL="0"/>
        </ext>
      </extLst>
    </row>
    <row r="90" spans="1:77" hidden="1" ht="15.75" customHeight="1">
      <c r="A90" s="24" t="s">
        <v>82</v>
      </c>
      <c r="B90" s="6" t="s">
        <v>122</v>
      </c>
      <c r="C90" s="24" t="s">
        <v>200</v>
      </c>
      <c r="D90" s="13" t="s">
        <v>517</v>
      </c>
      <c r="E90" s="25" t="n">
        <v>0</v>
      </c>
      <c r="F90" s="25" t="n">
        <v>0</v>
      </c>
      <c r="G90" s="25" t="n">
        <v>0</v>
      </c>
      <c r="H90" s="25" t="n">
        <v>0</v>
      </c>
      <c r="I90" s="25" t="n">
        <v>0</v>
      </c>
      <c r="J90" s="25" t="n">
        <v>0</v>
      </c>
      <c r="K90" s="25" t="n">
        <v>0</v>
      </c>
      <c r="L90" s="25" t="n">
        <v>0</v>
      </c>
      <c r="M90" s="25" t="n">
        <v>0</v>
      </c>
      <c r="N90" s="25" t="n">
        <v>0</v>
      </c>
      <c r="O90" s="25" t="n">
        <v>0</v>
      </c>
      <c r="P90" s="25" t="n">
        <v>0</v>
      </c>
      <c r="Q90" s="25" t="n">
        <v>0</v>
      </c>
      <c r="R90" s="25" t="n">
        <v>0</v>
      </c>
      <c r="S90" s="27" t="s">
        <v>443</v>
      </c>
      <c r="T90" s="27" t="s">
        <v>443</v>
      </c>
      <c r="U90" s="27" t="s">
        <v>443</v>
      </c>
      <c r="V90" s="27" t="s">
        <v>443</v>
      </c>
      <c r="W90" s="27" t="s">
        <v>443</v>
      </c>
      <c r="X90" s="27" t="s">
        <v>443</v>
      </c>
      <c r="Y90" s="27" t="s">
        <v>443</v>
      </c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27"/>
      <c r="AO90" s="27"/>
      <c r="AP90" s="27"/>
      <c r="AQ90" s="27"/>
      <c r="AR90" s="27"/>
      <c r="AS90" s="27"/>
      <c r="AT90" s="2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27"/>
      <c r="BJ90" s="27"/>
      <c r="BK90" s="27"/>
      <c r="BL90" s="27"/>
      <c r="BM90" s="27"/>
      <c r="BN90" s="27"/>
      <c r="BO90" s="27"/>
      <c r="BP90" s="67">
        <f>COUNTIF($E90:$BG90,1)</f>
        <v>0</v>
      </c>
      <c r="BQ90" s="67" t="n">
        <v>5</v>
      </c>
      <c r="BR90" s="67">
        <f>IF(BP90=2,2,IF(BP90&gt;3,3,IF(BP90=1,1,0)))</f>
        <v>0</v>
      </c>
      <c r="BS90" s="67">
        <f>COUNTIF($E90:$BG90,"R")</f>
        <v>0</v>
      </c>
      <c r="BT90" s="67">
        <f>COUNTIF($E90:$BG90,"E")</f>
        <v>0</v>
      </c>
      <c r="BU90" s="67">
        <f>COUNTIF($E90:$BO90,"X")</f>
        <v>0</v>
      </c>
      <c r="BV90" s="70">
        <f>IF(OR(BT90&gt;0,BS90&gt;0,BU90&gt;7,OR(BU90&lt;7,BU90&gt;7)),0,1)</f>
        <v>0</v>
      </c>
      <c r="BW90" s="13">
        <f>IFERROR(VLOOKUP(C90,Inscritos!$B$2:$D$600,3,FALSE()),0)</f>
        <v>1</v>
      </c>
      <c r="BX90" s="41" t="n">
        <v>3</v>
      </c>
      <c r="BY90" s="13" t="s">
        <v>201</v>
      </c>
      <extLst>
        <ext uri="smNativeData">
          <pm:rowDef xmlns:pm="smNativeData" id="1712247999" r="90" hidden="0" collapsedDB="1" collapsedOL="0"/>
        </ext>
      </extLst>
    </row>
    <row r="91" spans="1:77" hidden="1" ht="15.75" customHeight="1">
      <c r="A91" s="24" t="s">
        <v>82</v>
      </c>
      <c r="B91" s="6" t="s">
        <v>119</v>
      </c>
      <c r="C91" s="24" t="s">
        <v>202</v>
      </c>
      <c r="D91" s="13" t="s">
        <v>518</v>
      </c>
      <c r="E91" s="25" t="n">
        <v>0</v>
      </c>
      <c r="F91" s="25" t="n">
        <v>0</v>
      </c>
      <c r="G91" s="25" t="n">
        <v>0</v>
      </c>
      <c r="H91" s="25" t="n">
        <v>0</v>
      </c>
      <c r="I91" s="25" t="n">
        <v>0</v>
      </c>
      <c r="J91" s="25" t="n">
        <v>0</v>
      </c>
      <c r="K91" s="25" t="n">
        <v>0</v>
      </c>
      <c r="L91" s="25" t="n">
        <v>0</v>
      </c>
      <c r="M91" s="25" t="n">
        <v>0</v>
      </c>
      <c r="N91" s="25" t="n">
        <v>0</v>
      </c>
      <c r="O91" s="25" t="n">
        <v>0</v>
      </c>
      <c r="P91" s="25" t="n">
        <v>0</v>
      </c>
      <c r="Q91" s="25" t="n">
        <v>0</v>
      </c>
      <c r="R91" s="25" t="n">
        <v>0</v>
      </c>
      <c r="S91" s="27" t="s">
        <v>450</v>
      </c>
      <c r="T91" s="27" t="s">
        <v>450</v>
      </c>
      <c r="U91" s="27" t="s">
        <v>450</v>
      </c>
      <c r="V91" s="27" t="s">
        <v>450</v>
      </c>
      <c r="W91" s="27" t="s">
        <v>450</v>
      </c>
      <c r="X91" s="27" t="s">
        <v>450</v>
      </c>
      <c r="Y91" s="27" t="s">
        <v>450</v>
      </c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27"/>
      <c r="AO91" s="27"/>
      <c r="AP91" s="27"/>
      <c r="AQ91" s="27"/>
      <c r="AR91" s="27"/>
      <c r="AS91" s="27"/>
      <c r="AT91" s="2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27"/>
      <c r="BJ91" s="27"/>
      <c r="BK91" s="27"/>
      <c r="BL91" s="27"/>
      <c r="BM91" s="27"/>
      <c r="BN91" s="27"/>
      <c r="BO91" s="27"/>
      <c r="BP91" s="67">
        <f>COUNTIF($E91:$BG91,1)</f>
        <v>0</v>
      </c>
      <c r="BQ91" s="67" t="n">
        <v>2</v>
      </c>
      <c r="BR91" s="67">
        <f>IF(BP91=2,2,IF(BP91&gt;3,3,IF(BP91=1,1,0)))</f>
        <v>0</v>
      </c>
      <c r="BS91" s="67">
        <f>COUNTIF($E91:$BG91,"R")</f>
        <v>0</v>
      </c>
      <c r="BT91" s="67">
        <f>COUNTIF($E91:$BG91,"E")</f>
        <v>0</v>
      </c>
      <c r="BU91" s="67">
        <f>COUNTIF($E91:$BO91,"X")</f>
        <v>0</v>
      </c>
      <c r="BV91" s="70">
        <f>IF(OR(BT91&gt;0,BS91&gt;0,BU91&gt;7,OR(BU91&lt;7,BU91&gt;7)),0,1)</f>
        <v>0</v>
      </c>
      <c r="BW91" s="13">
        <f>IFERROR(VLOOKUP(C91,Inscritos!$B$2:$D$600,3,FALSE()),0)</f>
        <v>1</v>
      </c>
      <c r="BX91" s="41" t="n">
        <v>2</v>
      </c>
      <c r="BY91" s="13" t="s">
        <v>203</v>
      </c>
      <extLst>
        <ext uri="smNativeData">
          <pm:rowDef xmlns:pm="smNativeData" id="1712247999" r="91" hidden="0" collapsedDB="1" collapsedOL="0"/>
        </ext>
      </extLst>
    </row>
    <row r="92" spans="1:77" hidden="1" ht="15.75" customHeight="1">
      <c r="A92" s="24" t="s">
        <v>82</v>
      </c>
      <c r="B92" s="6" t="s">
        <v>122</v>
      </c>
      <c r="C92" s="24" t="s">
        <v>204</v>
      </c>
      <c r="D92" s="13" t="s">
        <v>519</v>
      </c>
      <c r="E92" s="25" t="n">
        <v>0</v>
      </c>
      <c r="F92" s="25" t="n">
        <v>0</v>
      </c>
      <c r="G92" s="25" t="n">
        <v>0</v>
      </c>
      <c r="H92" s="25" t="n">
        <v>0</v>
      </c>
      <c r="I92" s="25" t="n">
        <v>0</v>
      </c>
      <c r="J92" s="25" t="n">
        <v>0</v>
      </c>
      <c r="K92" s="25" t="n">
        <v>0</v>
      </c>
      <c r="L92" s="25" t="n">
        <v>0</v>
      </c>
      <c r="M92" s="25" t="n">
        <v>0</v>
      </c>
      <c r="N92" s="25" t="n">
        <v>0</v>
      </c>
      <c r="O92" s="25" t="n">
        <v>0</v>
      </c>
      <c r="P92" s="25" t="n">
        <v>0</v>
      </c>
      <c r="Q92" s="25" t="n">
        <v>0</v>
      </c>
      <c r="R92" s="25" t="n">
        <v>0</v>
      </c>
      <c r="S92" s="27" t="s">
        <v>443</v>
      </c>
      <c r="T92" s="27" t="s">
        <v>443</v>
      </c>
      <c r="U92" s="27" t="s">
        <v>443</v>
      </c>
      <c r="V92" s="27" t="s">
        <v>443</v>
      </c>
      <c r="W92" s="27" t="s">
        <v>443</v>
      </c>
      <c r="X92" s="27" t="s">
        <v>443</v>
      </c>
      <c r="Y92" s="27" t="s">
        <v>443</v>
      </c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27"/>
      <c r="AO92" s="27"/>
      <c r="AP92" s="27"/>
      <c r="AQ92" s="27"/>
      <c r="AR92" s="27"/>
      <c r="AS92" s="27"/>
      <c r="AT92" s="2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27"/>
      <c r="BJ92" s="27"/>
      <c r="BK92" s="27"/>
      <c r="BL92" s="27"/>
      <c r="BM92" s="27"/>
      <c r="BN92" s="27"/>
      <c r="BO92" s="27"/>
      <c r="BP92" s="67">
        <f>COUNTIF($E92:$BG92,1)</f>
        <v>0</v>
      </c>
      <c r="BQ92" s="67" t="n">
        <v>4</v>
      </c>
      <c r="BR92" s="67">
        <f>IF(BP92=2,2,IF(BP92&gt;3,3,IF(BP92=1,1,0)))</f>
        <v>0</v>
      </c>
      <c r="BS92" s="67">
        <f>COUNTIF($E92:$BG92,"R")</f>
        <v>0</v>
      </c>
      <c r="BT92" s="67">
        <f>COUNTIF($E92:$BG92,"E")</f>
        <v>0</v>
      </c>
      <c r="BU92" s="67">
        <f>COUNTIF($E92:$BO92,"X")</f>
        <v>0</v>
      </c>
      <c r="BV92" s="70">
        <f>IF(OR(BT92&gt;0,BS92&gt;0,BU92&gt;7,OR(BU92&lt;7,BU92&gt;7)),0,1)</f>
        <v>0</v>
      </c>
      <c r="BW92" s="13">
        <f>IFERROR(VLOOKUP(C92,Inscritos!$B$2:$D$600,3,FALSE()),0)</f>
        <v>1</v>
      </c>
      <c r="BX92" s="41" t="n">
        <v>1</v>
      </c>
      <c r="BY92" s="13" t="s">
        <v>205</v>
      </c>
      <extLst>
        <ext uri="smNativeData">
          <pm:rowDef xmlns:pm="smNativeData" id="1712247999" r="92" hidden="0" collapsedDB="1" collapsedOL="0"/>
        </ext>
      </extLst>
    </row>
    <row r="93" spans="1:77" hidden="1" ht="15.75" customHeight="1">
      <c r="A93" s="24" t="s">
        <v>82</v>
      </c>
      <c r="B93" s="6" t="s">
        <v>119</v>
      </c>
      <c r="C93" s="24" t="s">
        <v>206</v>
      </c>
      <c r="D93" s="13" t="s">
        <v>520</v>
      </c>
      <c r="E93" s="25" t="n">
        <v>0</v>
      </c>
      <c r="F93" s="25" t="n">
        <v>0</v>
      </c>
      <c r="G93" s="25" t="n">
        <v>0</v>
      </c>
      <c r="H93" s="25" t="n">
        <v>0</v>
      </c>
      <c r="I93" s="25" t="n">
        <v>0</v>
      </c>
      <c r="J93" s="25" t="n">
        <v>0</v>
      </c>
      <c r="K93" s="25" t="n">
        <v>0</v>
      </c>
      <c r="L93" s="25" t="n">
        <v>0</v>
      </c>
      <c r="M93" s="25" t="n">
        <v>0</v>
      </c>
      <c r="N93" s="25" t="n">
        <v>0</v>
      </c>
      <c r="O93" s="25" t="n">
        <v>0</v>
      </c>
      <c r="P93" s="25" t="n">
        <v>0</v>
      </c>
      <c r="Q93" s="25" t="n">
        <v>0</v>
      </c>
      <c r="R93" s="25" t="n">
        <v>0</v>
      </c>
      <c r="S93" s="27" t="s">
        <v>450</v>
      </c>
      <c r="T93" s="27" t="s">
        <v>450</v>
      </c>
      <c r="U93" s="27" t="s">
        <v>450</v>
      </c>
      <c r="V93" s="27" t="s">
        <v>450</v>
      </c>
      <c r="W93" s="27" t="s">
        <v>450</v>
      </c>
      <c r="X93" s="27" t="s">
        <v>450</v>
      </c>
      <c r="Y93" s="27" t="s">
        <v>450</v>
      </c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27"/>
      <c r="AO93" s="27"/>
      <c r="AP93" s="27"/>
      <c r="AQ93" s="27"/>
      <c r="AR93" s="27"/>
      <c r="AS93" s="27"/>
      <c r="AT93" s="2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27"/>
      <c r="BJ93" s="27"/>
      <c r="BK93" s="27"/>
      <c r="BL93" s="27"/>
      <c r="BM93" s="27"/>
      <c r="BN93" s="27"/>
      <c r="BO93" s="27"/>
      <c r="BP93" s="67">
        <f>COUNTIF($E93:$BG93,1)</f>
        <v>0</v>
      </c>
      <c r="BQ93" s="67" t="n">
        <v>3</v>
      </c>
      <c r="BR93" s="67">
        <f>IF(BP93=2,2,IF(BP93&gt;3,3,IF(BP93=1,1,0)))</f>
        <v>0</v>
      </c>
      <c r="BS93" s="67">
        <f>COUNTIF($E93:$BG93,"R")</f>
        <v>0</v>
      </c>
      <c r="BT93" s="67">
        <f>COUNTIF($E93:$BG93,"E")</f>
        <v>0</v>
      </c>
      <c r="BU93" s="67">
        <f>COUNTIF($E93:$BO93,"X")</f>
        <v>0</v>
      </c>
      <c r="BV93" s="70">
        <f>IF(OR(BT93&gt;0,BS93&gt;0,BU93&gt;7,OR(BU93&lt;7,BU93&gt;7)),0,1)</f>
        <v>0</v>
      </c>
      <c r="BW93" s="13">
        <f>IFERROR(VLOOKUP(C93,Inscritos!$B$2:$D$600,3,FALSE()),0)</f>
        <v>1</v>
      </c>
      <c r="BX93" s="41" t="n">
        <v>0</v>
      </c>
      <c r="BY93" s="13" t="s">
        <v>207</v>
      </c>
      <extLst>
        <ext uri="smNativeData">
          <pm:rowDef xmlns:pm="smNativeData" id="1712247999" r="93" hidden="0" collapsedDB="1" collapsedOL="0"/>
        </ext>
      </extLst>
    </row>
    <row r="94" spans="1:77" hidden="1" ht="15.75" customHeight="1">
      <c r="A94" s="24" t="s">
        <v>82</v>
      </c>
      <c r="B94" s="6" t="s">
        <v>119</v>
      </c>
      <c r="C94" s="24" t="s">
        <v>208</v>
      </c>
      <c r="D94" s="13" t="s">
        <v>521</v>
      </c>
      <c r="E94" s="25" t="n">
        <v>0</v>
      </c>
      <c r="F94" s="25" t="n">
        <v>0</v>
      </c>
      <c r="G94" s="25" t="n">
        <v>0</v>
      </c>
      <c r="H94" s="25" t="n">
        <v>0</v>
      </c>
      <c r="I94" s="25" t="n">
        <v>0</v>
      </c>
      <c r="J94" s="25" t="n">
        <v>0</v>
      </c>
      <c r="K94" s="25" t="n">
        <v>0</v>
      </c>
      <c r="L94" s="25" t="n">
        <v>0</v>
      </c>
      <c r="M94" s="25" t="n">
        <v>0</v>
      </c>
      <c r="N94" s="25" t="n">
        <v>0</v>
      </c>
      <c r="O94" s="25" t="n">
        <v>0</v>
      </c>
      <c r="P94" s="25" t="n">
        <v>0</v>
      </c>
      <c r="Q94" s="25" t="n">
        <v>0</v>
      </c>
      <c r="R94" s="25" t="n">
        <v>0</v>
      </c>
      <c r="S94" s="27" t="s">
        <v>450</v>
      </c>
      <c r="T94" s="27" t="s">
        <v>450</v>
      </c>
      <c r="U94" s="27" t="s">
        <v>450</v>
      </c>
      <c r="V94" s="27" t="s">
        <v>450</v>
      </c>
      <c r="W94" s="27" t="s">
        <v>450</v>
      </c>
      <c r="X94" s="27" t="s">
        <v>450</v>
      </c>
      <c r="Y94" s="27" t="s">
        <v>450</v>
      </c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27"/>
      <c r="AO94" s="27"/>
      <c r="AP94" s="27"/>
      <c r="AQ94" s="27"/>
      <c r="AR94" s="27"/>
      <c r="AS94" s="27"/>
      <c r="AT94" s="2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27"/>
      <c r="BJ94" s="27"/>
      <c r="BK94" s="27"/>
      <c r="BL94" s="27"/>
      <c r="BM94" s="27"/>
      <c r="BN94" s="27"/>
      <c r="BO94" s="27"/>
      <c r="BP94" s="67">
        <f>COUNTIF($E94:$BG94,1)</f>
        <v>0</v>
      </c>
      <c r="BQ94" s="67" t="n">
        <v>3</v>
      </c>
      <c r="BR94" s="67">
        <f>IF(BP94=2,2,IF(BP94&gt;3,3,IF(BP94=1,1,0)))</f>
        <v>0</v>
      </c>
      <c r="BS94" s="67">
        <f>COUNTIF($E94:$BG94,"R")</f>
        <v>0</v>
      </c>
      <c r="BT94" s="67">
        <f>COUNTIF($E94:$BG94,"E")</f>
        <v>0</v>
      </c>
      <c r="BU94" s="67">
        <f>COUNTIF($E94:$BO94,"X")</f>
        <v>0</v>
      </c>
      <c r="BV94" s="67">
        <f>IF(OR(BT94&gt;0,BS94&gt;0,BU94&gt;7,OR(BU94&lt;7,BU94&gt;7)),0,1)</f>
        <v>0</v>
      </c>
      <c r="BW94" s="13">
        <f>IFERROR(VLOOKUP(C94,Inscritos!$B$2:$D$600,3,FALSE()),0)</f>
        <v>1</v>
      </c>
      <c r="BX94" s="38" t="s">
        <v>209</v>
      </c>
      <c r="BY94" s="38" t="s">
        <v>86</v>
      </c>
      <extLst>
        <ext uri="smNativeData">
          <pm:rowDef xmlns:pm="smNativeData" id="1712247999" r="94" hidden="0" collapsedDB="1" collapsedOL="0"/>
        </ext>
      </extLst>
    </row>
    <row r="95" spans="1:77" hidden="1" ht="15.75" customHeight="1">
      <c r="A95" s="24" t="s">
        <v>82</v>
      </c>
      <c r="B95" s="6" t="s">
        <v>119</v>
      </c>
      <c r="C95" s="24" t="s">
        <v>210</v>
      </c>
      <c r="D95" s="13" t="s">
        <v>522</v>
      </c>
      <c r="E95" s="25" t="n">
        <v>0</v>
      </c>
      <c r="F95" s="25" t="n">
        <v>0</v>
      </c>
      <c r="G95" s="25" t="n">
        <v>0</v>
      </c>
      <c r="H95" s="25" t="n">
        <v>0</v>
      </c>
      <c r="I95" s="25" t="n">
        <v>0</v>
      </c>
      <c r="J95" s="25" t="n">
        <v>0</v>
      </c>
      <c r="K95" s="25" t="n">
        <v>0</v>
      </c>
      <c r="L95" s="25" t="n">
        <v>0</v>
      </c>
      <c r="M95" s="25" t="n">
        <v>0</v>
      </c>
      <c r="N95" s="25" t="n">
        <v>0</v>
      </c>
      <c r="O95" s="25" t="n">
        <v>0</v>
      </c>
      <c r="P95" s="25" t="n">
        <v>0</v>
      </c>
      <c r="Q95" s="25" t="n">
        <v>0</v>
      </c>
      <c r="R95" s="25" t="n">
        <v>0</v>
      </c>
      <c r="S95" s="27" t="s">
        <v>450</v>
      </c>
      <c r="T95" s="27" t="s">
        <v>450</v>
      </c>
      <c r="U95" s="27" t="s">
        <v>450</v>
      </c>
      <c r="V95" s="27" t="s">
        <v>450</v>
      </c>
      <c r="W95" s="27" t="s">
        <v>450</v>
      </c>
      <c r="X95" s="27" t="s">
        <v>450</v>
      </c>
      <c r="Y95" s="27" t="s">
        <v>450</v>
      </c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27"/>
      <c r="AO95" s="27"/>
      <c r="AP95" s="27"/>
      <c r="AQ95" s="27"/>
      <c r="AR95" s="27"/>
      <c r="AS95" s="27"/>
      <c r="AT95" s="2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27"/>
      <c r="BJ95" s="27"/>
      <c r="BK95" s="27"/>
      <c r="BL95" s="27"/>
      <c r="BM95" s="27"/>
      <c r="BN95" s="27"/>
      <c r="BO95" s="27"/>
      <c r="BP95" s="67">
        <f>COUNTIF($E95:$BG95,1)</f>
        <v>0</v>
      </c>
      <c r="BQ95" s="67" t="n">
        <v>3</v>
      </c>
      <c r="BR95" s="67">
        <f>IF(BP95=2,2,IF(BP95&gt;3,3,IF(BP95=1,1,0)))</f>
        <v>0</v>
      </c>
      <c r="BS95" s="67">
        <f>COUNTIF($E95:$BG95,"R")</f>
        <v>0</v>
      </c>
      <c r="BT95" s="67">
        <f>COUNTIF($E95:$BG95,"E")</f>
        <v>0</v>
      </c>
      <c r="BU95" s="67">
        <f>COUNTIF($E95:$BO95,"X")</f>
        <v>0</v>
      </c>
      <c r="BV95" s="28">
        <f>IF(OR(BT95&gt;0,BS95&gt;0,BU95&gt;7,OR(BU95&lt;7,BU95&gt;7)),0,1)</f>
        <v>0</v>
      </c>
      <c r="BW95" s="13">
        <f>IFERROR(VLOOKUP(C95,Inscritos!$B$2:$D$600,3,FALSE()),0)</f>
        <v>1</v>
      </c>
      <c r="BX95" s="13" t="s">
        <v>211</v>
      </c>
      <c r="BY95" s="13" t="s">
        <v>212</v>
      </c>
      <extLst>
        <ext uri="smNativeData">
          <pm:rowDef xmlns:pm="smNativeData" id="1712247999" r="95" hidden="0" collapsedDB="1" collapsedOL="0"/>
        </ext>
      </extLst>
    </row>
    <row r="96" spans="1:77" hidden="1" ht="15.75" customHeight="1">
      <c r="A96" s="24" t="s">
        <v>82</v>
      </c>
      <c r="B96" s="6" t="s">
        <v>122</v>
      </c>
      <c r="C96" s="24" t="s">
        <v>213</v>
      </c>
      <c r="D96" s="13" t="s">
        <v>523</v>
      </c>
      <c r="E96" s="25" t="n">
        <v>0</v>
      </c>
      <c r="F96" s="25" t="n">
        <v>0</v>
      </c>
      <c r="G96" s="25" t="n">
        <v>0</v>
      </c>
      <c r="H96" s="25" t="n">
        <v>0</v>
      </c>
      <c r="I96" s="25" t="n">
        <v>0</v>
      </c>
      <c r="J96" s="25" t="n">
        <v>0</v>
      </c>
      <c r="K96" s="25" t="n">
        <v>0</v>
      </c>
      <c r="L96" s="25" t="n">
        <v>0</v>
      </c>
      <c r="M96" s="25" t="n">
        <v>0</v>
      </c>
      <c r="N96" s="25" t="n">
        <v>0</v>
      </c>
      <c r="O96" s="25" t="n">
        <v>0</v>
      </c>
      <c r="P96" s="25" t="n">
        <v>0</v>
      </c>
      <c r="Q96" s="25" t="n">
        <v>0</v>
      </c>
      <c r="R96" s="25" t="n">
        <v>0</v>
      </c>
      <c r="S96" s="27" t="s">
        <v>443</v>
      </c>
      <c r="T96" s="27" t="s">
        <v>443</v>
      </c>
      <c r="U96" s="27" t="s">
        <v>443</v>
      </c>
      <c r="V96" s="27" t="s">
        <v>443</v>
      </c>
      <c r="W96" s="27" t="s">
        <v>443</v>
      </c>
      <c r="X96" s="27" t="s">
        <v>443</v>
      </c>
      <c r="Y96" s="27" t="s">
        <v>443</v>
      </c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27"/>
      <c r="AO96" s="27"/>
      <c r="AP96" s="27"/>
      <c r="AQ96" s="27"/>
      <c r="AR96" s="27"/>
      <c r="AS96" s="27"/>
      <c r="AT96" s="2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27"/>
      <c r="BJ96" s="27"/>
      <c r="BK96" s="27"/>
      <c r="BL96" s="27"/>
      <c r="BM96" s="27"/>
      <c r="BN96" s="27"/>
      <c r="BO96" s="27"/>
      <c r="BP96" s="67">
        <f>COUNTIF($E96:$BG96,1)</f>
        <v>0</v>
      </c>
      <c r="BQ96" s="67" t="n">
        <v>3</v>
      </c>
      <c r="BR96" s="67">
        <f>IF(BP96=2,2,IF(BP96&gt;3,3,IF(BP96=1,1,0)))</f>
        <v>0</v>
      </c>
      <c r="BS96" s="67">
        <f>COUNTIF($E96:$BG96,"R")</f>
        <v>0</v>
      </c>
      <c r="BT96" s="67">
        <f>COUNTIF($E96:$BG96,"E")</f>
        <v>0</v>
      </c>
      <c r="BU96" s="67">
        <f>COUNTIF($E96:$BO96,"X")</f>
        <v>0</v>
      </c>
      <c r="BV96" s="67">
        <f>IF(OR(BT96&gt;0,BS96&gt;0,BU96&gt;7,OR(BU96&lt;7,BU96&gt;7)),0,1)</f>
        <v>0</v>
      </c>
      <c r="BW96" s="13">
        <f>IFERROR(VLOOKUP(C96,Inscritos!$B$2:$D$600,3,FALSE()),0)</f>
        <v>1</v>
      </c>
      <c r="BX96" s="13"/>
      <c r="BY96" s="13"/>
      <extLst>
        <ext uri="smNativeData">
          <pm:rowDef xmlns:pm="smNativeData" id="1712247999" r="96" hidden="0" collapsedDB="1" collapsedOL="0"/>
        </ext>
      </extLst>
    </row>
    <row r="97" spans="1:77" hidden="1" ht="15.75" customHeight="1">
      <c r="A97" s="24" t="s">
        <v>82</v>
      </c>
      <c r="B97" s="6" t="s">
        <v>119</v>
      </c>
      <c r="C97" s="24" t="s">
        <v>214</v>
      </c>
      <c r="D97" s="13" t="s">
        <v>524</v>
      </c>
      <c r="E97" s="25" t="n">
        <v>0</v>
      </c>
      <c r="F97" s="25" t="n">
        <v>0</v>
      </c>
      <c r="G97" s="25" t="n">
        <v>0</v>
      </c>
      <c r="H97" s="25" t="n">
        <v>0</v>
      </c>
      <c r="I97" s="25" t="n">
        <v>0</v>
      </c>
      <c r="J97" s="25" t="n">
        <v>0</v>
      </c>
      <c r="K97" s="25" t="n">
        <v>0</v>
      </c>
      <c r="L97" s="25" t="n">
        <v>0</v>
      </c>
      <c r="M97" s="25" t="n">
        <v>0</v>
      </c>
      <c r="N97" s="25" t="n">
        <v>0</v>
      </c>
      <c r="O97" s="25" t="n">
        <v>0</v>
      </c>
      <c r="P97" s="25" t="n">
        <v>0</v>
      </c>
      <c r="Q97" s="25" t="n">
        <v>0</v>
      </c>
      <c r="R97" s="25" t="n">
        <v>0</v>
      </c>
      <c r="S97" s="27" t="s">
        <v>450</v>
      </c>
      <c r="T97" s="27" t="s">
        <v>450</v>
      </c>
      <c r="U97" s="27" t="s">
        <v>450</v>
      </c>
      <c r="V97" s="27" t="s">
        <v>450</v>
      </c>
      <c r="W97" s="27" t="s">
        <v>450</v>
      </c>
      <c r="X97" s="27" t="s">
        <v>450</v>
      </c>
      <c r="Y97" s="27" t="s">
        <v>450</v>
      </c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27"/>
      <c r="AO97" s="27"/>
      <c r="AP97" s="27"/>
      <c r="AQ97" s="27"/>
      <c r="AR97" s="27"/>
      <c r="AS97" s="27"/>
      <c r="AT97" s="2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27"/>
      <c r="BJ97" s="27"/>
      <c r="BK97" s="27"/>
      <c r="BL97" s="27"/>
      <c r="BM97" s="27"/>
      <c r="BN97" s="27"/>
      <c r="BO97" s="27"/>
      <c r="BP97" s="67">
        <f>COUNTIF($E97:$BG97,1)</f>
        <v>0</v>
      </c>
      <c r="BQ97" s="67" t="n">
        <v>3</v>
      </c>
      <c r="BR97" s="67">
        <f>IF(BP97=2,2,IF(BP97&gt;3,3,IF(BP97=1,1,0)))</f>
        <v>0</v>
      </c>
      <c r="BS97" s="67">
        <f>COUNTIF($E97:$BG97,"R")</f>
        <v>0</v>
      </c>
      <c r="BT97" s="67">
        <f>COUNTIF($E97:$BG97,"E")</f>
        <v>0</v>
      </c>
      <c r="BU97" s="67">
        <f>COUNTIF($E97:$BO97,"X")</f>
        <v>0</v>
      </c>
      <c r="BV97" s="67">
        <f>IF(OR(BT97&gt;0,BS97&gt;0,BU97&gt;7,OR(BU97&lt;7,BU97&gt;7)),0,1)</f>
        <v>0</v>
      </c>
      <c r="BW97" s="13">
        <f>IFERROR(VLOOKUP(C97,Inscritos!$B$2:$D$600,3,FALSE()),0)</f>
        <v>1</v>
      </c>
      <c r="BX97" s="13"/>
      <c r="BY97" s="13"/>
      <extLst>
        <ext uri="smNativeData">
          <pm:rowDef xmlns:pm="smNativeData" id="1712247999" r="97" hidden="0" collapsedDB="1" collapsedOL="0"/>
        </ext>
      </extLst>
    </row>
    <row r="98" spans="1:77" hidden="1" ht="15.75" customHeight="1">
      <c r="A98" s="24" t="s">
        <v>82</v>
      </c>
      <c r="B98" s="6" t="s">
        <v>122</v>
      </c>
      <c r="C98" s="24" t="s">
        <v>215</v>
      </c>
      <c r="D98" s="13" t="s">
        <v>525</v>
      </c>
      <c r="E98" s="25" t="n">
        <v>0</v>
      </c>
      <c r="F98" s="25" t="n">
        <v>0</v>
      </c>
      <c r="G98" s="25" t="n">
        <v>0</v>
      </c>
      <c r="H98" s="25" t="n">
        <v>0</v>
      </c>
      <c r="I98" s="25" t="n">
        <v>0</v>
      </c>
      <c r="J98" s="25" t="n">
        <v>0</v>
      </c>
      <c r="K98" s="25" t="n">
        <v>0</v>
      </c>
      <c r="L98" s="25" t="n">
        <v>0</v>
      </c>
      <c r="M98" s="25" t="n">
        <v>0</v>
      </c>
      <c r="N98" s="25" t="n">
        <v>0</v>
      </c>
      <c r="O98" s="25" t="n">
        <v>0</v>
      </c>
      <c r="P98" s="25" t="n">
        <v>0</v>
      </c>
      <c r="Q98" s="25" t="n">
        <v>0</v>
      </c>
      <c r="R98" s="25" t="n">
        <v>0</v>
      </c>
      <c r="S98" s="27" t="s">
        <v>443</v>
      </c>
      <c r="T98" s="27" t="s">
        <v>443</v>
      </c>
      <c r="U98" s="27" t="s">
        <v>443</v>
      </c>
      <c r="V98" s="27" t="s">
        <v>443</v>
      </c>
      <c r="W98" s="27" t="s">
        <v>443</v>
      </c>
      <c r="X98" s="27" t="s">
        <v>443</v>
      </c>
      <c r="Y98" s="27" t="s">
        <v>443</v>
      </c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27"/>
      <c r="AO98" s="27"/>
      <c r="AP98" s="27"/>
      <c r="AQ98" s="27"/>
      <c r="AR98" s="27"/>
      <c r="AS98" s="27"/>
      <c r="AT98" s="2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27"/>
      <c r="BJ98" s="27"/>
      <c r="BK98" s="27"/>
      <c r="BL98" s="27"/>
      <c r="BM98" s="27"/>
      <c r="BN98" s="27"/>
      <c r="BO98" s="27"/>
      <c r="BP98" s="67">
        <f>COUNTIF($E98:$BG98,1)</f>
        <v>0</v>
      </c>
      <c r="BQ98" s="67" t="n">
        <v>6</v>
      </c>
      <c r="BR98" s="67">
        <f>IF(BP98=2,2,IF(BP98&gt;3,3,IF(BP98=1,1,0)))</f>
        <v>0</v>
      </c>
      <c r="BS98" s="67">
        <f>COUNTIF($E98:$BG98,"R")</f>
        <v>0</v>
      </c>
      <c r="BT98" s="67">
        <f>COUNTIF($E98:$BG98,"E")</f>
        <v>0</v>
      </c>
      <c r="BU98" s="67">
        <f>COUNTIF($E98:$BO98,"X")</f>
        <v>0</v>
      </c>
      <c r="BV98" s="67">
        <f>IF(OR(BT98&gt;0,BS98&gt;0,BU98&gt;7,OR(BU98&lt;7,BU98&gt;7)),0,1)</f>
        <v>0</v>
      </c>
      <c r="BW98" s="13">
        <f>IFERROR(VLOOKUP(C98,Inscritos!$B$2:$D$600,3,FALSE()),0)</f>
        <v>2</v>
      </c>
      <c r="BX98" s="13"/>
      <c r="BY98" s="13"/>
      <extLst>
        <ext uri="smNativeData">
          <pm:rowDef xmlns:pm="smNativeData" id="1712247999" r="98" hidden="0" collapsedDB="1" collapsedOL="0"/>
        </ext>
      </extLst>
    </row>
    <row r="99" spans="1:77" hidden="1" ht="15.75" customHeight="1">
      <c r="A99" s="24" t="s">
        <v>82</v>
      </c>
      <c r="B99" s="6" t="s">
        <v>122</v>
      </c>
      <c r="C99" s="24" t="s">
        <v>216</v>
      </c>
      <c r="D99" s="13" t="s">
        <v>526</v>
      </c>
      <c r="E99" s="25" t="n">
        <v>0</v>
      </c>
      <c r="F99" s="25" t="n">
        <v>0</v>
      </c>
      <c r="G99" s="25" t="n">
        <v>0</v>
      </c>
      <c r="H99" s="25" t="n">
        <v>0</v>
      </c>
      <c r="I99" s="25" t="n">
        <v>0</v>
      </c>
      <c r="J99" s="25" t="n">
        <v>0</v>
      </c>
      <c r="K99" s="25" t="n">
        <v>0</v>
      </c>
      <c r="L99" s="25" t="n">
        <v>0</v>
      </c>
      <c r="M99" s="25" t="n">
        <v>0</v>
      </c>
      <c r="N99" s="25" t="n">
        <v>0</v>
      </c>
      <c r="O99" s="25" t="n">
        <v>0</v>
      </c>
      <c r="P99" s="25" t="n">
        <v>0</v>
      </c>
      <c r="Q99" s="25" t="n">
        <v>0</v>
      </c>
      <c r="R99" s="25" t="n">
        <v>0</v>
      </c>
      <c r="S99" s="27" t="s">
        <v>443</v>
      </c>
      <c r="T99" s="27" t="s">
        <v>443</v>
      </c>
      <c r="U99" s="27" t="s">
        <v>443</v>
      </c>
      <c r="V99" s="27" t="s">
        <v>443</v>
      </c>
      <c r="W99" s="27" t="s">
        <v>443</v>
      </c>
      <c r="X99" s="27" t="s">
        <v>443</v>
      </c>
      <c r="Y99" s="27" t="s">
        <v>443</v>
      </c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27"/>
      <c r="AO99" s="27"/>
      <c r="AP99" s="27"/>
      <c r="AQ99" s="27"/>
      <c r="AR99" s="27"/>
      <c r="AS99" s="27"/>
      <c r="AT99" s="2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27"/>
      <c r="BJ99" s="27"/>
      <c r="BK99" s="27"/>
      <c r="BL99" s="27"/>
      <c r="BM99" s="27"/>
      <c r="BN99" s="27"/>
      <c r="BO99" s="27"/>
      <c r="BP99" s="67">
        <f>COUNTIF($E99:$BG99,1)</f>
        <v>0</v>
      </c>
      <c r="BQ99" s="67" t="n">
        <v>3</v>
      </c>
      <c r="BR99" s="67">
        <f>IF(BP99=2,2,IF(BP99&gt;3,3,IF(BP99=1,1,0)))</f>
        <v>0</v>
      </c>
      <c r="BS99" s="67">
        <f>COUNTIF($E99:$BG99,"R")</f>
        <v>0</v>
      </c>
      <c r="BT99" s="67">
        <f>COUNTIF($E99:$BG99,"E")</f>
        <v>0</v>
      </c>
      <c r="BU99" s="67">
        <f>COUNTIF($E99:$BO99,"X")</f>
        <v>0</v>
      </c>
      <c r="BV99" s="67">
        <f>IF(OR(BT99&gt;0,BS99&gt;0,BU99&gt;7,OR(BU99&lt;7,BU99&gt;7)),0,1)</f>
        <v>0</v>
      </c>
      <c r="BW99" s="13">
        <f>IFERROR(VLOOKUP(C99,Inscritos!$B$2:$D$600,3,FALSE()),0)</f>
        <v>1</v>
      </c>
      <c r="BX99" s="13"/>
      <c r="BY99" s="13"/>
      <extLst>
        <ext uri="smNativeData">
          <pm:rowDef xmlns:pm="smNativeData" id="1712247999" r="99" hidden="0" collapsedDB="1" collapsedOL="0"/>
        </ext>
      </extLst>
    </row>
    <row r="100" spans="1:77" hidden="1" ht="15.75" customHeight="1">
      <c r="A100" s="24" t="s">
        <v>93</v>
      </c>
      <c r="B100" s="6" t="s">
        <v>112</v>
      </c>
      <c r="C100" s="24" t="s">
        <v>217</v>
      </c>
      <c r="D100" s="13" t="s">
        <v>527</v>
      </c>
      <c r="E100" s="25" t="n">
        <v>0</v>
      </c>
      <c r="F100" s="25" t="n">
        <v>0</v>
      </c>
      <c r="G100" s="25" t="n">
        <v>0</v>
      </c>
      <c r="H100" s="25" t="n">
        <v>0</v>
      </c>
      <c r="I100" s="25" t="n">
        <v>0</v>
      </c>
      <c r="J100" s="25" t="n">
        <v>0</v>
      </c>
      <c r="K100" s="25" t="n">
        <v>0</v>
      </c>
      <c r="L100" s="25" t="n">
        <v>0</v>
      </c>
      <c r="M100" s="25" t="n">
        <v>0</v>
      </c>
      <c r="N100" s="25" t="n">
        <v>0</v>
      </c>
      <c r="O100" s="25" t="n">
        <v>0</v>
      </c>
      <c r="P100" s="25" t="n">
        <v>0</v>
      </c>
      <c r="Q100" s="25" t="n">
        <v>0</v>
      </c>
      <c r="R100" s="25" t="n">
        <v>0</v>
      </c>
      <c r="S100" s="27" t="s">
        <v>447</v>
      </c>
      <c r="T100" s="27" t="s">
        <v>447</v>
      </c>
      <c r="U100" s="27" t="s">
        <v>447</v>
      </c>
      <c r="V100" s="27" t="s">
        <v>447</v>
      </c>
      <c r="W100" s="27" t="s">
        <v>447</v>
      </c>
      <c r="X100" s="27" t="s">
        <v>447</v>
      </c>
      <c r="Y100" s="27" t="s">
        <v>447</v>
      </c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27"/>
      <c r="AO100" s="27"/>
      <c r="AP100" s="27"/>
      <c r="AQ100" s="27"/>
      <c r="AR100" s="27"/>
      <c r="AS100" s="27"/>
      <c r="AT100" s="2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27"/>
      <c r="BJ100" s="27"/>
      <c r="BK100" s="27"/>
      <c r="BL100" s="27"/>
      <c r="BM100" s="27"/>
      <c r="BN100" s="27"/>
      <c r="BO100" s="27"/>
      <c r="BP100" s="67">
        <f>COUNTIF($E100:$BG100,1)</f>
        <v>0</v>
      </c>
      <c r="BQ100" s="67" t="n">
        <v>3</v>
      </c>
      <c r="BR100" s="67">
        <f>IF(BP100=2,2,IF(BP100&gt;3,3,IF(BP100=1,1,0)))</f>
        <v>0</v>
      </c>
      <c r="BS100" s="67">
        <f>COUNTIF($E100:$BG100,"R")</f>
        <v>0</v>
      </c>
      <c r="BT100" s="67">
        <f>COUNTIF($E100:$BG100,"E")</f>
        <v>0</v>
      </c>
      <c r="BU100" s="67">
        <f>COUNTIF($E100:$BO100,"X")</f>
        <v>0</v>
      </c>
      <c r="BV100" s="67">
        <f>IF(OR(BT100&gt;0,BS100&gt;0,BU100&gt;7,OR(BU100&lt;7,BU100&gt;7)),0,1)</f>
        <v>0</v>
      </c>
      <c r="BW100" s="13">
        <f>IFERROR(VLOOKUP(C100,Inscritos!$B$2:$D$600,3,FALSE()),0)</f>
        <v>2</v>
      </c>
      <c r="BX100" s="13"/>
      <c r="BY100" s="13"/>
      <extLst>
        <ext uri="smNativeData">
          <pm:rowDef xmlns:pm="smNativeData" id="1712247999" r="100" hidden="0" collapsedDB="1" collapsedOL="0"/>
        </ext>
      </extLst>
    </row>
    <row r="101" spans="1:77" hidden="1" ht="15.75" customHeight="1">
      <c r="A101" s="24" t="s">
        <v>93</v>
      </c>
      <c r="B101" s="6" t="s">
        <v>122</v>
      </c>
      <c r="C101" s="24" t="s">
        <v>218</v>
      </c>
      <c r="D101" s="13" t="s">
        <v>528</v>
      </c>
      <c r="E101" s="25" t="n">
        <v>0</v>
      </c>
      <c r="F101" s="25" t="n">
        <v>0</v>
      </c>
      <c r="G101" s="25" t="n">
        <v>0</v>
      </c>
      <c r="H101" s="25" t="n">
        <v>0</v>
      </c>
      <c r="I101" s="25" t="n">
        <v>0</v>
      </c>
      <c r="J101" s="25" t="n">
        <v>0</v>
      </c>
      <c r="K101" s="25" t="n">
        <v>0</v>
      </c>
      <c r="L101" s="25" t="n">
        <v>0</v>
      </c>
      <c r="M101" s="25" t="n">
        <v>0</v>
      </c>
      <c r="N101" s="25" t="n">
        <v>0</v>
      </c>
      <c r="O101" s="25" t="n">
        <v>0</v>
      </c>
      <c r="P101" s="25" t="n">
        <v>0</v>
      </c>
      <c r="Q101" s="25" t="n">
        <v>0</v>
      </c>
      <c r="R101" s="25" t="n">
        <v>0</v>
      </c>
      <c r="S101" s="27" t="s">
        <v>443</v>
      </c>
      <c r="T101" s="27" t="s">
        <v>443</v>
      </c>
      <c r="U101" s="27" t="s">
        <v>443</v>
      </c>
      <c r="V101" s="27" t="s">
        <v>443</v>
      </c>
      <c r="W101" s="27" t="s">
        <v>443</v>
      </c>
      <c r="X101" s="27" t="s">
        <v>443</v>
      </c>
      <c r="Y101" s="27" t="s">
        <v>443</v>
      </c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27"/>
      <c r="AO101" s="27"/>
      <c r="AP101" s="27"/>
      <c r="AQ101" s="27"/>
      <c r="AR101" s="27"/>
      <c r="AS101" s="27"/>
      <c r="AT101" s="2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27"/>
      <c r="BJ101" s="27"/>
      <c r="BK101" s="27"/>
      <c r="BL101" s="27"/>
      <c r="BM101" s="27"/>
      <c r="BN101" s="27"/>
      <c r="BO101" s="27"/>
      <c r="BP101" s="67">
        <f>COUNTIF($E101:$BG101,1)</f>
        <v>0</v>
      </c>
      <c r="BQ101" s="67" t="n">
        <v>3</v>
      </c>
      <c r="BR101" s="67">
        <f>IF(BP101=2,2,IF(BP101&gt;3,3,IF(BP101=1,1,0)))</f>
        <v>0</v>
      </c>
      <c r="BS101" s="67">
        <f>COUNTIF($E101:$BG101,"R")</f>
        <v>0</v>
      </c>
      <c r="BT101" s="67">
        <f>COUNTIF($E101:$BG101,"E")</f>
        <v>0</v>
      </c>
      <c r="BU101" s="67">
        <f>COUNTIF($E101:$BO101,"X")</f>
        <v>0</v>
      </c>
      <c r="BV101" s="67">
        <f>IF(OR(BT101&gt;0,BS101&gt;0,BU101&gt;7,OR(BU101&lt;7,BU101&gt;7)),0,1)</f>
        <v>0</v>
      </c>
      <c r="BW101" s="13">
        <f>IFERROR(VLOOKUP(C101,Inscritos!$B$2:$D$600,3,FALSE()),0)</f>
        <v>1</v>
      </c>
      <c r="BX101" s="13"/>
      <c r="BY101" s="13"/>
      <extLst>
        <ext uri="smNativeData">
          <pm:rowDef xmlns:pm="smNativeData" id="1712247999" r="101" hidden="0" collapsedDB="1" collapsedOL="0"/>
        </ext>
      </extLst>
    </row>
    <row r="102" spans="1:77" hidden="1" ht="15.75" customHeight="1">
      <c r="A102" s="24" t="s">
        <v>93</v>
      </c>
      <c r="B102" s="6" t="s">
        <v>122</v>
      </c>
      <c r="C102" s="24" t="s">
        <v>219</v>
      </c>
      <c r="D102" s="13" t="s">
        <v>529</v>
      </c>
      <c r="E102" s="25" t="n">
        <v>0</v>
      </c>
      <c r="F102" s="25" t="n">
        <v>0</v>
      </c>
      <c r="G102" s="25" t="n">
        <v>0</v>
      </c>
      <c r="H102" s="25" t="n">
        <v>0</v>
      </c>
      <c r="I102" s="25" t="n">
        <v>0</v>
      </c>
      <c r="J102" s="25" t="n">
        <v>0</v>
      </c>
      <c r="K102" s="25" t="n">
        <v>0</v>
      </c>
      <c r="L102" s="25" t="n">
        <v>0</v>
      </c>
      <c r="M102" s="25" t="n">
        <v>0</v>
      </c>
      <c r="N102" s="25" t="n">
        <v>0</v>
      </c>
      <c r="O102" s="25" t="n">
        <v>0</v>
      </c>
      <c r="P102" s="25" t="n">
        <v>0</v>
      </c>
      <c r="Q102" s="25" t="n">
        <v>0</v>
      </c>
      <c r="R102" s="25" t="n">
        <v>0</v>
      </c>
      <c r="S102" s="27" t="s">
        <v>443</v>
      </c>
      <c r="T102" s="27" t="s">
        <v>443</v>
      </c>
      <c r="U102" s="27" t="s">
        <v>443</v>
      </c>
      <c r="V102" s="27" t="s">
        <v>443</v>
      </c>
      <c r="W102" s="27" t="s">
        <v>443</v>
      </c>
      <c r="X102" s="27" t="s">
        <v>443</v>
      </c>
      <c r="Y102" s="27" t="s">
        <v>443</v>
      </c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27"/>
      <c r="AO102" s="27"/>
      <c r="AP102" s="27"/>
      <c r="AQ102" s="27"/>
      <c r="AR102" s="27"/>
      <c r="AS102" s="27"/>
      <c r="AT102" s="2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27"/>
      <c r="BJ102" s="27"/>
      <c r="BK102" s="27"/>
      <c r="BL102" s="27"/>
      <c r="BM102" s="27"/>
      <c r="BN102" s="27"/>
      <c r="BO102" s="27"/>
      <c r="BP102" s="67">
        <f>COUNTIF($E102:$BG102,1)</f>
        <v>0</v>
      </c>
      <c r="BQ102" s="67" t="n">
        <v>6</v>
      </c>
      <c r="BR102" s="67">
        <f>IF(BP102=2,2,IF(BP102&gt;3,3,IF(BP102=1,1,0)))</f>
        <v>0</v>
      </c>
      <c r="BS102" s="67">
        <f>COUNTIF($E102:$BG102,"R")</f>
        <v>0</v>
      </c>
      <c r="BT102" s="67">
        <f>COUNTIF($E102:$BG102,"E")</f>
        <v>0</v>
      </c>
      <c r="BU102" s="67">
        <f>COUNTIF($E102:$BO102,"X")</f>
        <v>0</v>
      </c>
      <c r="BV102" s="67">
        <f>IF(OR(BT102&gt;0,BS102&gt;0,BU102&gt;7,OR(BU102&lt;7,BU102&gt;7)),0,1)</f>
        <v>0</v>
      </c>
      <c r="BW102" s="13">
        <f>IFERROR(VLOOKUP(C102,Inscritos!$B$2:$D$600,3,FALSE()),0)</f>
        <v>0</v>
      </c>
      <c r="BX102" s="13"/>
      <c r="BY102" s="13"/>
      <extLst>
        <ext uri="smNativeData">
          <pm:rowDef xmlns:pm="smNativeData" id="1712247999" r="102" hidden="0" collapsedDB="1" collapsedOL="0"/>
        </ext>
      </extLst>
    </row>
    <row r="103" spans="1:77" hidden="1" ht="15.75" customHeight="1">
      <c r="A103" s="24" t="s">
        <v>93</v>
      </c>
      <c r="B103" s="6" t="s">
        <v>112</v>
      </c>
      <c r="C103" s="24" t="s">
        <v>220</v>
      </c>
      <c r="D103" s="13" t="s">
        <v>530</v>
      </c>
      <c r="E103" s="25" t="n">
        <v>0</v>
      </c>
      <c r="F103" s="25" t="n">
        <v>0</v>
      </c>
      <c r="G103" s="25" t="n">
        <v>0</v>
      </c>
      <c r="H103" s="25" t="n">
        <v>0</v>
      </c>
      <c r="I103" s="25" t="n">
        <v>0</v>
      </c>
      <c r="J103" s="25" t="n">
        <v>0</v>
      </c>
      <c r="K103" s="25" t="n">
        <v>0</v>
      </c>
      <c r="L103" s="25" t="n">
        <v>0</v>
      </c>
      <c r="M103" s="25" t="n">
        <v>0</v>
      </c>
      <c r="N103" s="25" t="n">
        <v>0</v>
      </c>
      <c r="O103" s="25" t="n">
        <v>0</v>
      </c>
      <c r="P103" s="25" t="n">
        <v>0</v>
      </c>
      <c r="Q103" s="25" t="n">
        <v>0</v>
      </c>
      <c r="R103" s="25" t="n">
        <v>0</v>
      </c>
      <c r="S103" s="27" t="s">
        <v>447</v>
      </c>
      <c r="T103" s="27" t="s">
        <v>447</v>
      </c>
      <c r="U103" s="27" t="s">
        <v>447</v>
      </c>
      <c r="V103" s="27" t="s">
        <v>447</v>
      </c>
      <c r="W103" s="27" t="s">
        <v>447</v>
      </c>
      <c r="X103" s="27" t="s">
        <v>447</v>
      </c>
      <c r="Y103" s="27" t="s">
        <v>447</v>
      </c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27"/>
      <c r="AO103" s="27"/>
      <c r="AP103" s="27"/>
      <c r="AQ103" s="27"/>
      <c r="AR103" s="27"/>
      <c r="AS103" s="27"/>
      <c r="AT103" s="2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27"/>
      <c r="BJ103" s="27"/>
      <c r="BK103" s="27"/>
      <c r="BL103" s="27"/>
      <c r="BM103" s="27"/>
      <c r="BN103" s="27"/>
      <c r="BO103" s="27"/>
      <c r="BP103" s="67">
        <f>COUNTIF($E103:$BG103,1)</f>
        <v>0</v>
      </c>
      <c r="BQ103" s="67" t="n">
        <v>6</v>
      </c>
      <c r="BR103" s="67">
        <f>IF(BP103=2,2,IF(BP103&gt;3,3,IF(BP103=1,1,0)))</f>
        <v>0</v>
      </c>
      <c r="BS103" s="67">
        <f>COUNTIF($E103:$BG103,"R")</f>
        <v>0</v>
      </c>
      <c r="BT103" s="67">
        <f>COUNTIF($E103:$BG103,"E")</f>
        <v>0</v>
      </c>
      <c r="BU103" s="67">
        <f>COUNTIF($E103:$BO103,"X")</f>
        <v>0</v>
      </c>
      <c r="BV103" s="67">
        <f>IF(OR(BT103&gt;0,BS103&gt;0,BU103&gt;7,OR(BU103&lt;7,BU103&gt;7)),0,1)</f>
        <v>0</v>
      </c>
      <c r="BW103" s="13">
        <f>IFERROR(VLOOKUP(C103,Inscritos!$B$2:$D$600,3,FALSE()),0)</f>
        <v>1</v>
      </c>
      <c r="BX103" s="13"/>
      <c r="BY103" s="13"/>
      <extLst>
        <ext uri="smNativeData">
          <pm:rowDef xmlns:pm="smNativeData" id="1712247999" r="103" hidden="0" collapsedDB="1" collapsedOL="0"/>
        </ext>
      </extLst>
    </row>
    <row r="104" spans="1:77" hidden="1" ht="15.75" customHeight="1">
      <c r="A104" s="24" t="s">
        <v>93</v>
      </c>
      <c r="B104" s="6" t="s">
        <v>112</v>
      </c>
      <c r="C104" s="24" t="s">
        <v>221</v>
      </c>
      <c r="D104" s="13" t="s">
        <v>531</v>
      </c>
      <c r="E104" s="25" t="n">
        <v>0</v>
      </c>
      <c r="F104" s="25" t="n">
        <v>0</v>
      </c>
      <c r="G104" s="25" t="n">
        <v>0</v>
      </c>
      <c r="H104" s="25" t="n">
        <v>0</v>
      </c>
      <c r="I104" s="25" t="n">
        <v>0</v>
      </c>
      <c r="J104" s="25" t="n">
        <v>0</v>
      </c>
      <c r="K104" s="25" t="n">
        <v>0</v>
      </c>
      <c r="L104" s="25" t="n">
        <v>0</v>
      </c>
      <c r="M104" s="25" t="n">
        <v>0</v>
      </c>
      <c r="N104" s="25" t="n">
        <v>0</v>
      </c>
      <c r="O104" s="25" t="n">
        <v>0</v>
      </c>
      <c r="P104" s="25" t="n">
        <v>0</v>
      </c>
      <c r="Q104" s="25" t="n">
        <v>0</v>
      </c>
      <c r="R104" s="25" t="n">
        <v>0</v>
      </c>
      <c r="S104" s="27" t="s">
        <v>447</v>
      </c>
      <c r="T104" s="27" t="s">
        <v>447</v>
      </c>
      <c r="U104" s="27" t="s">
        <v>447</v>
      </c>
      <c r="V104" s="27" t="s">
        <v>447</v>
      </c>
      <c r="W104" s="27" t="s">
        <v>447</v>
      </c>
      <c r="X104" s="27" t="s">
        <v>447</v>
      </c>
      <c r="Y104" s="27" t="s">
        <v>447</v>
      </c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27"/>
      <c r="AO104" s="27"/>
      <c r="AP104" s="27"/>
      <c r="AQ104" s="27"/>
      <c r="AR104" s="27"/>
      <c r="AS104" s="27"/>
      <c r="AT104" s="2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27"/>
      <c r="BJ104" s="27"/>
      <c r="BK104" s="27"/>
      <c r="BL104" s="27"/>
      <c r="BM104" s="27"/>
      <c r="BN104" s="27"/>
      <c r="BO104" s="27"/>
      <c r="BP104" s="67">
        <f>COUNTIF($E104:$BG104,1)</f>
        <v>0</v>
      </c>
      <c r="BQ104" s="67" t="n">
        <v>3</v>
      </c>
      <c r="BR104" s="67">
        <f>IF(BP104=2,2,IF(BP104&gt;3,3,IF(BP104=1,1,0)))</f>
        <v>0</v>
      </c>
      <c r="BS104" s="67">
        <f>COUNTIF($E104:$BG104,"R")</f>
        <v>0</v>
      </c>
      <c r="BT104" s="67">
        <f>COUNTIF($E104:$BG104,"E")</f>
        <v>0</v>
      </c>
      <c r="BU104" s="67">
        <f>COUNTIF($E104:$BO104,"X")</f>
        <v>0</v>
      </c>
      <c r="BV104" s="67">
        <f>IF(OR(BT104&gt;0,BS104&gt;0,BU104&gt;7,OR(BU104&lt;7,BU104&gt;7)),0,1)</f>
        <v>0</v>
      </c>
      <c r="BW104" s="13">
        <f>IFERROR(VLOOKUP(C104,Inscritos!$B$2:$D$600,3,FALSE()),0)</f>
        <v>1</v>
      </c>
      <c r="BX104" s="13"/>
      <c r="BY104" s="13"/>
      <extLst>
        <ext uri="smNativeData">
          <pm:rowDef xmlns:pm="smNativeData" id="1712247999" r="104" hidden="0" collapsedDB="1" collapsedOL="0"/>
        </ext>
      </extLst>
    </row>
    <row r="105" spans="1:77" hidden="1" ht="15.75" customHeight="1">
      <c r="A105" s="24" t="s">
        <v>93</v>
      </c>
      <c r="B105" s="6" t="s">
        <v>112</v>
      </c>
      <c r="C105" s="24" t="s">
        <v>222</v>
      </c>
      <c r="D105" s="13" t="s">
        <v>532</v>
      </c>
      <c r="E105" s="25" t="n">
        <v>0</v>
      </c>
      <c r="F105" s="25" t="n">
        <v>0</v>
      </c>
      <c r="G105" s="25" t="n">
        <v>0</v>
      </c>
      <c r="H105" s="25" t="n">
        <v>0</v>
      </c>
      <c r="I105" s="25" t="n">
        <v>0</v>
      </c>
      <c r="J105" s="25" t="n">
        <v>0</v>
      </c>
      <c r="K105" s="25" t="n">
        <v>0</v>
      </c>
      <c r="L105" s="25" t="n">
        <v>0</v>
      </c>
      <c r="M105" s="25" t="n">
        <v>0</v>
      </c>
      <c r="N105" s="25" t="n">
        <v>0</v>
      </c>
      <c r="O105" s="25" t="n">
        <v>0</v>
      </c>
      <c r="P105" s="25" t="n">
        <v>0</v>
      </c>
      <c r="Q105" s="25" t="n">
        <v>0</v>
      </c>
      <c r="R105" s="25" t="n">
        <v>0</v>
      </c>
      <c r="S105" s="27" t="s">
        <v>447</v>
      </c>
      <c r="T105" s="27" t="s">
        <v>447</v>
      </c>
      <c r="U105" s="27" t="s">
        <v>447</v>
      </c>
      <c r="V105" s="27" t="s">
        <v>447</v>
      </c>
      <c r="W105" s="27" t="s">
        <v>447</v>
      </c>
      <c r="X105" s="27" t="s">
        <v>447</v>
      </c>
      <c r="Y105" s="27" t="s">
        <v>447</v>
      </c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27"/>
      <c r="AO105" s="27"/>
      <c r="AP105" s="27"/>
      <c r="AQ105" s="27"/>
      <c r="AR105" s="27"/>
      <c r="AS105" s="27"/>
      <c r="AT105" s="2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27"/>
      <c r="BJ105" s="27"/>
      <c r="BK105" s="27"/>
      <c r="BL105" s="27"/>
      <c r="BM105" s="27"/>
      <c r="BN105" s="27"/>
      <c r="BO105" s="27"/>
      <c r="BP105" s="67">
        <f>COUNTIF($E105:$BG105,1)</f>
        <v>0</v>
      </c>
      <c r="BQ105" s="67" t="n">
        <v>6</v>
      </c>
      <c r="BR105" s="67">
        <f>IF(BP105=2,2,IF(BP105&gt;3,3,IF(BP105=1,1,0)))</f>
        <v>0</v>
      </c>
      <c r="BS105" s="67">
        <f>COUNTIF($E105:$BG105,"R")</f>
        <v>0</v>
      </c>
      <c r="BT105" s="67">
        <f>COUNTIF($E105:$BG105,"E")</f>
        <v>0</v>
      </c>
      <c r="BU105" s="67">
        <f>COUNTIF($E105:$BO105,"X")</f>
        <v>0</v>
      </c>
      <c r="BV105" s="67">
        <f>IF(OR(BT105&gt;0,BS105&gt;0,BU105&gt;7,OR(BU105&lt;7,BU105&gt;7)),0,1)</f>
        <v>0</v>
      </c>
      <c r="BW105" s="13">
        <f>IFERROR(VLOOKUP(C105,Inscritos!$B$2:$D$600,3,FALSE()),0)</f>
        <v>1</v>
      </c>
      <c r="BX105" s="13"/>
      <c r="BY105" s="13"/>
      <extLst>
        <ext uri="smNativeData">
          <pm:rowDef xmlns:pm="smNativeData" id="1712247999" r="105" hidden="0" collapsedDB="1" collapsedOL="0"/>
        </ext>
      </extLst>
    </row>
    <row r="106" spans="1:77" hidden="1" ht="15.75" customHeight="1">
      <c r="A106" s="24" t="s">
        <v>93</v>
      </c>
      <c r="B106" s="6" t="s">
        <v>112</v>
      </c>
      <c r="C106" s="24" t="s">
        <v>223</v>
      </c>
      <c r="D106" s="13" t="s">
        <v>533</v>
      </c>
      <c r="E106" s="25" t="n">
        <v>0</v>
      </c>
      <c r="F106" s="25" t="n">
        <v>0</v>
      </c>
      <c r="G106" s="25" t="n">
        <v>0</v>
      </c>
      <c r="H106" s="25" t="n">
        <v>0</v>
      </c>
      <c r="I106" s="25" t="n">
        <v>0</v>
      </c>
      <c r="J106" s="25" t="n">
        <v>0</v>
      </c>
      <c r="K106" s="25" t="n">
        <v>0</v>
      </c>
      <c r="L106" s="25" t="n">
        <v>0</v>
      </c>
      <c r="M106" s="25" t="n">
        <v>0</v>
      </c>
      <c r="N106" s="25" t="n">
        <v>0</v>
      </c>
      <c r="O106" s="25" t="n">
        <v>0</v>
      </c>
      <c r="P106" s="25" t="n">
        <v>0</v>
      </c>
      <c r="Q106" s="25" t="n">
        <v>0</v>
      </c>
      <c r="R106" s="25" t="n">
        <v>0</v>
      </c>
      <c r="S106" s="27" t="s">
        <v>447</v>
      </c>
      <c r="T106" s="27" t="s">
        <v>447</v>
      </c>
      <c r="U106" s="27" t="s">
        <v>447</v>
      </c>
      <c r="V106" s="27" t="s">
        <v>447</v>
      </c>
      <c r="W106" s="27" t="s">
        <v>447</v>
      </c>
      <c r="X106" s="27" t="s">
        <v>447</v>
      </c>
      <c r="Y106" s="27" t="s">
        <v>447</v>
      </c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27"/>
      <c r="AO106" s="27"/>
      <c r="AP106" s="27"/>
      <c r="AQ106" s="27"/>
      <c r="AR106" s="27"/>
      <c r="AS106" s="27"/>
      <c r="AT106" s="2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27"/>
      <c r="BJ106" s="27"/>
      <c r="BK106" s="27"/>
      <c r="BL106" s="27"/>
      <c r="BM106" s="27"/>
      <c r="BN106" s="27"/>
      <c r="BO106" s="27"/>
      <c r="BP106" s="67">
        <f>COUNTIF($E106:$BG106,1)</f>
        <v>0</v>
      </c>
      <c r="BQ106" s="67" t="n">
        <v>3</v>
      </c>
      <c r="BR106" s="67">
        <f>IF(BP106=2,2,IF(BP106&gt;3,3,IF(BP106=1,1,0)))</f>
        <v>0</v>
      </c>
      <c r="BS106" s="67">
        <f>COUNTIF($E106:$BG106,"R")</f>
        <v>0</v>
      </c>
      <c r="BT106" s="67">
        <f>COUNTIF($E106:$BG106,"E")</f>
        <v>0</v>
      </c>
      <c r="BU106" s="67">
        <f>COUNTIF($E106:$BO106,"X")</f>
        <v>0</v>
      </c>
      <c r="BV106" s="67">
        <f>IF(OR(BT106&gt;0,BS106&gt;0,BU106&gt;7,OR(BU106&lt;7,BU106&gt;7)),0,1)</f>
        <v>0</v>
      </c>
      <c r="BW106" s="13">
        <f>IFERROR(VLOOKUP(C106,Inscritos!$B$2:$D$600,3,FALSE()),0)</f>
        <v>1</v>
      </c>
      <c r="BX106" s="13"/>
      <c r="BY106" s="13"/>
      <extLst>
        <ext uri="smNativeData">
          <pm:rowDef xmlns:pm="smNativeData" id="1712247999" r="106" hidden="0" collapsedDB="1" collapsedOL="0"/>
        </ext>
      </extLst>
    </row>
    <row r="107" spans="1:77" hidden="1" ht="15.75" customHeight="1">
      <c r="A107" s="24" t="s">
        <v>93</v>
      </c>
      <c r="B107" s="6" t="s">
        <v>112</v>
      </c>
      <c r="C107" s="24" t="s">
        <v>224</v>
      </c>
      <c r="D107" s="13" t="s">
        <v>534</v>
      </c>
      <c r="E107" s="25" t="n">
        <v>0</v>
      </c>
      <c r="F107" s="25" t="n">
        <v>0</v>
      </c>
      <c r="G107" s="25" t="n">
        <v>0</v>
      </c>
      <c r="H107" s="25" t="n">
        <v>0</v>
      </c>
      <c r="I107" s="25" t="n">
        <v>0</v>
      </c>
      <c r="J107" s="25" t="n">
        <v>0</v>
      </c>
      <c r="K107" s="25" t="n">
        <v>0</v>
      </c>
      <c r="L107" s="25" t="n">
        <v>0</v>
      </c>
      <c r="M107" s="25" t="n">
        <v>0</v>
      </c>
      <c r="N107" s="25" t="n">
        <v>0</v>
      </c>
      <c r="O107" s="25" t="n">
        <v>0</v>
      </c>
      <c r="P107" s="25" t="n">
        <v>0</v>
      </c>
      <c r="Q107" s="25" t="n">
        <v>0</v>
      </c>
      <c r="R107" s="25" t="n">
        <v>0</v>
      </c>
      <c r="S107" s="27" t="s">
        <v>447</v>
      </c>
      <c r="T107" s="27" t="s">
        <v>447</v>
      </c>
      <c r="U107" s="27" t="s">
        <v>447</v>
      </c>
      <c r="V107" s="27" t="s">
        <v>447</v>
      </c>
      <c r="W107" s="27" t="s">
        <v>447</v>
      </c>
      <c r="X107" s="27" t="s">
        <v>447</v>
      </c>
      <c r="Y107" s="27" t="s">
        <v>447</v>
      </c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27"/>
      <c r="AO107" s="27"/>
      <c r="AP107" s="27"/>
      <c r="AQ107" s="27"/>
      <c r="AR107" s="27"/>
      <c r="AS107" s="27"/>
      <c r="AT107" s="2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27"/>
      <c r="BJ107" s="27"/>
      <c r="BK107" s="27"/>
      <c r="BL107" s="27"/>
      <c r="BM107" s="27"/>
      <c r="BN107" s="27"/>
      <c r="BO107" s="27"/>
      <c r="BP107" s="67">
        <f>COUNTIF($E107:$BG107,1)</f>
        <v>0</v>
      </c>
      <c r="BQ107" s="67" t="n">
        <v>6</v>
      </c>
      <c r="BR107" s="67">
        <f>IF(BP107=2,2,IF(BP107&gt;3,3,IF(BP107=1,1,0)))</f>
        <v>0</v>
      </c>
      <c r="BS107" s="67">
        <f>COUNTIF($E107:$BG107,"R")</f>
        <v>0</v>
      </c>
      <c r="BT107" s="67">
        <f>COUNTIF($E107:$BG107,"E")</f>
        <v>0</v>
      </c>
      <c r="BU107" s="67">
        <f>COUNTIF($E107:$BO107,"X")</f>
        <v>0</v>
      </c>
      <c r="BV107" s="67">
        <f>IF(OR(BT107&gt;0,BS107&gt;0,BU107&gt;7,OR(BU107&lt;7,BU107&gt;7)),0,1)</f>
        <v>0</v>
      </c>
      <c r="BW107" s="13">
        <f>IFERROR(VLOOKUP(C107,Inscritos!$B$2:$D$600,3,FALSE()),0)</f>
        <v>1</v>
      </c>
      <c r="BX107" s="13"/>
      <c r="BY107" s="13"/>
      <extLst>
        <ext uri="smNativeData">
          <pm:rowDef xmlns:pm="smNativeData" id="1712247999" r="107" hidden="0" collapsedDB="1" collapsedOL="0"/>
        </ext>
      </extLst>
    </row>
    <row r="108" spans="1:77" hidden="1" ht="15.75" customHeight="1">
      <c r="A108" s="24" t="s">
        <v>93</v>
      </c>
      <c r="B108" s="6" t="s">
        <v>112</v>
      </c>
      <c r="C108" s="24" t="s">
        <v>225</v>
      </c>
      <c r="D108" s="13" t="s">
        <v>535</v>
      </c>
      <c r="E108" s="25" t="n">
        <v>0</v>
      </c>
      <c r="F108" s="25" t="n">
        <v>0</v>
      </c>
      <c r="G108" s="25" t="n">
        <v>0</v>
      </c>
      <c r="H108" s="25" t="n">
        <v>0</v>
      </c>
      <c r="I108" s="25" t="n">
        <v>0</v>
      </c>
      <c r="J108" s="25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25" t="n">
        <v>0</v>
      </c>
      <c r="P108" s="25" t="n">
        <v>0</v>
      </c>
      <c r="Q108" s="25" t="n">
        <v>0</v>
      </c>
      <c r="R108" s="25" t="n">
        <v>0</v>
      </c>
      <c r="S108" s="27" t="s">
        <v>447</v>
      </c>
      <c r="T108" s="27" t="s">
        <v>447</v>
      </c>
      <c r="U108" s="27" t="s">
        <v>447</v>
      </c>
      <c r="V108" s="27" t="s">
        <v>447</v>
      </c>
      <c r="W108" s="27" t="s">
        <v>447</v>
      </c>
      <c r="X108" s="27" t="s">
        <v>447</v>
      </c>
      <c r="Y108" s="27" t="s">
        <v>447</v>
      </c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27"/>
      <c r="AO108" s="27"/>
      <c r="AP108" s="27"/>
      <c r="AQ108" s="27"/>
      <c r="AR108" s="27"/>
      <c r="AS108" s="27"/>
      <c r="AT108" s="2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27"/>
      <c r="BJ108" s="27"/>
      <c r="BK108" s="27"/>
      <c r="BL108" s="27"/>
      <c r="BM108" s="27"/>
      <c r="BN108" s="27"/>
      <c r="BO108" s="27"/>
      <c r="BP108" s="67">
        <f>COUNTIF($E108:$BG108,1)</f>
        <v>0</v>
      </c>
      <c r="BQ108" s="67" t="n">
        <v>3</v>
      </c>
      <c r="BR108" s="67">
        <f>IF(BP108=2,2,IF(BP108&gt;3,3,IF(BP108=1,1,0)))</f>
        <v>0</v>
      </c>
      <c r="BS108" s="67">
        <f>COUNTIF($E108:$BG108,"R")</f>
        <v>0</v>
      </c>
      <c r="BT108" s="67">
        <f>COUNTIF($E108:$BG108,"E")</f>
        <v>0</v>
      </c>
      <c r="BU108" s="67">
        <f>COUNTIF($E108:$BO108,"X")</f>
        <v>0</v>
      </c>
      <c r="BV108" s="67">
        <f>IF(OR(BT108&gt;0,BS108&gt;0,BU108&gt;7,OR(BU108&lt;7,BU108&gt;7)),0,1)</f>
        <v>0</v>
      </c>
      <c r="BW108" s="13">
        <f>IFERROR(VLOOKUP(C108,Inscritos!$B$2:$D$600,3,FALSE()),0)</f>
        <v>1</v>
      </c>
      <c r="BX108" s="13"/>
      <c r="BY108" s="13"/>
      <extLst>
        <ext uri="smNativeData">
          <pm:rowDef xmlns:pm="smNativeData" id="1712247999" r="108" hidden="0" collapsedDB="1" collapsedOL="0"/>
        </ext>
      </extLst>
    </row>
    <row r="109" spans="1:77" hidden="1" ht="15.75" customHeight="1">
      <c r="A109" s="24" t="s">
        <v>93</v>
      </c>
      <c r="B109" s="6" t="s">
        <v>83</v>
      </c>
      <c r="C109" s="24" t="s">
        <v>226</v>
      </c>
      <c r="D109" s="13" t="s">
        <v>536</v>
      </c>
      <c r="E109" s="25" t="n">
        <v>0</v>
      </c>
      <c r="F109" s="25" t="n">
        <v>0</v>
      </c>
      <c r="G109" s="25" t="n">
        <v>0</v>
      </c>
      <c r="H109" s="25" t="n">
        <v>0</v>
      </c>
      <c r="I109" s="25" t="n">
        <v>0</v>
      </c>
      <c r="J109" s="25" t="n">
        <v>0</v>
      </c>
      <c r="K109" s="25" t="n">
        <v>0</v>
      </c>
      <c r="L109" s="13"/>
      <c r="M109" s="13"/>
      <c r="N109" s="13"/>
      <c r="O109" s="13"/>
      <c r="P109" s="13"/>
      <c r="Q109" s="13"/>
      <c r="R109" s="13"/>
      <c r="S109" s="27"/>
      <c r="T109" s="27"/>
      <c r="U109" s="27"/>
      <c r="V109" s="27"/>
      <c r="W109" s="27"/>
      <c r="X109" s="27"/>
      <c r="Y109" s="27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27"/>
      <c r="AO109" s="27"/>
      <c r="AP109" s="27"/>
      <c r="AQ109" s="27"/>
      <c r="AR109" s="27"/>
      <c r="AS109" s="27"/>
      <c r="AT109" s="2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27"/>
      <c r="BJ109" s="27"/>
      <c r="BK109" s="27"/>
      <c r="BL109" s="27"/>
      <c r="BM109" s="27"/>
      <c r="BN109" s="27"/>
      <c r="BO109" s="27"/>
      <c r="BP109" s="67">
        <f>COUNTIF($E109:$BG109,1)</f>
        <v>0</v>
      </c>
      <c r="BQ109" s="67" t="n">
        <v>3</v>
      </c>
      <c r="BR109" s="67">
        <f>IF(BP109=2,2,IF(BP109&gt;3,3,IF(BP109=1,1,0)))</f>
        <v>0</v>
      </c>
      <c r="BS109" s="67">
        <f>COUNTIF($E109:$BG109,"R")</f>
        <v>0</v>
      </c>
      <c r="BT109" s="67">
        <f>COUNTIF($E109:$BG109,"E")</f>
        <v>0</v>
      </c>
      <c r="BU109" s="67">
        <f>COUNTIF($E109:$BO109,"X")</f>
        <v>0</v>
      </c>
      <c r="BV109" s="67">
        <f>IF(OR(BT109&gt;0,BS109&gt;0,BU109&gt;7,OR(BU109&lt;7,BU109&gt;7)),0,1)</f>
        <v>0</v>
      </c>
      <c r="BW109" s="13">
        <f>IFERROR(VLOOKUP(C109,Inscritos!$B$2:$D$600,3,FALSE()),0)</f>
        <v>0</v>
      </c>
      <c r="BX109" s="13"/>
      <c r="BY109" s="13"/>
      <extLst>
        <ext uri="smNativeData">
          <pm:rowDef xmlns:pm="smNativeData" id="1712247999" r="109" hidden="0" collapsedDB="1" collapsedOL="0"/>
        </ext>
      </extLst>
    </row>
    <row r="110" spans="1:77" hidden="1" ht="15.75" customHeight="1">
      <c r="A110" s="24" t="s">
        <v>93</v>
      </c>
      <c r="B110" s="6" t="s">
        <v>122</v>
      </c>
      <c r="C110" s="24" t="s">
        <v>227</v>
      </c>
      <c r="D110" s="13" t="s">
        <v>537</v>
      </c>
      <c r="E110" s="25" t="n">
        <v>0</v>
      </c>
      <c r="F110" s="25" t="n">
        <v>0</v>
      </c>
      <c r="G110" s="25" t="n">
        <v>0</v>
      </c>
      <c r="H110" s="25" t="n">
        <v>0</v>
      </c>
      <c r="I110" s="25" t="n">
        <v>0</v>
      </c>
      <c r="J110" s="25" t="n">
        <v>0</v>
      </c>
      <c r="K110" s="25" t="n">
        <v>0</v>
      </c>
      <c r="L110" s="25" t="n">
        <v>0</v>
      </c>
      <c r="M110" s="25" t="n">
        <v>0</v>
      </c>
      <c r="N110" s="25" t="n">
        <v>0</v>
      </c>
      <c r="O110" s="25" t="n">
        <v>0</v>
      </c>
      <c r="P110" s="25" t="n">
        <v>0</v>
      </c>
      <c r="Q110" s="25" t="n">
        <v>0</v>
      </c>
      <c r="R110" s="25" t="n">
        <v>0</v>
      </c>
      <c r="S110" s="27" t="s">
        <v>443</v>
      </c>
      <c r="T110" s="27" t="s">
        <v>443</v>
      </c>
      <c r="U110" s="27" t="s">
        <v>443</v>
      </c>
      <c r="V110" s="27" t="s">
        <v>443</v>
      </c>
      <c r="W110" s="27" t="s">
        <v>443</v>
      </c>
      <c r="X110" s="27" t="s">
        <v>443</v>
      </c>
      <c r="Y110" s="27" t="s">
        <v>443</v>
      </c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27"/>
      <c r="AO110" s="27"/>
      <c r="AP110" s="27"/>
      <c r="AQ110" s="27"/>
      <c r="AR110" s="27"/>
      <c r="AS110" s="27"/>
      <c r="AT110" s="2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27"/>
      <c r="BJ110" s="27"/>
      <c r="BK110" s="27"/>
      <c r="BL110" s="27"/>
      <c r="BM110" s="27"/>
      <c r="BN110" s="27"/>
      <c r="BO110" s="27"/>
      <c r="BP110" s="67">
        <f>COUNTIF($E110:$BG110,1)</f>
        <v>0</v>
      </c>
      <c r="BQ110" s="41" t="n">
        <v>6</v>
      </c>
      <c r="BR110" s="67">
        <f>IF(BP110=2,2,IF(BP110&gt;3,3,IF(BP110=1,1,0)))</f>
        <v>0</v>
      </c>
      <c r="BS110" s="67">
        <f>COUNTIF($E110:$BG110,"R")</f>
        <v>0</v>
      </c>
      <c r="BT110" s="67">
        <f>COUNTIF($E110:$BG110,"E")</f>
        <v>0</v>
      </c>
      <c r="BU110" s="67">
        <f>COUNTIF($E110:$BO110,"X")</f>
        <v>0</v>
      </c>
      <c r="BV110" s="67">
        <f>IF(OR(BT110&gt;0,BS110&gt;0,BU110&gt;7,OR(BU110&lt;7,BU110&gt;7)),0,1)</f>
        <v>0</v>
      </c>
      <c r="BW110" s="13">
        <f>IFERROR(VLOOKUP(C110,Inscritos!$B$2:$D$600,3,FALSE()),0)</f>
        <v>1</v>
      </c>
      <c r="BX110" s="13"/>
      <c r="BY110" s="13"/>
      <extLst>
        <ext uri="smNativeData">
          <pm:rowDef xmlns:pm="smNativeData" id="1712247999" r="110" hidden="0" collapsedDB="1" collapsedOL="0"/>
        </ext>
      </extLst>
    </row>
    <row r="111" spans="1:77" hidden="1" ht="15.75" customHeight="1">
      <c r="A111" s="24" t="s">
        <v>93</v>
      </c>
      <c r="B111" s="6" t="s">
        <v>112</v>
      </c>
      <c r="C111" s="24" t="s">
        <v>228</v>
      </c>
      <c r="D111" s="13" t="s">
        <v>538</v>
      </c>
      <c r="E111" s="25" t="n">
        <v>0</v>
      </c>
      <c r="F111" s="25" t="n">
        <v>0</v>
      </c>
      <c r="G111" s="25" t="n">
        <v>0</v>
      </c>
      <c r="H111" s="25" t="n">
        <v>0</v>
      </c>
      <c r="I111" s="25" t="n">
        <v>0</v>
      </c>
      <c r="J111" s="25" t="n">
        <v>0</v>
      </c>
      <c r="K111" s="25" t="n">
        <v>0</v>
      </c>
      <c r="L111" s="25" t="n">
        <v>0</v>
      </c>
      <c r="M111" s="25" t="n">
        <v>0</v>
      </c>
      <c r="N111" s="25" t="n">
        <v>0</v>
      </c>
      <c r="O111" s="25" t="n">
        <v>0</v>
      </c>
      <c r="P111" s="25" t="n">
        <v>0</v>
      </c>
      <c r="Q111" s="25" t="n">
        <v>0</v>
      </c>
      <c r="R111" s="25" t="n">
        <v>0</v>
      </c>
      <c r="S111" s="27" t="s">
        <v>447</v>
      </c>
      <c r="T111" s="27" t="s">
        <v>447</v>
      </c>
      <c r="U111" s="27" t="s">
        <v>447</v>
      </c>
      <c r="V111" s="27" t="s">
        <v>447</v>
      </c>
      <c r="W111" s="27" t="s">
        <v>447</v>
      </c>
      <c r="X111" s="27" t="s">
        <v>447</v>
      </c>
      <c r="Y111" s="27" t="s">
        <v>447</v>
      </c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27"/>
      <c r="AO111" s="27"/>
      <c r="AP111" s="27"/>
      <c r="AQ111" s="27"/>
      <c r="AR111" s="27"/>
      <c r="AS111" s="27"/>
      <c r="AT111" s="2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27"/>
      <c r="BJ111" s="27"/>
      <c r="BK111" s="27"/>
      <c r="BL111" s="27"/>
      <c r="BM111" s="27"/>
      <c r="BN111" s="27"/>
      <c r="BO111" s="27"/>
      <c r="BP111" s="67">
        <f>COUNTIF($E111:$BG111,1)</f>
        <v>0</v>
      </c>
      <c r="BQ111" s="41" t="n">
        <v>3</v>
      </c>
      <c r="BR111" s="67">
        <f>IF(BP111=2,2,IF(BP111&gt;3,3,IF(BP111=1,1,0)))</f>
        <v>0</v>
      </c>
      <c r="BS111" s="67">
        <f>COUNTIF($E111:$BG111,"R")</f>
        <v>0</v>
      </c>
      <c r="BT111" s="67">
        <f>COUNTIF($E111:$BG111,"E")</f>
        <v>0</v>
      </c>
      <c r="BU111" s="67">
        <f>COUNTIF($E111:$BO111,"X")</f>
        <v>0</v>
      </c>
      <c r="BV111" s="67">
        <f>IF(OR(BT111&gt;0,BS111&gt;0,BU111&gt;7,OR(BU111&lt;7,BU111&gt;7)),0,1)</f>
        <v>0</v>
      </c>
      <c r="BW111" s="13">
        <f>IFERROR(VLOOKUP(C111,Inscritos!$B$2:$D$600,3,FALSE()),0)</f>
        <v>1</v>
      </c>
      <c r="BX111" s="13"/>
      <c r="BY111" s="13"/>
      <extLst>
        <ext uri="smNativeData">
          <pm:rowDef xmlns:pm="smNativeData" id="1712247999" r="111" hidden="0" collapsedDB="1" collapsedOL="0"/>
        </ext>
      </extLst>
    </row>
    <row r="112" spans="1:77" hidden="1" ht="15.75" customHeight="1">
      <c r="A112" s="24" t="s">
        <v>93</v>
      </c>
      <c r="B112" s="6" t="s">
        <v>119</v>
      </c>
      <c r="C112" s="24" t="s">
        <v>229</v>
      </c>
      <c r="D112" s="13" t="s">
        <v>539</v>
      </c>
      <c r="E112" s="25" t="n">
        <v>0</v>
      </c>
      <c r="F112" s="25" t="n">
        <v>0</v>
      </c>
      <c r="G112" s="25" t="n">
        <v>0</v>
      </c>
      <c r="H112" s="25" t="n">
        <v>0</v>
      </c>
      <c r="I112" s="25" t="n">
        <v>0</v>
      </c>
      <c r="J112" s="25" t="n">
        <v>0</v>
      </c>
      <c r="K112" s="25" t="n">
        <v>0</v>
      </c>
      <c r="L112" s="25" t="n">
        <v>0</v>
      </c>
      <c r="M112" s="25" t="n">
        <v>0</v>
      </c>
      <c r="N112" s="25" t="n">
        <v>0</v>
      </c>
      <c r="O112" s="25" t="n">
        <v>0</v>
      </c>
      <c r="P112" s="25" t="n">
        <v>0</v>
      </c>
      <c r="Q112" s="25" t="n">
        <v>0</v>
      </c>
      <c r="R112" s="25" t="n">
        <v>0</v>
      </c>
      <c r="S112" s="27" t="s">
        <v>450</v>
      </c>
      <c r="T112" s="27" t="s">
        <v>450</v>
      </c>
      <c r="U112" s="27" t="s">
        <v>450</v>
      </c>
      <c r="V112" s="27" t="s">
        <v>450</v>
      </c>
      <c r="W112" s="27" t="s">
        <v>450</v>
      </c>
      <c r="X112" s="27" t="s">
        <v>450</v>
      </c>
      <c r="Y112" s="27" t="s">
        <v>450</v>
      </c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27"/>
      <c r="AO112" s="27"/>
      <c r="AP112" s="27"/>
      <c r="AQ112" s="27"/>
      <c r="AR112" s="27"/>
      <c r="AS112" s="27"/>
      <c r="AT112" s="2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27"/>
      <c r="BJ112" s="27"/>
      <c r="BK112" s="27"/>
      <c r="BL112" s="27"/>
      <c r="BM112" s="27"/>
      <c r="BN112" s="27"/>
      <c r="BO112" s="27"/>
      <c r="BP112" s="67">
        <f>COUNTIF($E112:$BG112,1)</f>
        <v>0</v>
      </c>
      <c r="BQ112" s="41" t="n">
        <v>6</v>
      </c>
      <c r="BR112" s="67">
        <f>IF(BP112=2,2,IF(BP112&gt;3,3,IF(BP112=1,1,0)))</f>
        <v>0</v>
      </c>
      <c r="BS112" s="67">
        <f>COUNTIF($E112:$BG112,"R")</f>
        <v>0</v>
      </c>
      <c r="BT112" s="67">
        <f>COUNTIF($E112:$BG112,"E")</f>
        <v>0</v>
      </c>
      <c r="BU112" s="67">
        <f>COUNTIF($E112:$BO112,"X")</f>
        <v>0</v>
      </c>
      <c r="BV112" s="67">
        <f>IF(OR(BT112&gt;0,BS112&gt;0,BU112&gt;7,OR(BU112&lt;7,BU112&gt;7)),0,1)</f>
        <v>0</v>
      </c>
      <c r="BW112" s="13">
        <f>IFERROR(VLOOKUP(C112,Inscritos!$B$2:$D$600,3,FALSE()),0)</f>
        <v>1</v>
      </c>
      <c r="BX112" s="13"/>
      <c r="BY112" s="13"/>
      <extLst>
        <ext uri="smNativeData">
          <pm:rowDef xmlns:pm="smNativeData" id="1712247999" r="112" hidden="0" collapsedDB="1" collapsedOL="0"/>
        </ext>
      </extLst>
    </row>
    <row r="113" spans="1:77" hidden="1" ht="15.75" customHeight="1">
      <c r="A113" s="24" t="s">
        <v>102</v>
      </c>
      <c r="B113" s="6" t="s">
        <v>112</v>
      </c>
      <c r="C113" s="24" t="s">
        <v>230</v>
      </c>
      <c r="D113" s="13" t="s">
        <v>540</v>
      </c>
      <c r="E113" s="25" t="n">
        <v>0</v>
      </c>
      <c r="F113" s="25" t="n">
        <v>0</v>
      </c>
      <c r="G113" s="25" t="n">
        <v>0</v>
      </c>
      <c r="H113" s="25" t="n">
        <v>0</v>
      </c>
      <c r="I113" s="25" t="n">
        <v>0</v>
      </c>
      <c r="J113" s="25" t="n">
        <v>0</v>
      </c>
      <c r="K113" s="25" t="n">
        <v>0</v>
      </c>
      <c r="L113" s="25" t="n">
        <v>0</v>
      </c>
      <c r="M113" s="25" t="n">
        <v>0</v>
      </c>
      <c r="N113" s="25" t="n">
        <v>0</v>
      </c>
      <c r="O113" s="25" t="n">
        <v>0</v>
      </c>
      <c r="P113" s="25" t="n">
        <v>0</v>
      </c>
      <c r="Q113" s="25" t="n">
        <v>0</v>
      </c>
      <c r="R113" s="25" t="n">
        <v>0</v>
      </c>
      <c r="S113" s="27" t="s">
        <v>447</v>
      </c>
      <c r="T113" s="27" t="s">
        <v>447</v>
      </c>
      <c r="U113" s="27" t="s">
        <v>447</v>
      </c>
      <c r="V113" s="27" t="s">
        <v>447</v>
      </c>
      <c r="W113" s="27" t="s">
        <v>447</v>
      </c>
      <c r="X113" s="27" t="s">
        <v>447</v>
      </c>
      <c r="Y113" s="27" t="s">
        <v>447</v>
      </c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27"/>
      <c r="AO113" s="27"/>
      <c r="AP113" s="27"/>
      <c r="AQ113" s="27"/>
      <c r="AR113" s="27"/>
      <c r="AS113" s="27"/>
      <c r="AT113" s="2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27"/>
      <c r="BJ113" s="27"/>
      <c r="BK113" s="27"/>
      <c r="BL113" s="27"/>
      <c r="BM113" s="27"/>
      <c r="BN113" s="27"/>
      <c r="BO113" s="27"/>
      <c r="BP113" s="67">
        <f>COUNTIF($E113:$BG113,1)</f>
        <v>0</v>
      </c>
      <c r="BQ113" s="41" t="n">
        <v>3</v>
      </c>
      <c r="BR113" s="67">
        <f>IF(BP113=2,2,IF(BP113&gt;3,3,IF(BP113=1,1,0)))</f>
        <v>0</v>
      </c>
      <c r="BS113" s="67">
        <f>COUNTIF($E113:$BG113,"R")</f>
        <v>0</v>
      </c>
      <c r="BT113" s="67">
        <f>COUNTIF($E113:$BG113,"E")</f>
        <v>0</v>
      </c>
      <c r="BU113" s="67">
        <f>COUNTIF($E113:$BO113,"X")</f>
        <v>0</v>
      </c>
      <c r="BV113" s="67">
        <f>IF(OR(BT113&gt;0,BS113&gt;0,BU113&gt;7,OR(BU113&lt;7,BU113&gt;7)),0,1)</f>
        <v>0</v>
      </c>
      <c r="BW113" s="13">
        <f>IFERROR(VLOOKUP(C113,Inscritos!$B$2:$D$600,3,FALSE()),0)</f>
        <v>1</v>
      </c>
      <c r="BX113" s="13"/>
      <c r="BY113" s="13"/>
      <extLst>
        <ext uri="smNativeData">
          <pm:rowDef xmlns:pm="smNativeData" id="1712247999" r="113" hidden="0" collapsedDB="1" collapsedOL="0"/>
        </ext>
      </extLst>
    </row>
    <row r="114" spans="1:77" hidden="1" ht="15.75" customHeight="1">
      <c r="A114" s="24" t="s">
        <v>102</v>
      </c>
      <c r="B114" s="6" t="s">
        <v>119</v>
      </c>
      <c r="C114" s="24" t="s">
        <v>231</v>
      </c>
      <c r="D114" s="13" t="s">
        <v>541</v>
      </c>
      <c r="E114" s="25" t="n">
        <v>0</v>
      </c>
      <c r="F114" s="25" t="n">
        <v>0</v>
      </c>
      <c r="G114" s="25" t="n">
        <v>0</v>
      </c>
      <c r="H114" s="25" t="n">
        <v>0</v>
      </c>
      <c r="I114" s="25" t="n">
        <v>0</v>
      </c>
      <c r="J114" s="25" t="n">
        <v>0</v>
      </c>
      <c r="K114" s="25" t="n">
        <v>0</v>
      </c>
      <c r="L114" s="25" t="n">
        <v>0</v>
      </c>
      <c r="M114" s="25" t="n">
        <v>0</v>
      </c>
      <c r="N114" s="25" t="n">
        <v>0</v>
      </c>
      <c r="O114" s="25" t="n">
        <v>0</v>
      </c>
      <c r="P114" s="25" t="n">
        <v>0</v>
      </c>
      <c r="Q114" s="25" t="n">
        <v>0</v>
      </c>
      <c r="R114" s="25" t="n">
        <v>0</v>
      </c>
      <c r="S114" s="27" t="s">
        <v>450</v>
      </c>
      <c r="T114" s="27" t="s">
        <v>450</v>
      </c>
      <c r="U114" s="27" t="s">
        <v>450</v>
      </c>
      <c r="V114" s="27" t="s">
        <v>450</v>
      </c>
      <c r="W114" s="27" t="s">
        <v>450</v>
      </c>
      <c r="X114" s="27" t="s">
        <v>450</v>
      </c>
      <c r="Y114" s="27" t="s">
        <v>450</v>
      </c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27"/>
      <c r="AO114" s="27"/>
      <c r="AP114" s="27"/>
      <c r="AQ114" s="27"/>
      <c r="AR114" s="27"/>
      <c r="AS114" s="27"/>
      <c r="AT114" s="2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27"/>
      <c r="BJ114" s="27"/>
      <c r="BK114" s="27"/>
      <c r="BL114" s="27"/>
      <c r="BM114" s="27"/>
      <c r="BN114" s="27"/>
      <c r="BO114" s="27"/>
      <c r="BP114" s="67">
        <f>COUNTIF($E114:$BG114,1)</f>
        <v>0</v>
      </c>
      <c r="BQ114" s="41" t="n">
        <v>3</v>
      </c>
      <c r="BR114" s="67">
        <f>IF(BP114=2,2,IF(BP114&gt;3,3,IF(BP114=1,1,0)))</f>
        <v>0</v>
      </c>
      <c r="BS114" s="67">
        <f>COUNTIF($E114:$BG114,"R")</f>
        <v>0</v>
      </c>
      <c r="BT114" s="67">
        <f>COUNTIF($E114:$BG114,"E")</f>
        <v>0</v>
      </c>
      <c r="BU114" s="67">
        <f>COUNTIF($E114:$BO114,"X")</f>
        <v>0</v>
      </c>
      <c r="BV114" s="67">
        <f>IF(OR(BT114&gt;0,BS114&gt;0,BU114&gt;7,OR(BU114&lt;7,BU114&gt;7)),0,1)</f>
        <v>0</v>
      </c>
      <c r="BW114" s="13">
        <f>IFERROR(VLOOKUP(C114,Inscritos!$B$2:$D$600,3,FALSE()),0)</f>
        <v>2</v>
      </c>
      <c r="BX114" s="13"/>
      <c r="BY114" s="13"/>
      <extLst>
        <ext uri="smNativeData">
          <pm:rowDef xmlns:pm="smNativeData" id="1712247999" r="114" hidden="0" collapsedDB="1" collapsedOL="0"/>
        </ext>
      </extLst>
    </row>
    <row r="115" spans="1:77" hidden="1" ht="15.75" customHeight="1">
      <c r="A115" s="39" t="s">
        <v>102</v>
      </c>
      <c r="B115" s="6" t="s">
        <v>122</v>
      </c>
      <c r="C115" s="24" t="s">
        <v>232</v>
      </c>
      <c r="D115" s="13" t="s">
        <v>542</v>
      </c>
      <c r="E115" s="25" t="n">
        <v>0</v>
      </c>
      <c r="F115" s="25" t="n">
        <v>0</v>
      </c>
      <c r="G115" s="25" t="n">
        <v>0</v>
      </c>
      <c r="H115" s="25" t="n">
        <v>0</v>
      </c>
      <c r="I115" s="25" t="n">
        <v>0</v>
      </c>
      <c r="J115" s="25" t="n">
        <v>0</v>
      </c>
      <c r="K115" s="25" t="n">
        <v>0</v>
      </c>
      <c r="L115" s="25" t="n">
        <v>0</v>
      </c>
      <c r="M115" s="25" t="n">
        <v>0</v>
      </c>
      <c r="N115" s="25" t="n">
        <v>0</v>
      </c>
      <c r="O115" s="25" t="n">
        <v>0</v>
      </c>
      <c r="P115" s="25" t="n">
        <v>0</v>
      </c>
      <c r="Q115" s="25" t="n">
        <v>0</v>
      </c>
      <c r="R115" s="25" t="n">
        <v>0</v>
      </c>
      <c r="S115" s="27" t="s">
        <v>443</v>
      </c>
      <c r="T115" s="27" t="s">
        <v>443</v>
      </c>
      <c r="U115" s="27" t="s">
        <v>443</v>
      </c>
      <c r="V115" s="27" t="s">
        <v>443</v>
      </c>
      <c r="W115" s="27" t="s">
        <v>443</v>
      </c>
      <c r="X115" s="27" t="s">
        <v>443</v>
      </c>
      <c r="Y115" s="27" t="s">
        <v>443</v>
      </c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27"/>
      <c r="AO115" s="27"/>
      <c r="AP115" s="27"/>
      <c r="AQ115" s="27"/>
      <c r="AR115" s="27"/>
      <c r="AS115" s="27"/>
      <c r="AT115" s="2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27"/>
      <c r="BJ115" s="27"/>
      <c r="BK115" s="27"/>
      <c r="BL115" s="27"/>
      <c r="BM115" s="27"/>
      <c r="BN115" s="27"/>
      <c r="BO115" s="27"/>
      <c r="BP115" s="67">
        <f>COUNTIF($E115:$BG115,1)</f>
        <v>0</v>
      </c>
      <c r="BQ115" s="41" t="n">
        <v>3</v>
      </c>
      <c r="BR115" s="67">
        <f>IF(BP115=2,2,IF(BP115&gt;3,3,IF(BP115=1,1,0)))</f>
        <v>0</v>
      </c>
      <c r="BS115" s="67">
        <f>COUNTIF($E115:$BG115,"R")</f>
        <v>0</v>
      </c>
      <c r="BT115" s="67">
        <f>COUNTIF($E115:$BG115,"E")</f>
        <v>0</v>
      </c>
      <c r="BU115" s="67">
        <f>COUNTIF($E115:$BO115,"X")</f>
        <v>0</v>
      </c>
      <c r="BV115" s="67">
        <f>IF(OR(BT115&gt;0,BS115&gt;0,BU115&gt;7,OR(BU115&lt;7,BU115&gt;7)),0,1)</f>
        <v>0</v>
      </c>
      <c r="BW115" s="13">
        <f>IFERROR(VLOOKUP(C115,Inscritos!$B$2:$D$600,3,FALSE()),0)</f>
        <v>1</v>
      </c>
      <c r="BX115" s="13"/>
      <c r="BY115" s="13"/>
      <extLst>
        <ext uri="smNativeData">
          <pm:rowDef xmlns:pm="smNativeData" id="1712247999" r="115" hidden="0" collapsedDB="1" collapsedOL="0"/>
        </ext>
      </extLst>
    </row>
    <row r="116" spans="1:77" hidden="1" ht="15.75" customHeight="1">
      <c r="A116" s="24" t="s">
        <v>102</v>
      </c>
      <c r="B116" s="6" t="s">
        <v>112</v>
      </c>
      <c r="C116" s="24" t="s">
        <v>233</v>
      </c>
      <c r="D116" s="13" t="s">
        <v>543</v>
      </c>
      <c r="E116" s="25" t="n">
        <v>0</v>
      </c>
      <c r="F116" s="25" t="n">
        <v>0</v>
      </c>
      <c r="G116" s="25" t="n">
        <v>0</v>
      </c>
      <c r="H116" s="25" t="n">
        <v>0</v>
      </c>
      <c r="I116" s="25" t="n">
        <v>0</v>
      </c>
      <c r="J116" s="25" t="n">
        <v>0</v>
      </c>
      <c r="K116" s="25" t="n">
        <v>0</v>
      </c>
      <c r="L116" s="25" t="n">
        <v>0</v>
      </c>
      <c r="M116" s="25" t="n">
        <v>0</v>
      </c>
      <c r="N116" s="25" t="n">
        <v>0</v>
      </c>
      <c r="O116" s="25" t="n">
        <v>0</v>
      </c>
      <c r="P116" s="25" t="n">
        <v>0</v>
      </c>
      <c r="Q116" s="25" t="n">
        <v>0</v>
      </c>
      <c r="R116" s="25" t="n">
        <v>0</v>
      </c>
      <c r="S116" s="27" t="s">
        <v>447</v>
      </c>
      <c r="T116" s="27" t="s">
        <v>447</v>
      </c>
      <c r="U116" s="27" t="s">
        <v>447</v>
      </c>
      <c r="V116" s="27" t="s">
        <v>447</v>
      </c>
      <c r="W116" s="27" t="s">
        <v>447</v>
      </c>
      <c r="X116" s="27" t="s">
        <v>447</v>
      </c>
      <c r="Y116" s="27" t="s">
        <v>447</v>
      </c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27"/>
      <c r="AO116" s="27"/>
      <c r="AP116" s="27"/>
      <c r="AQ116" s="27"/>
      <c r="AR116" s="27"/>
      <c r="AS116" s="27"/>
      <c r="AT116" s="2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27"/>
      <c r="BJ116" s="27"/>
      <c r="BK116" s="27"/>
      <c r="BL116" s="27"/>
      <c r="BM116" s="27"/>
      <c r="BN116" s="27"/>
      <c r="BO116" s="27"/>
      <c r="BP116" s="67">
        <f>COUNTIF($E116:$BG116,1)</f>
        <v>0</v>
      </c>
      <c r="BQ116" s="41" t="n">
        <v>6</v>
      </c>
      <c r="BR116" s="67">
        <f>IF(BP116=2,2,IF(BP116&gt;3,3,IF(BP116=1,1,0)))</f>
        <v>0</v>
      </c>
      <c r="BS116" s="67">
        <f>COUNTIF($E116:$BG116,"R")</f>
        <v>0</v>
      </c>
      <c r="BT116" s="67">
        <f>COUNTIF($E116:$BG116,"E")</f>
        <v>0</v>
      </c>
      <c r="BU116" s="67">
        <f>COUNTIF($E116:$BO116,"X")</f>
        <v>0</v>
      </c>
      <c r="BV116" s="67">
        <f>IF(OR(BT116&gt;0,BS116&gt;0,BU116&gt;7,OR(BU116&lt;7,BU116&gt;7)),0,1)</f>
        <v>0</v>
      </c>
      <c r="BW116" s="13">
        <f>IFERROR(VLOOKUP(C116,Inscritos!$B$2:$D$600,3,FALSE()),0)</f>
        <v>1</v>
      </c>
      <c r="BX116" s="13"/>
      <c r="BY116" s="13"/>
      <extLst>
        <ext uri="smNativeData">
          <pm:rowDef xmlns:pm="smNativeData" id="1712247999" r="116" hidden="0" collapsedDB="1" collapsedOL="0"/>
        </ext>
      </extLst>
    </row>
    <row r="117" spans="1:77" hidden="1" ht="15.75" customHeight="1">
      <c r="A117" s="24" t="s">
        <v>102</v>
      </c>
      <c r="B117" s="6" t="s">
        <v>112</v>
      </c>
      <c r="C117" s="24" t="s">
        <v>234</v>
      </c>
      <c r="D117" s="13" t="s">
        <v>544</v>
      </c>
      <c r="E117" s="25" t="n">
        <v>0</v>
      </c>
      <c r="F117" s="25" t="n">
        <v>0</v>
      </c>
      <c r="G117" s="25" t="n">
        <v>0</v>
      </c>
      <c r="H117" s="25" t="n">
        <v>0</v>
      </c>
      <c r="I117" s="25" t="n">
        <v>0</v>
      </c>
      <c r="J117" s="26" t="n">
        <v>1</v>
      </c>
      <c r="K117" s="26" t="n">
        <v>1</v>
      </c>
      <c r="L117" s="25" t="n">
        <v>0</v>
      </c>
      <c r="M117" s="25" t="n">
        <v>0</v>
      </c>
      <c r="N117" s="26" t="n">
        <v>1</v>
      </c>
      <c r="O117" s="25" t="n">
        <v>0</v>
      </c>
      <c r="P117" s="25" t="n">
        <v>0</v>
      </c>
      <c r="Q117" s="25" t="n">
        <v>0</v>
      </c>
      <c r="R117" s="25" t="n">
        <v>0</v>
      </c>
      <c r="S117" s="27" t="s">
        <v>447</v>
      </c>
      <c r="T117" s="27" t="s">
        <v>447</v>
      </c>
      <c r="U117" s="27" t="s">
        <v>447</v>
      </c>
      <c r="V117" s="27" t="s">
        <v>447</v>
      </c>
      <c r="W117" s="27" t="s">
        <v>447</v>
      </c>
      <c r="X117" s="27" t="s">
        <v>447</v>
      </c>
      <c r="Y117" s="27" t="s">
        <v>447</v>
      </c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27"/>
      <c r="AO117" s="27"/>
      <c r="AP117" s="27"/>
      <c r="AQ117" s="27"/>
      <c r="AR117" s="27"/>
      <c r="AS117" s="27"/>
      <c r="AT117" s="2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27"/>
      <c r="BJ117" s="27"/>
      <c r="BK117" s="27"/>
      <c r="BL117" s="27"/>
      <c r="BM117" s="27"/>
      <c r="BN117" s="27"/>
      <c r="BO117" s="27"/>
      <c r="BP117" s="67">
        <f>COUNTIF($E117:$BG117,1)</f>
        <v>3</v>
      </c>
      <c r="BQ117" s="41" t="n">
        <v>6</v>
      </c>
      <c r="BR117" s="67">
        <f>IF(BP117=2,2,IF(BP117&gt;3,3,IF(BP117=1,1,0)))</f>
        <v>0</v>
      </c>
      <c r="BS117" s="67">
        <f>COUNTIF($E117:$BG117,"R")</f>
        <v>0</v>
      </c>
      <c r="BT117" s="67">
        <f>COUNTIF($E117:$BG117,"E")</f>
        <v>0</v>
      </c>
      <c r="BU117" s="67">
        <f>COUNTIF($E117:$BO117,"X")</f>
        <v>0</v>
      </c>
      <c r="BV117" s="67">
        <f>IF(OR(BT117&gt;0,BS117&gt;0,BU117&gt;7,OR(BU117&lt;7,BU117&gt;7)),0,1)</f>
        <v>0</v>
      </c>
      <c r="BW117" s="13">
        <f>IFERROR(VLOOKUP(C117,Inscritos!$B$2:$D$600,3,FALSE()),0)</f>
        <v>1</v>
      </c>
      <c r="BX117" s="13"/>
      <c r="BY117" s="13"/>
      <extLst>
        <ext uri="smNativeData">
          <pm:rowDef xmlns:pm="smNativeData" id="1712247999" r="117" hidden="0" collapsedDB="1" collapsedOL="0"/>
        </ext>
      </extLst>
    </row>
    <row r="118" spans="1:77" hidden="1" ht="15.75" customHeight="1">
      <c r="A118" s="24" t="s">
        <v>102</v>
      </c>
      <c r="B118" s="6" t="s">
        <v>112</v>
      </c>
      <c r="C118" s="24" t="s">
        <v>235</v>
      </c>
      <c r="D118" s="13" t="s">
        <v>545</v>
      </c>
      <c r="E118" s="25" t="n">
        <v>0</v>
      </c>
      <c r="F118" s="25" t="n">
        <v>0</v>
      </c>
      <c r="G118" s="25" t="n">
        <v>0</v>
      </c>
      <c r="H118" s="25" t="n">
        <v>0</v>
      </c>
      <c r="I118" s="25" t="n">
        <v>0</v>
      </c>
      <c r="J118" s="25" t="n">
        <v>0</v>
      </c>
      <c r="K118" s="25" t="n">
        <v>0</v>
      </c>
      <c r="L118" s="25" t="n">
        <v>0</v>
      </c>
      <c r="M118" s="25" t="n">
        <v>0</v>
      </c>
      <c r="N118" s="25" t="n">
        <v>0</v>
      </c>
      <c r="O118" s="25" t="n">
        <v>0</v>
      </c>
      <c r="P118" s="25" t="n">
        <v>0</v>
      </c>
      <c r="Q118" s="25" t="n">
        <v>0</v>
      </c>
      <c r="R118" s="25" t="n">
        <v>0</v>
      </c>
      <c r="S118" s="27" t="s">
        <v>447</v>
      </c>
      <c r="T118" s="27" t="s">
        <v>447</v>
      </c>
      <c r="U118" s="27" t="s">
        <v>447</v>
      </c>
      <c r="V118" s="27" t="s">
        <v>447</v>
      </c>
      <c r="W118" s="27" t="s">
        <v>447</v>
      </c>
      <c r="X118" s="27" t="s">
        <v>447</v>
      </c>
      <c r="Y118" s="27" t="s">
        <v>447</v>
      </c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27"/>
      <c r="AO118" s="27"/>
      <c r="AP118" s="27"/>
      <c r="AQ118" s="27"/>
      <c r="AR118" s="27"/>
      <c r="AS118" s="27"/>
      <c r="AT118" s="2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27"/>
      <c r="BJ118" s="27"/>
      <c r="BK118" s="27"/>
      <c r="BL118" s="27"/>
      <c r="BM118" s="27"/>
      <c r="BN118" s="27"/>
      <c r="BO118" s="27"/>
      <c r="BP118" s="67">
        <f>COUNTIF($E118:$BG118,1)</f>
        <v>0</v>
      </c>
      <c r="BQ118" s="41" t="n">
        <v>6</v>
      </c>
      <c r="BR118" s="67">
        <f>IF(BP118=2,2,IF(BP118&gt;3,3,IF(BP118=1,1,0)))</f>
        <v>0</v>
      </c>
      <c r="BS118" s="67">
        <f>COUNTIF($E118:$BG118,"R")</f>
        <v>0</v>
      </c>
      <c r="BT118" s="67">
        <f>COUNTIF($E118:$BG118,"E")</f>
        <v>0</v>
      </c>
      <c r="BU118" s="67">
        <f>COUNTIF($E118:$BO118,"X")</f>
        <v>0</v>
      </c>
      <c r="BV118" s="67">
        <f>IF(OR(BT118&gt;0,BS118&gt;0,BU118&gt;7,OR(BU118&lt;7,BU118&gt;7)),0,1)</f>
        <v>0</v>
      </c>
      <c r="BW118" s="13">
        <f>IFERROR(VLOOKUP(C118,Inscritos!$B$2:$D$600,3,FALSE()),0)</f>
        <v>1</v>
      </c>
      <c r="BX118" s="13"/>
      <c r="BY118" s="13"/>
      <extLst>
        <ext uri="smNativeData">
          <pm:rowDef xmlns:pm="smNativeData" id="1712247999" r="118" hidden="0" collapsedDB="1" collapsedOL="0"/>
        </ext>
      </extLst>
    </row>
    <row r="119" spans="1:77" hidden="1" ht="15.75" customHeight="1">
      <c r="A119" s="24" t="s">
        <v>102</v>
      </c>
      <c r="B119" s="6" t="s">
        <v>122</v>
      </c>
      <c r="C119" s="24" t="s">
        <v>236</v>
      </c>
      <c r="D119" s="13" t="s">
        <v>546</v>
      </c>
      <c r="E119" s="25" t="n">
        <v>0</v>
      </c>
      <c r="F119" s="25" t="n">
        <v>0</v>
      </c>
      <c r="G119" s="25" t="n">
        <v>0</v>
      </c>
      <c r="H119" s="25" t="n">
        <v>0</v>
      </c>
      <c r="I119" s="25" t="n">
        <v>0</v>
      </c>
      <c r="J119" s="25" t="n">
        <v>0</v>
      </c>
      <c r="K119" s="25" t="n">
        <v>0</v>
      </c>
      <c r="L119" s="25" t="n">
        <v>0</v>
      </c>
      <c r="M119" s="25" t="n">
        <v>0</v>
      </c>
      <c r="N119" s="25" t="n">
        <v>0</v>
      </c>
      <c r="O119" s="25" t="n">
        <v>0</v>
      </c>
      <c r="P119" s="25" t="n">
        <v>0</v>
      </c>
      <c r="Q119" s="25" t="n">
        <v>0</v>
      </c>
      <c r="R119" s="25" t="n">
        <v>0</v>
      </c>
      <c r="S119" s="27" t="s">
        <v>443</v>
      </c>
      <c r="T119" s="27" t="s">
        <v>443</v>
      </c>
      <c r="U119" s="27" t="s">
        <v>443</v>
      </c>
      <c r="V119" s="27" t="s">
        <v>443</v>
      </c>
      <c r="W119" s="27" t="s">
        <v>443</v>
      </c>
      <c r="X119" s="27" t="s">
        <v>443</v>
      </c>
      <c r="Y119" s="27" t="s">
        <v>443</v>
      </c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27"/>
      <c r="AO119" s="27"/>
      <c r="AP119" s="27"/>
      <c r="AQ119" s="27"/>
      <c r="AR119" s="27"/>
      <c r="AS119" s="27"/>
      <c r="AT119" s="2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27"/>
      <c r="BJ119" s="27"/>
      <c r="BK119" s="27"/>
      <c r="BL119" s="27"/>
      <c r="BM119" s="27"/>
      <c r="BN119" s="27"/>
      <c r="BO119" s="27"/>
      <c r="BP119" s="67">
        <f>COUNTIF($E119:$BG119,1)</f>
        <v>0</v>
      </c>
      <c r="BQ119" s="41" t="n">
        <v>6</v>
      </c>
      <c r="BR119" s="67">
        <f>IF(BP119=2,2,IF(BP119&gt;3,3,IF(BP119=1,1,0)))</f>
        <v>0</v>
      </c>
      <c r="BS119" s="67">
        <f>COUNTIF($E119:$BG119,"R")</f>
        <v>0</v>
      </c>
      <c r="BT119" s="67">
        <f>COUNTIF($E119:$BG119,"E")</f>
        <v>0</v>
      </c>
      <c r="BU119" s="67">
        <f>COUNTIF($E119:$BO119,"X")</f>
        <v>0</v>
      </c>
      <c r="BV119" s="67">
        <f>IF(OR(BT119&gt;0,BS119&gt;0,BU119&gt;7,OR(BU119&lt;7,BU119&gt;7)),0,1)</f>
        <v>0</v>
      </c>
      <c r="BW119" s="13">
        <f>IFERROR(VLOOKUP(C119,Inscritos!$B$2:$D$600,3,FALSE()),0)</f>
        <v>2</v>
      </c>
      <c r="BX119" s="13"/>
      <c r="BY119" s="13"/>
      <extLst>
        <ext uri="smNativeData">
          <pm:rowDef xmlns:pm="smNativeData" id="1712247999" r="119" hidden="0" collapsedDB="1" collapsedOL="0"/>
        </ext>
      </extLst>
    </row>
    <row r="120" spans="1:77" hidden="1" ht="15.75" customHeight="1">
      <c r="A120" s="24" t="s">
        <v>102</v>
      </c>
      <c r="B120" s="6" t="s">
        <v>83</v>
      </c>
      <c r="C120" s="24" t="s">
        <v>237</v>
      </c>
      <c r="D120" s="13" t="s">
        <v>547</v>
      </c>
      <c r="E120" s="25" t="n">
        <v>0</v>
      </c>
      <c r="F120" s="25" t="n">
        <v>0</v>
      </c>
      <c r="G120" s="25" t="n">
        <v>0</v>
      </c>
      <c r="H120" s="25" t="n">
        <v>0</v>
      </c>
      <c r="I120" s="25" t="n">
        <v>0</v>
      </c>
      <c r="J120" s="25" t="n">
        <v>0</v>
      </c>
      <c r="K120" s="25" t="n">
        <v>0</v>
      </c>
      <c r="L120" s="13"/>
      <c r="M120" s="13"/>
      <c r="N120" s="13"/>
      <c r="O120" s="13"/>
      <c r="P120" s="13"/>
      <c r="Q120" s="13"/>
      <c r="R120" s="13"/>
      <c r="S120" s="27"/>
      <c r="T120" s="27"/>
      <c r="U120" s="27"/>
      <c r="V120" s="27"/>
      <c r="W120" s="27"/>
      <c r="X120" s="27"/>
      <c r="Y120" s="27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27"/>
      <c r="AO120" s="27"/>
      <c r="AP120" s="27"/>
      <c r="AQ120" s="27"/>
      <c r="AR120" s="27"/>
      <c r="AS120" s="27"/>
      <c r="AT120" s="2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27"/>
      <c r="BJ120" s="27"/>
      <c r="BK120" s="27"/>
      <c r="BL120" s="27"/>
      <c r="BM120" s="27"/>
      <c r="BN120" s="27"/>
      <c r="BO120" s="27"/>
      <c r="BP120" s="67">
        <f>COUNTIF($E120:$BG120,1)</f>
        <v>0</v>
      </c>
      <c r="BQ120" s="41" t="n">
        <v>3</v>
      </c>
      <c r="BR120" s="67">
        <f>IF(BP120=2,2,IF(BP120&gt;3,3,IF(BP120=1,1,0)))</f>
        <v>0</v>
      </c>
      <c r="BS120" s="67">
        <f>COUNTIF($E120:$BG120,"R")</f>
        <v>0</v>
      </c>
      <c r="BT120" s="67">
        <f>COUNTIF($E120:$BG120,"E")</f>
        <v>0</v>
      </c>
      <c r="BU120" s="67">
        <f>COUNTIF($E120:$BO120,"X")</f>
        <v>0</v>
      </c>
      <c r="BV120" s="67">
        <f>IF(OR(BT120&gt;0,BS120&gt;0,BU120&gt;7,OR(BU120&lt;7,BU120&gt;7)),0,1)</f>
        <v>0</v>
      </c>
      <c r="BW120" s="13">
        <f>IFERROR(VLOOKUP(C120,Inscritos!$B$2:$D$600,3,FALSE()),0)</f>
        <v>0</v>
      </c>
      <c r="BX120" s="13"/>
      <c r="BY120" s="13"/>
      <extLst>
        <ext uri="smNativeData">
          <pm:rowDef xmlns:pm="smNativeData" id="1712247999" r="120" hidden="0" collapsedDB="1" collapsedOL="0"/>
        </ext>
      </extLst>
    </row>
    <row r="121" spans="1:77" hidden="1" ht="15.75" customHeight="1">
      <c r="A121" s="24" t="s">
        <v>102</v>
      </c>
      <c r="B121" s="6" t="s">
        <v>119</v>
      </c>
      <c r="C121" s="24" t="s">
        <v>238</v>
      </c>
      <c r="D121" s="13" t="s">
        <v>548</v>
      </c>
      <c r="E121" s="25" t="n">
        <v>0</v>
      </c>
      <c r="F121" s="25" t="n">
        <v>0</v>
      </c>
      <c r="G121" s="25" t="n">
        <v>0</v>
      </c>
      <c r="H121" s="25" t="n">
        <v>0</v>
      </c>
      <c r="I121" s="25" t="n">
        <v>0</v>
      </c>
      <c r="J121" s="25" t="n">
        <v>0</v>
      </c>
      <c r="K121" s="25" t="n">
        <v>0</v>
      </c>
      <c r="L121" s="25" t="n">
        <v>0</v>
      </c>
      <c r="M121" s="25" t="n">
        <v>0</v>
      </c>
      <c r="N121" s="25" t="n">
        <v>0</v>
      </c>
      <c r="O121" s="25" t="n">
        <v>0</v>
      </c>
      <c r="P121" s="25" t="n">
        <v>0</v>
      </c>
      <c r="Q121" s="25" t="n">
        <v>0</v>
      </c>
      <c r="R121" s="25" t="n">
        <v>0</v>
      </c>
      <c r="S121" s="27" t="s">
        <v>450</v>
      </c>
      <c r="T121" s="27" t="s">
        <v>450</v>
      </c>
      <c r="U121" s="27" t="s">
        <v>450</v>
      </c>
      <c r="V121" s="27" t="s">
        <v>450</v>
      </c>
      <c r="W121" s="27" t="s">
        <v>450</v>
      </c>
      <c r="X121" s="27" t="s">
        <v>450</v>
      </c>
      <c r="Y121" s="27" t="s">
        <v>450</v>
      </c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27"/>
      <c r="AO121" s="27"/>
      <c r="AP121" s="27"/>
      <c r="AQ121" s="27"/>
      <c r="AR121" s="27"/>
      <c r="AS121" s="27"/>
      <c r="AT121" s="2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27"/>
      <c r="BJ121" s="27"/>
      <c r="BK121" s="27"/>
      <c r="BL121" s="27"/>
      <c r="BM121" s="27"/>
      <c r="BN121" s="27"/>
      <c r="BO121" s="27"/>
      <c r="BP121" s="67">
        <f>COUNTIF($E121:$BG121,1)</f>
        <v>0</v>
      </c>
      <c r="BQ121" s="41" t="n">
        <v>3</v>
      </c>
      <c r="BR121" s="67">
        <f>IF(BP121=2,2,IF(BP121&gt;3,3,IF(BP121=1,1,0)))</f>
        <v>0</v>
      </c>
      <c r="BS121" s="67">
        <f>COUNTIF($E121:$BG121,"R")</f>
        <v>0</v>
      </c>
      <c r="BT121" s="67">
        <f>COUNTIF($E121:$BG121,"E")</f>
        <v>0</v>
      </c>
      <c r="BU121" s="67">
        <f>COUNTIF($E121:$BO121,"X")</f>
        <v>0</v>
      </c>
      <c r="BV121" s="67">
        <f>IF(OR(BT121&gt;0,BS121&gt;0,BU121&gt;7,OR(BU121&lt;7,BU121&gt;7)),0,1)</f>
        <v>0</v>
      </c>
      <c r="BW121" s="13">
        <f>IFERROR(VLOOKUP(C121,Inscritos!$B$2:$D$600,3,FALSE()),0)</f>
        <v>1</v>
      </c>
      <c r="BX121" s="13"/>
      <c r="BY121" s="13"/>
      <extLst>
        <ext uri="smNativeData">
          <pm:rowDef xmlns:pm="smNativeData" id="1712247999" r="121" hidden="0" collapsedDB="1" collapsedOL="0"/>
        </ext>
      </extLst>
    </row>
    <row r="122" spans="1:77" hidden="1" ht="15.75" customHeight="1">
      <c r="A122" s="24" t="s">
        <v>102</v>
      </c>
      <c r="B122" s="6" t="s">
        <v>122</v>
      </c>
      <c r="C122" s="24" t="s">
        <v>239</v>
      </c>
      <c r="D122" s="13" t="s">
        <v>549</v>
      </c>
      <c r="E122" s="13"/>
      <c r="F122" s="25" t="n">
        <v>0</v>
      </c>
      <c r="G122" s="13"/>
      <c r="H122" s="13"/>
      <c r="I122" s="25" t="n">
        <v>0</v>
      </c>
      <c r="J122" s="13"/>
      <c r="K122" s="26" t="n">
        <v>1</v>
      </c>
      <c r="L122" s="25" t="n">
        <v>0</v>
      </c>
      <c r="M122" s="25" t="n">
        <v>0</v>
      </c>
      <c r="N122" s="26" t="n">
        <v>1</v>
      </c>
      <c r="O122" s="26" t="n">
        <v>1</v>
      </c>
      <c r="P122" s="25" t="n">
        <v>0</v>
      </c>
      <c r="Q122" s="25" t="n">
        <v>0</v>
      </c>
      <c r="R122" s="25" t="n">
        <v>0</v>
      </c>
      <c r="S122" s="27" t="s">
        <v>443</v>
      </c>
      <c r="T122" s="27" t="s">
        <v>443</v>
      </c>
      <c r="U122" s="27" t="s">
        <v>443</v>
      </c>
      <c r="V122" s="27" t="s">
        <v>443</v>
      </c>
      <c r="W122" s="27" t="s">
        <v>443</v>
      </c>
      <c r="X122" s="27" t="s">
        <v>443</v>
      </c>
      <c r="Y122" s="27" t="s">
        <v>443</v>
      </c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27"/>
      <c r="AO122" s="27"/>
      <c r="AP122" s="27"/>
      <c r="AQ122" s="27"/>
      <c r="AR122" s="27"/>
      <c r="AS122" s="27"/>
      <c r="AT122" s="2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27"/>
      <c r="BJ122" s="27"/>
      <c r="BK122" s="27"/>
      <c r="BL122" s="27"/>
      <c r="BM122" s="27"/>
      <c r="BN122" s="27"/>
      <c r="BO122" s="27"/>
      <c r="BP122" s="67">
        <f>COUNTIF($E122:$BG122,1)</f>
        <v>3</v>
      </c>
      <c r="BQ122" s="41" t="n">
        <v>3</v>
      </c>
      <c r="BR122" s="67">
        <f>IF(BP122=2,2,IF(BP122&gt;3,3,IF(BP122=1,1,0)))</f>
        <v>0</v>
      </c>
      <c r="BS122" s="67">
        <f>COUNTIF($E122:$BG122,"R")</f>
        <v>0</v>
      </c>
      <c r="BT122" s="67">
        <f>COUNTIF($E122:$BG122,"E")</f>
        <v>0</v>
      </c>
      <c r="BU122" s="67">
        <f>COUNTIF($E122:$BO122,"X")</f>
        <v>0</v>
      </c>
      <c r="BV122" s="67">
        <f>IF(OR(BT122&gt;0,BS122&gt;0,BU122&gt;7,OR(BU122&lt;7,BU122&gt;7)),0,1)</f>
        <v>0</v>
      </c>
      <c r="BW122" s="13">
        <f>IFERROR(VLOOKUP(C122,Inscritos!$B$2:$D$600,3,FALSE()),0)</f>
        <v>1</v>
      </c>
      <c r="BX122" s="13"/>
      <c r="BY122" s="13"/>
      <extLst>
        <ext uri="smNativeData">
          <pm:rowDef xmlns:pm="smNativeData" id="1712247999" r="122" hidden="0" collapsedDB="1" collapsedOL="0"/>
        </ext>
      </extLst>
    </row>
    <row r="123" spans="1:77" hidden="1" ht="15.75" customHeight="1">
      <c r="A123" s="24" t="s">
        <v>102</v>
      </c>
      <c r="B123" s="6" t="s">
        <v>122</v>
      </c>
      <c r="C123" s="24" t="s">
        <v>240</v>
      </c>
      <c r="D123" s="13" t="s">
        <v>550</v>
      </c>
      <c r="E123" s="25" t="n">
        <v>0</v>
      </c>
      <c r="F123" s="25" t="n">
        <v>0</v>
      </c>
      <c r="G123" s="25" t="n">
        <v>0</v>
      </c>
      <c r="H123" s="13"/>
      <c r="I123" s="25" t="n">
        <v>0</v>
      </c>
      <c r="J123" s="25" t="n">
        <v>0</v>
      </c>
      <c r="K123" s="25" t="n">
        <v>0</v>
      </c>
      <c r="L123" s="25" t="n">
        <v>0</v>
      </c>
      <c r="M123" s="13"/>
      <c r="N123" s="25" t="n">
        <v>0</v>
      </c>
      <c r="O123" s="25" t="n">
        <v>0</v>
      </c>
      <c r="P123" s="25" t="n">
        <v>0</v>
      </c>
      <c r="Q123" s="13"/>
      <c r="R123" s="25" t="n">
        <v>0</v>
      </c>
      <c r="S123" s="27" t="s">
        <v>443</v>
      </c>
      <c r="T123" s="27" t="s">
        <v>443</v>
      </c>
      <c r="U123" s="27" t="s">
        <v>443</v>
      </c>
      <c r="V123" s="27" t="s">
        <v>443</v>
      </c>
      <c r="W123" s="27" t="s">
        <v>443</v>
      </c>
      <c r="X123" s="27" t="s">
        <v>443</v>
      </c>
      <c r="Y123" s="27" t="s">
        <v>443</v>
      </c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27"/>
      <c r="AO123" s="27"/>
      <c r="AP123" s="27"/>
      <c r="AQ123" s="27"/>
      <c r="AR123" s="27"/>
      <c r="AS123" s="27"/>
      <c r="AT123" s="2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27"/>
      <c r="BJ123" s="27"/>
      <c r="BK123" s="27"/>
      <c r="BL123" s="27"/>
      <c r="BM123" s="27"/>
      <c r="BN123" s="27"/>
      <c r="BO123" s="27"/>
      <c r="BP123" s="67">
        <f>COUNTIF($E123:$BG123,1)</f>
        <v>0</v>
      </c>
      <c r="BQ123" s="41" t="n">
        <v>3</v>
      </c>
      <c r="BR123" s="67">
        <f>IF(BP123=2,2,IF(BP123&gt;3,3,IF(BP123=1,1,0)))</f>
        <v>0</v>
      </c>
      <c r="BS123" s="67">
        <f>COUNTIF($E123:$BG123,"R")</f>
        <v>0</v>
      </c>
      <c r="BT123" s="67">
        <f>COUNTIF($E123:$BG123,"E")</f>
        <v>0</v>
      </c>
      <c r="BU123" s="67">
        <f>COUNTIF($E123:$BO123,"X")</f>
        <v>0</v>
      </c>
      <c r="BV123" s="67">
        <f>IF(OR(BT123&gt;0,BS123&gt;0,BU123&gt;7,OR(BU123&lt;7,BU123&gt;7)),0,1)</f>
        <v>0</v>
      </c>
      <c r="BW123" s="13">
        <f>IFERROR(VLOOKUP(C123,Inscritos!$B$2:$D$600,3,FALSE()),0)</f>
        <v>2</v>
      </c>
      <c r="BX123" s="13"/>
      <c r="BY123" s="13"/>
      <extLst>
        <ext uri="smNativeData">
          <pm:rowDef xmlns:pm="smNativeData" id="1712247999" r="123" hidden="0" collapsedDB="1" collapsedOL="0"/>
        </ext>
      </extLst>
    </row>
    <row r="124" spans="1:77" hidden="1" ht="15.75" customHeight="1">
      <c r="A124" s="24" t="s">
        <v>108</v>
      </c>
      <c r="B124" s="71" t="s">
        <v>125</v>
      </c>
      <c r="C124" s="24" t="s">
        <v>178</v>
      </c>
      <c r="D124" s="13" t="s">
        <v>551</v>
      </c>
      <c r="E124" s="25" t="n">
        <v>0</v>
      </c>
      <c r="F124" s="25" t="n">
        <v>0</v>
      </c>
      <c r="G124" s="25" t="n">
        <v>0</v>
      </c>
      <c r="H124" s="25" t="n">
        <v>0</v>
      </c>
      <c r="I124" s="25" t="n">
        <v>0</v>
      </c>
      <c r="J124" s="25" t="n">
        <v>0</v>
      </c>
      <c r="K124" s="25" t="n">
        <v>0</v>
      </c>
      <c r="L124" s="25" t="n">
        <v>0</v>
      </c>
      <c r="M124" s="25" t="n">
        <v>0</v>
      </c>
      <c r="N124" s="25" t="n">
        <v>0</v>
      </c>
      <c r="O124" s="25" t="n">
        <v>0</v>
      </c>
      <c r="P124" s="25" t="n">
        <v>0</v>
      </c>
      <c r="Q124" s="25" t="n">
        <v>0</v>
      </c>
      <c r="R124" s="25" t="n">
        <v>0</v>
      </c>
      <c r="S124" s="32" t="n">
        <v>0</v>
      </c>
      <c r="T124" s="32" t="n">
        <v>0</v>
      </c>
      <c r="U124" s="32" t="n">
        <v>0</v>
      </c>
      <c r="V124" s="32" t="n">
        <v>0</v>
      </c>
      <c r="W124" s="32" t="n">
        <v>0</v>
      </c>
      <c r="X124" s="32" t="n">
        <v>0</v>
      </c>
      <c r="Y124" s="32" t="n">
        <v>0</v>
      </c>
      <c r="Z124" s="25" t="n">
        <v>0</v>
      </c>
      <c r="AA124" s="25" t="n">
        <v>0</v>
      </c>
      <c r="AB124" s="25" t="n">
        <v>0</v>
      </c>
      <c r="AC124" s="25" t="n">
        <v>0</v>
      </c>
      <c r="AD124" s="25" t="n">
        <v>0</v>
      </c>
      <c r="AE124" s="25" t="n">
        <v>0</v>
      </c>
      <c r="AF124" s="25" t="n">
        <v>0</v>
      </c>
      <c r="AG124" s="25" t="n">
        <v>0</v>
      </c>
      <c r="AH124" s="25" t="n">
        <v>0</v>
      </c>
      <c r="AI124" s="25" t="n">
        <v>0</v>
      </c>
      <c r="AJ124" s="25" t="n">
        <v>0</v>
      </c>
      <c r="AK124" s="25" t="n">
        <v>0</v>
      </c>
      <c r="AL124" s="25" t="n">
        <v>0</v>
      </c>
      <c r="AM124" s="25" t="n">
        <v>0</v>
      </c>
      <c r="AN124" s="27" t="s">
        <v>460</v>
      </c>
      <c r="AO124" s="27" t="s">
        <v>460</v>
      </c>
      <c r="AP124" s="27" t="s">
        <v>460</v>
      </c>
      <c r="AQ124" s="27" t="s">
        <v>460</v>
      </c>
      <c r="AR124" s="27" t="s">
        <v>460</v>
      </c>
      <c r="AS124" s="27" t="s">
        <v>460</v>
      </c>
      <c r="AT124" s="27" t="s">
        <v>460</v>
      </c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27"/>
      <c r="BJ124" s="27"/>
      <c r="BK124" s="27"/>
      <c r="BL124" s="27"/>
      <c r="BM124" s="27"/>
      <c r="BN124" s="27"/>
      <c r="BO124" s="27"/>
      <c r="BP124" s="67">
        <f>COUNTIF($E124:$BG124,1)</f>
        <v>0</v>
      </c>
      <c r="BQ124" s="41" t="n">
        <v>3</v>
      </c>
      <c r="BR124" s="67">
        <f>IF(BP124=2,2,IF(BP124&gt;3,3,IF(BP124=1,1,0)))</f>
        <v>0</v>
      </c>
      <c r="BS124" s="67">
        <f>COUNTIF($E124:$BG124,"R")</f>
        <v>0</v>
      </c>
      <c r="BT124" s="67">
        <f>COUNTIF($E124:$BG124,"E")</f>
        <v>0</v>
      </c>
      <c r="BU124" s="67">
        <f>COUNTIF($E124:$BO124,"X")</f>
        <v>0</v>
      </c>
      <c r="BV124" s="67">
        <f>IF(OR(BT124&gt;0,BS124&gt;0,BU124&gt;7,OR(BU124&lt;7,BU124&gt;7)),0,1)</f>
        <v>0</v>
      </c>
      <c r="BW124" s="13">
        <f>IFERROR(VLOOKUP(C124,Inscritos!$B$2:$D$600,3,FALSE()),0)</f>
        <v>1</v>
      </c>
      <c r="BX124" s="13"/>
      <c r="BY124" s="13"/>
      <extLst>
        <ext uri="smNativeData">
          <pm:rowDef xmlns:pm="smNativeData" id="1712247999" r="124" hidden="0" collapsedDB="1" collapsedOL="0"/>
        </ext>
      </extLst>
    </row>
    <row r="125" spans="1:77" hidden="1" ht="15.75" customHeight="1">
      <c r="A125" s="24" t="s">
        <v>108</v>
      </c>
      <c r="B125" s="33" t="s">
        <v>125</v>
      </c>
      <c r="C125" s="24" t="s">
        <v>180</v>
      </c>
      <c r="D125" s="13" t="s">
        <v>552</v>
      </c>
      <c r="E125" s="25" t="n">
        <v>0</v>
      </c>
      <c r="F125" s="25" t="n">
        <v>0</v>
      </c>
      <c r="G125" s="25" t="n">
        <v>0</v>
      </c>
      <c r="H125" s="25" t="n">
        <v>0</v>
      </c>
      <c r="I125" s="25" t="n">
        <v>0</v>
      </c>
      <c r="J125" s="25" t="n">
        <v>0</v>
      </c>
      <c r="K125" s="25" t="n">
        <v>0</v>
      </c>
      <c r="L125" s="25" t="n">
        <v>0</v>
      </c>
      <c r="M125" s="25" t="n">
        <v>0</v>
      </c>
      <c r="N125" s="25" t="n">
        <v>0</v>
      </c>
      <c r="O125" s="25" t="n">
        <v>0</v>
      </c>
      <c r="P125" s="25" t="n">
        <v>0</v>
      </c>
      <c r="Q125" s="25" t="n">
        <v>0</v>
      </c>
      <c r="R125" s="25" t="n">
        <v>0</v>
      </c>
      <c r="S125" s="32" t="n">
        <v>0</v>
      </c>
      <c r="T125" s="32" t="n">
        <v>0</v>
      </c>
      <c r="U125" s="32" t="n">
        <v>0</v>
      </c>
      <c r="V125" s="32" t="n">
        <v>0</v>
      </c>
      <c r="W125" s="32" t="n">
        <v>0</v>
      </c>
      <c r="X125" s="32" t="n">
        <v>0</v>
      </c>
      <c r="Y125" s="32" t="n">
        <v>0</v>
      </c>
      <c r="Z125" s="25" t="n">
        <v>0</v>
      </c>
      <c r="AA125" s="25" t="n">
        <v>0</v>
      </c>
      <c r="AB125" s="25" t="n">
        <v>0</v>
      </c>
      <c r="AC125" s="25" t="n">
        <v>0</v>
      </c>
      <c r="AD125" s="25" t="n">
        <v>0</v>
      </c>
      <c r="AE125" s="25" t="n">
        <v>0</v>
      </c>
      <c r="AF125" s="25" t="n">
        <v>0</v>
      </c>
      <c r="AG125" s="25" t="n">
        <v>0</v>
      </c>
      <c r="AH125" s="25" t="n">
        <v>0</v>
      </c>
      <c r="AI125" s="25" t="n">
        <v>0</v>
      </c>
      <c r="AJ125" s="25" t="n">
        <v>0</v>
      </c>
      <c r="AK125" s="25" t="n">
        <v>0</v>
      </c>
      <c r="AL125" s="25" t="n">
        <v>0</v>
      </c>
      <c r="AM125" s="25" t="n">
        <v>0</v>
      </c>
      <c r="AN125" s="27" t="s">
        <v>460</v>
      </c>
      <c r="AO125" s="27" t="s">
        <v>460</v>
      </c>
      <c r="AP125" s="27" t="s">
        <v>460</v>
      </c>
      <c r="AQ125" s="27" t="s">
        <v>460</v>
      </c>
      <c r="AR125" s="27" t="s">
        <v>460</v>
      </c>
      <c r="AS125" s="27" t="s">
        <v>460</v>
      </c>
      <c r="AT125" s="27" t="s">
        <v>460</v>
      </c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27"/>
      <c r="BJ125" s="27"/>
      <c r="BK125" s="27"/>
      <c r="BL125" s="27"/>
      <c r="BM125" s="27"/>
      <c r="BN125" s="27"/>
      <c r="BO125" s="27"/>
      <c r="BP125" s="67">
        <f>COUNTIF($E125:$BG125,1)</f>
        <v>0</v>
      </c>
      <c r="BQ125" s="41" t="n">
        <v>3</v>
      </c>
      <c r="BR125" s="67">
        <f>IF(BP125=2,2,IF(BP125&gt;3,3,IF(BP125=1,1,0)))</f>
        <v>0</v>
      </c>
      <c r="BS125" s="67">
        <f>COUNTIF($E125:$BG125,"R")</f>
        <v>0</v>
      </c>
      <c r="BT125" s="67">
        <f>COUNTIF($E125:$BG125,"E")</f>
        <v>0</v>
      </c>
      <c r="BU125" s="67">
        <f>COUNTIF($E125:$BO125,"X")</f>
        <v>0</v>
      </c>
      <c r="BV125" s="67">
        <f>IF(OR(BT125&gt;0,BS125&gt;0,BU125&gt;7,OR(BU125&lt;7,BU125&gt;7)),0,1)</f>
        <v>0</v>
      </c>
      <c r="BW125" s="13">
        <f>IFERROR(VLOOKUP(C125,Inscritos!$B$2:$D$600,3,FALSE()),0)</f>
        <v>1</v>
      </c>
      <c r="BX125" s="13"/>
      <c r="BY125" s="13"/>
      <extLst>
        <ext uri="smNativeData">
          <pm:rowDef xmlns:pm="smNativeData" id="1712247999" r="125" hidden="0" collapsedDB="1" collapsedOL="0"/>
        </ext>
      </extLst>
    </row>
    <row r="126" spans="1:77" hidden="1" ht="15.75" customHeight="1">
      <c r="A126" s="24" t="s">
        <v>108</v>
      </c>
      <c r="B126" s="71" t="s">
        <v>125</v>
      </c>
      <c r="C126" s="24" t="s">
        <v>181</v>
      </c>
      <c r="D126" s="13" t="s">
        <v>553</v>
      </c>
      <c r="E126" s="25" t="n">
        <v>0</v>
      </c>
      <c r="F126" s="25" t="n">
        <v>0</v>
      </c>
      <c r="G126" s="25" t="n">
        <v>0</v>
      </c>
      <c r="H126" s="25" t="n">
        <v>0</v>
      </c>
      <c r="I126" s="25" t="n">
        <v>0</v>
      </c>
      <c r="J126" s="25" t="n">
        <v>0</v>
      </c>
      <c r="K126" s="25" t="n">
        <v>0</v>
      </c>
      <c r="L126" s="25" t="n">
        <v>0</v>
      </c>
      <c r="M126" s="25" t="n">
        <v>0</v>
      </c>
      <c r="N126" s="25" t="n">
        <v>0</v>
      </c>
      <c r="O126" s="25" t="n">
        <v>0</v>
      </c>
      <c r="P126" s="25" t="n">
        <v>0</v>
      </c>
      <c r="Q126" s="25" t="n">
        <v>0</v>
      </c>
      <c r="R126" s="25" t="n">
        <v>0</v>
      </c>
      <c r="S126" s="32" t="n">
        <v>0</v>
      </c>
      <c r="T126" s="32" t="n">
        <v>0</v>
      </c>
      <c r="U126" s="32" t="n">
        <v>0</v>
      </c>
      <c r="V126" s="32" t="n">
        <v>0</v>
      </c>
      <c r="W126" s="32" t="n">
        <v>0</v>
      </c>
      <c r="X126" s="32" t="n">
        <v>0</v>
      </c>
      <c r="Y126" s="32" t="n">
        <v>0</v>
      </c>
      <c r="Z126" s="25" t="n">
        <v>0</v>
      </c>
      <c r="AA126" s="25" t="n">
        <v>0</v>
      </c>
      <c r="AB126" s="25" t="n">
        <v>0</v>
      </c>
      <c r="AC126" s="25" t="n">
        <v>0</v>
      </c>
      <c r="AD126" s="25" t="n">
        <v>0</v>
      </c>
      <c r="AE126" s="25" t="n">
        <v>0</v>
      </c>
      <c r="AF126" s="25" t="n">
        <v>0</v>
      </c>
      <c r="AG126" s="25" t="n">
        <v>0</v>
      </c>
      <c r="AH126" s="25" t="n">
        <v>0</v>
      </c>
      <c r="AI126" s="25" t="n">
        <v>0</v>
      </c>
      <c r="AJ126" s="25" t="n">
        <v>0</v>
      </c>
      <c r="AK126" s="25" t="n">
        <v>0</v>
      </c>
      <c r="AL126" s="25" t="n">
        <v>0</v>
      </c>
      <c r="AM126" s="25" t="n">
        <v>0</v>
      </c>
      <c r="AN126" s="27" t="s">
        <v>460</v>
      </c>
      <c r="AO126" s="27" t="s">
        <v>460</v>
      </c>
      <c r="AP126" s="27" t="s">
        <v>460</v>
      </c>
      <c r="AQ126" s="27" t="s">
        <v>460</v>
      </c>
      <c r="AR126" s="27" t="s">
        <v>460</v>
      </c>
      <c r="AS126" s="27" t="s">
        <v>460</v>
      </c>
      <c r="AT126" s="27" t="s">
        <v>460</v>
      </c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27"/>
      <c r="BJ126" s="27"/>
      <c r="BK126" s="27"/>
      <c r="BL126" s="27"/>
      <c r="BM126" s="27"/>
      <c r="BN126" s="27"/>
      <c r="BO126" s="27"/>
      <c r="BP126" s="67">
        <f>COUNTIF($E126:$BG126,1)</f>
        <v>0</v>
      </c>
      <c r="BQ126" s="41" t="n">
        <v>6</v>
      </c>
      <c r="BR126" s="67">
        <f>IF(BP126=2,2,IF(BP126&gt;3,3,IF(BP126=1,1,0)))</f>
        <v>0</v>
      </c>
      <c r="BS126" s="67">
        <f>COUNTIF($E126:$BG126,"R")</f>
        <v>0</v>
      </c>
      <c r="BT126" s="67">
        <f>COUNTIF($E126:$BG126,"E")</f>
        <v>0</v>
      </c>
      <c r="BU126" s="67">
        <f>COUNTIF($E126:$BO126,"X")</f>
        <v>0</v>
      </c>
      <c r="BV126" s="67">
        <f>IF(OR(BT126&gt;0,BS126&gt;0,BU126&gt;7,OR(BU126&lt;7,BU126&gt;7)),0,1)</f>
        <v>0</v>
      </c>
      <c r="BW126" s="13">
        <f>IFERROR(VLOOKUP(C126,Inscritos!$B$2:$D$600,3,FALSE()),0)</f>
        <v>1</v>
      </c>
      <c r="BX126" s="13"/>
      <c r="BY126" s="13"/>
      <extLst>
        <ext uri="smNativeData">
          <pm:rowDef xmlns:pm="smNativeData" id="1712247999" r="126" hidden="0" collapsedDB="1" collapsedOL="0"/>
        </ext>
      </extLst>
    </row>
    <row r="127" spans="1:77" hidden="1" ht="15.75" customHeight="1">
      <c r="A127" s="24" t="s">
        <v>108</v>
      </c>
      <c r="B127" s="71" t="s">
        <v>125</v>
      </c>
      <c r="C127" s="24" t="s">
        <v>244</v>
      </c>
      <c r="D127" s="13" t="s">
        <v>554</v>
      </c>
      <c r="E127" s="25" t="n">
        <v>0</v>
      </c>
      <c r="F127" s="25" t="n">
        <v>0</v>
      </c>
      <c r="G127" s="25" t="n">
        <v>0</v>
      </c>
      <c r="H127" s="25" t="n">
        <v>0</v>
      </c>
      <c r="I127" s="25" t="n">
        <v>0</v>
      </c>
      <c r="J127" s="25" t="n">
        <v>0</v>
      </c>
      <c r="K127" s="25" t="n">
        <v>0</v>
      </c>
      <c r="L127" s="25" t="n">
        <v>0</v>
      </c>
      <c r="M127" s="25" t="n">
        <v>0</v>
      </c>
      <c r="N127" s="25" t="n">
        <v>0</v>
      </c>
      <c r="O127" s="25" t="n">
        <v>0</v>
      </c>
      <c r="P127" s="25" t="n">
        <v>0</v>
      </c>
      <c r="Q127" s="25" t="n">
        <v>0</v>
      </c>
      <c r="R127" s="25" t="n">
        <v>0</v>
      </c>
      <c r="S127" s="32" t="n">
        <v>0</v>
      </c>
      <c r="T127" s="32" t="n">
        <v>0</v>
      </c>
      <c r="U127" s="32" t="n">
        <v>0</v>
      </c>
      <c r="V127" s="32" t="n">
        <v>0</v>
      </c>
      <c r="W127" s="32" t="n">
        <v>0</v>
      </c>
      <c r="X127" s="32" t="n">
        <v>0</v>
      </c>
      <c r="Y127" s="32" t="n">
        <v>0</v>
      </c>
      <c r="Z127" s="25" t="n">
        <v>0</v>
      </c>
      <c r="AA127" s="25" t="n">
        <v>0</v>
      </c>
      <c r="AB127" s="25" t="n">
        <v>0</v>
      </c>
      <c r="AC127" s="25" t="n">
        <v>0</v>
      </c>
      <c r="AD127" s="25" t="n">
        <v>0</v>
      </c>
      <c r="AE127" s="25" t="n">
        <v>0</v>
      </c>
      <c r="AF127" s="25" t="n">
        <v>0</v>
      </c>
      <c r="AG127" s="25" t="n">
        <v>0</v>
      </c>
      <c r="AH127" s="25" t="n">
        <v>0</v>
      </c>
      <c r="AI127" s="25" t="n">
        <v>0</v>
      </c>
      <c r="AJ127" s="25" t="n">
        <v>0</v>
      </c>
      <c r="AK127" s="25" t="n">
        <v>0</v>
      </c>
      <c r="AL127" s="25" t="n">
        <v>0</v>
      </c>
      <c r="AM127" s="25" t="n">
        <v>0</v>
      </c>
      <c r="AN127" s="27" t="s">
        <v>460</v>
      </c>
      <c r="AO127" s="27" t="s">
        <v>460</v>
      </c>
      <c r="AP127" s="27" t="s">
        <v>460</v>
      </c>
      <c r="AQ127" s="27" t="s">
        <v>460</v>
      </c>
      <c r="AR127" s="27" t="s">
        <v>460</v>
      </c>
      <c r="AS127" s="27" t="s">
        <v>460</v>
      </c>
      <c r="AT127" s="27" t="s">
        <v>460</v>
      </c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27"/>
      <c r="BJ127" s="27"/>
      <c r="BK127" s="27"/>
      <c r="BL127" s="27"/>
      <c r="BM127" s="27"/>
      <c r="BN127" s="27"/>
      <c r="BO127" s="27"/>
      <c r="BP127" s="67">
        <f>COUNTIF($E127:$BG127,1)</f>
        <v>0</v>
      </c>
      <c r="BQ127" s="41" t="n">
        <v>6</v>
      </c>
      <c r="BR127" s="67">
        <f>IF(BP127=2,2,IF(BP127&gt;3,3,IF(BP127=1,1,0)))</f>
        <v>0</v>
      </c>
      <c r="BS127" s="67">
        <f>COUNTIF($E127:$BG127,"R")</f>
        <v>0</v>
      </c>
      <c r="BT127" s="67">
        <f>COUNTIF($E127:$BG127,"E")</f>
        <v>0</v>
      </c>
      <c r="BU127" s="67">
        <f>COUNTIF($E127:$BO127,"X")</f>
        <v>0</v>
      </c>
      <c r="BV127" s="67">
        <f>IF(OR(BT127&gt;0,BS127&gt;0,BU127&gt;7,OR(BU127&lt;7,BU127&gt;7)),0,1)</f>
        <v>0</v>
      </c>
      <c r="BW127" s="13">
        <f>IFERROR(VLOOKUP(C127,Inscritos!$B$2:$D$600,3,FALSE()),0)</f>
        <v>2</v>
      </c>
      <c r="BX127" s="13"/>
      <c r="BY127" s="13"/>
      <extLst>
        <ext uri="smNativeData">
          <pm:rowDef xmlns:pm="smNativeData" id="1712247999" r="127" hidden="0" collapsedDB="1" collapsedOL="0"/>
        </ext>
      </extLst>
    </row>
    <row r="128" spans="1:77" hidden="1" ht="15.75" customHeight="1">
      <c r="A128" s="24" t="s">
        <v>108</v>
      </c>
      <c r="B128" s="71" t="s">
        <v>125</v>
      </c>
      <c r="C128" s="24" t="s">
        <v>182</v>
      </c>
      <c r="D128" s="13" t="s">
        <v>555</v>
      </c>
      <c r="E128" s="25" t="n">
        <v>0</v>
      </c>
      <c r="F128" s="25" t="n">
        <v>0</v>
      </c>
      <c r="G128" s="25" t="n">
        <v>0</v>
      </c>
      <c r="H128" s="25" t="n">
        <v>0</v>
      </c>
      <c r="I128" s="25" t="n">
        <v>0</v>
      </c>
      <c r="J128" s="25" t="n">
        <v>0</v>
      </c>
      <c r="K128" s="25" t="n">
        <v>0</v>
      </c>
      <c r="L128" s="25" t="n">
        <v>0</v>
      </c>
      <c r="M128" s="25" t="n">
        <v>0</v>
      </c>
      <c r="N128" s="25" t="n">
        <v>0</v>
      </c>
      <c r="O128" s="25" t="n">
        <v>0</v>
      </c>
      <c r="P128" s="25" t="n">
        <v>0</v>
      </c>
      <c r="Q128" s="25" t="n">
        <v>0</v>
      </c>
      <c r="R128" s="25" t="n">
        <v>0</v>
      </c>
      <c r="S128" s="32" t="n">
        <v>0</v>
      </c>
      <c r="T128" s="32" t="n">
        <v>0</v>
      </c>
      <c r="U128" s="32" t="n">
        <v>0</v>
      </c>
      <c r="V128" s="32" t="n">
        <v>0</v>
      </c>
      <c r="W128" s="32" t="n">
        <v>0</v>
      </c>
      <c r="X128" s="32" t="n">
        <v>0</v>
      </c>
      <c r="Y128" s="32" t="n">
        <v>0</v>
      </c>
      <c r="Z128" s="25" t="n">
        <v>0</v>
      </c>
      <c r="AA128" s="25" t="n">
        <v>0</v>
      </c>
      <c r="AB128" s="25" t="n">
        <v>0</v>
      </c>
      <c r="AC128" s="25" t="n">
        <v>0</v>
      </c>
      <c r="AD128" s="25" t="n">
        <v>0</v>
      </c>
      <c r="AE128" s="25" t="n">
        <v>0</v>
      </c>
      <c r="AF128" s="25" t="n">
        <v>0</v>
      </c>
      <c r="AG128" s="25" t="n">
        <v>0</v>
      </c>
      <c r="AH128" s="25" t="n">
        <v>0</v>
      </c>
      <c r="AI128" s="25" t="n">
        <v>0</v>
      </c>
      <c r="AJ128" s="25" t="n">
        <v>0</v>
      </c>
      <c r="AK128" s="25" t="n">
        <v>0</v>
      </c>
      <c r="AL128" s="25" t="n">
        <v>0</v>
      </c>
      <c r="AM128" s="25" t="n">
        <v>0</v>
      </c>
      <c r="AN128" s="27" t="s">
        <v>460</v>
      </c>
      <c r="AO128" s="27" t="s">
        <v>460</v>
      </c>
      <c r="AP128" s="27" t="s">
        <v>460</v>
      </c>
      <c r="AQ128" s="27" t="s">
        <v>460</v>
      </c>
      <c r="AR128" s="27" t="s">
        <v>460</v>
      </c>
      <c r="AS128" s="27" t="s">
        <v>460</v>
      </c>
      <c r="AT128" s="27" t="s">
        <v>460</v>
      </c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27"/>
      <c r="BJ128" s="27"/>
      <c r="BK128" s="27"/>
      <c r="BL128" s="27"/>
      <c r="BM128" s="27"/>
      <c r="BN128" s="27"/>
      <c r="BO128" s="27"/>
      <c r="BP128" s="67">
        <f>COUNTIF($E128:$BG128,1)</f>
        <v>0</v>
      </c>
      <c r="BQ128" s="41" t="n">
        <v>6</v>
      </c>
      <c r="BR128" s="67">
        <f>IF(BP128=2,2,IF(BP128&gt;3,3,IF(BP128=1,1,0)))</f>
        <v>0</v>
      </c>
      <c r="BS128" s="67">
        <f>COUNTIF($E128:$BG128,"R")</f>
        <v>0</v>
      </c>
      <c r="BT128" s="67">
        <f>COUNTIF($E128:$BG128,"E")</f>
        <v>0</v>
      </c>
      <c r="BU128" s="67">
        <f>COUNTIF($E128:$BO128,"X")</f>
        <v>0</v>
      </c>
      <c r="BV128" s="68">
        <f>IF(OR(BT128&gt;0,BS128&gt;0,BU128&gt;7,OR(BU128&lt;7,BU128&gt;7)),0,1)</f>
        <v>0</v>
      </c>
      <c r="BW128" s="13">
        <f>IFERROR(VLOOKUP(C128,Inscritos!$B$2:$D$600,3,FALSE()),0)</f>
        <v>1</v>
      </c>
      <c r="BX128" s="13"/>
      <c r="BY128" s="13"/>
      <extLst>
        <ext uri="smNativeData">
          <pm:rowDef xmlns:pm="smNativeData" id="1712247999" r="128" hidden="0" collapsedDB="1" collapsedOL="0"/>
        </ext>
      </extLst>
    </row>
    <row r="129" spans="1:77" hidden="1" ht="15.75" customHeight="1">
      <c r="A129" s="24" t="s">
        <v>108</v>
      </c>
      <c r="B129" s="33" t="s">
        <v>134</v>
      </c>
      <c r="C129" s="24" t="s">
        <v>252</v>
      </c>
      <c r="D129" s="13" t="s">
        <v>556</v>
      </c>
      <c r="E129" s="25" t="n">
        <v>0</v>
      </c>
      <c r="F129" s="25" t="n">
        <v>0</v>
      </c>
      <c r="G129" s="25" t="n">
        <v>0</v>
      </c>
      <c r="H129" s="25" t="n">
        <v>0</v>
      </c>
      <c r="I129" s="25" t="n">
        <v>0</v>
      </c>
      <c r="J129" s="25" t="n">
        <v>0</v>
      </c>
      <c r="K129" s="25" t="n">
        <v>0</v>
      </c>
      <c r="L129" s="25" t="n">
        <v>0</v>
      </c>
      <c r="M129" s="25" t="n">
        <v>0</v>
      </c>
      <c r="N129" s="25" t="n">
        <v>0</v>
      </c>
      <c r="O129" s="25" t="n">
        <v>0</v>
      </c>
      <c r="P129" s="25" t="n">
        <v>0</v>
      </c>
      <c r="Q129" s="25" t="n">
        <v>0</v>
      </c>
      <c r="R129" s="25" t="n">
        <v>0</v>
      </c>
      <c r="S129" s="32" t="n">
        <v>0</v>
      </c>
      <c r="T129" s="32" t="n">
        <v>0</v>
      </c>
      <c r="U129" s="32" t="n">
        <v>0</v>
      </c>
      <c r="V129" s="32" t="n">
        <v>0</v>
      </c>
      <c r="W129" s="32" t="n">
        <v>0</v>
      </c>
      <c r="X129" s="32" t="n">
        <v>0</v>
      </c>
      <c r="Y129" s="32" t="n">
        <v>0</v>
      </c>
      <c r="Z129" s="25" t="n">
        <v>0</v>
      </c>
      <c r="AA129" s="25" t="n">
        <v>0</v>
      </c>
      <c r="AB129" s="25" t="n">
        <v>0</v>
      </c>
      <c r="AC129" s="25" t="n">
        <v>0</v>
      </c>
      <c r="AD129" s="25" t="n">
        <v>0</v>
      </c>
      <c r="AE129" s="25" t="n">
        <v>0</v>
      </c>
      <c r="AF129" s="25" t="n">
        <v>0</v>
      </c>
      <c r="AG129" s="25" t="n">
        <v>0</v>
      </c>
      <c r="AH129" s="25" t="n">
        <v>0</v>
      </c>
      <c r="AI129" s="25" t="n">
        <v>0</v>
      </c>
      <c r="AJ129" s="25" t="n">
        <v>0</v>
      </c>
      <c r="AK129" s="25" t="n">
        <v>0</v>
      </c>
      <c r="AL129" s="25" t="n">
        <v>0</v>
      </c>
      <c r="AM129" s="25" t="n">
        <v>0</v>
      </c>
      <c r="AN129" s="27" t="s">
        <v>445</v>
      </c>
      <c r="AO129" s="27" t="s">
        <v>445</v>
      </c>
      <c r="AP129" s="27" t="s">
        <v>445</v>
      </c>
      <c r="AQ129" s="27" t="s">
        <v>445</v>
      </c>
      <c r="AR129" s="27" t="s">
        <v>445</v>
      </c>
      <c r="AS129" s="27" t="s">
        <v>445</v>
      </c>
      <c r="AT129" s="27" t="s">
        <v>445</v>
      </c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27"/>
      <c r="BJ129" s="27"/>
      <c r="BK129" s="27"/>
      <c r="BL129" s="27"/>
      <c r="BM129" s="27"/>
      <c r="BN129" s="27"/>
      <c r="BO129" s="27"/>
      <c r="BP129" s="67">
        <f>COUNTIF($E129:$BG129,1)</f>
        <v>0</v>
      </c>
      <c r="BQ129" s="13" t="s">
        <v>138</v>
      </c>
      <c r="BR129" s="67">
        <f>IF(BP129=2,2,IF(BP129&gt;3,3,IF(BP129=1,1,0)))</f>
        <v>0</v>
      </c>
      <c r="BS129" s="67">
        <f>COUNTIF($E129:$BG129,"R")</f>
        <v>0</v>
      </c>
      <c r="BT129" s="67">
        <f>COUNTIF($E129:$BG129,"E")</f>
        <v>0</v>
      </c>
      <c r="BU129" s="67">
        <f>COUNTIF($E129:$BO129,"X")</f>
        <v>0</v>
      </c>
      <c r="BV129" s="67">
        <f>IF(OR(BT129&gt;0,BS129&gt;0,BU129&gt;7,OR(BU129&lt;7,BU129&gt;7)),0,1)</f>
        <v>0</v>
      </c>
      <c r="BW129" s="13">
        <f>IFERROR(VLOOKUP(C129,Inscritos!$B$2:$D$600,3,FALSE()),0)</f>
        <v>1</v>
      </c>
      <c r="BX129" s="13"/>
      <c r="BY129" s="13"/>
      <extLst>
        <ext uri="smNativeData">
          <pm:rowDef xmlns:pm="smNativeData" id="1712247999" r="129" hidden="0" collapsedDB="1" collapsedOL="0"/>
        </ext>
      </extLst>
    </row>
    <row r="130" spans="1:77" hidden="1" ht="15.75" customHeight="1">
      <c r="A130" s="24" t="s">
        <v>108</v>
      </c>
      <c r="B130" s="71" t="s">
        <v>125</v>
      </c>
      <c r="C130" s="24" t="s">
        <v>183</v>
      </c>
      <c r="D130" s="13" t="s">
        <v>557</v>
      </c>
      <c r="E130" s="25" t="n">
        <v>0</v>
      </c>
      <c r="F130" s="25" t="n">
        <v>0</v>
      </c>
      <c r="G130" s="25" t="n">
        <v>0</v>
      </c>
      <c r="H130" s="25" t="n">
        <v>0</v>
      </c>
      <c r="I130" s="25" t="n">
        <v>0</v>
      </c>
      <c r="J130" s="25" t="n">
        <v>0</v>
      </c>
      <c r="K130" s="25" t="n">
        <v>0</v>
      </c>
      <c r="L130" s="25" t="n">
        <v>0</v>
      </c>
      <c r="M130" s="25" t="n">
        <v>0</v>
      </c>
      <c r="N130" s="25" t="n">
        <v>0</v>
      </c>
      <c r="O130" s="25" t="n">
        <v>0</v>
      </c>
      <c r="P130" s="25" t="n">
        <v>0</v>
      </c>
      <c r="Q130" s="25" t="n">
        <v>0</v>
      </c>
      <c r="R130" s="25" t="n">
        <v>0</v>
      </c>
      <c r="S130" s="32" t="n">
        <v>0</v>
      </c>
      <c r="T130" s="32" t="n">
        <v>0</v>
      </c>
      <c r="U130" s="32" t="n">
        <v>0</v>
      </c>
      <c r="V130" s="32" t="n">
        <v>0</v>
      </c>
      <c r="W130" s="32" t="n">
        <v>0</v>
      </c>
      <c r="X130" s="32" t="n">
        <v>0</v>
      </c>
      <c r="Y130" s="32" t="n">
        <v>0</v>
      </c>
      <c r="Z130" s="25" t="n">
        <v>0</v>
      </c>
      <c r="AA130" s="25" t="n">
        <v>0</v>
      </c>
      <c r="AB130" s="25" t="n">
        <v>0</v>
      </c>
      <c r="AC130" s="25" t="n">
        <v>0</v>
      </c>
      <c r="AD130" s="25" t="n">
        <v>0</v>
      </c>
      <c r="AE130" s="25" t="n">
        <v>0</v>
      </c>
      <c r="AF130" s="25" t="n">
        <v>0</v>
      </c>
      <c r="AG130" s="25" t="n">
        <v>0</v>
      </c>
      <c r="AH130" s="25" t="n">
        <v>0</v>
      </c>
      <c r="AI130" s="25" t="n">
        <v>0</v>
      </c>
      <c r="AJ130" s="25" t="n">
        <v>0</v>
      </c>
      <c r="AK130" s="25" t="n">
        <v>0</v>
      </c>
      <c r="AL130" s="25" t="n">
        <v>0</v>
      </c>
      <c r="AM130" s="25" t="n">
        <v>0</v>
      </c>
      <c r="AN130" s="27" t="s">
        <v>460</v>
      </c>
      <c r="AO130" s="27" t="s">
        <v>460</v>
      </c>
      <c r="AP130" s="27" t="s">
        <v>460</v>
      </c>
      <c r="AQ130" s="27" t="s">
        <v>460</v>
      </c>
      <c r="AR130" s="27" t="s">
        <v>460</v>
      </c>
      <c r="AS130" s="27" t="s">
        <v>460</v>
      </c>
      <c r="AT130" s="27" t="s">
        <v>460</v>
      </c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27"/>
      <c r="BJ130" s="27"/>
      <c r="BK130" s="27"/>
      <c r="BL130" s="27"/>
      <c r="BM130" s="27"/>
      <c r="BN130" s="27"/>
      <c r="BO130" s="27"/>
      <c r="BP130" s="67">
        <f>COUNTIF($E130:$BG130,1)</f>
        <v>0</v>
      </c>
      <c r="BQ130" s="13" t="s">
        <v>138</v>
      </c>
      <c r="BR130" s="67">
        <f>IF(BP130=2,2,IF(BP130&gt;3,3,IF(BP130=1,1,0)))</f>
        <v>0</v>
      </c>
      <c r="BS130" s="67">
        <f>COUNTIF($E130:$BG130,"R")</f>
        <v>0</v>
      </c>
      <c r="BT130" s="67">
        <f>COUNTIF($E130:$BG130,"E")</f>
        <v>0</v>
      </c>
      <c r="BU130" s="67">
        <f>COUNTIF($E130:$BO130,"X")</f>
        <v>0</v>
      </c>
      <c r="BV130" s="67">
        <f>IF(OR(BT130&gt;0,BS130&gt;0,BU130&gt;7,OR(BU130&lt;7,BU130&gt;7)),0,1)</f>
        <v>0</v>
      </c>
      <c r="BW130" s="13">
        <f>IFERROR(VLOOKUP(C130,Inscritos!$B$2:$D$600,3,FALSE()),0)</f>
        <v>1</v>
      </c>
      <c r="BX130" s="13"/>
      <c r="BY130" s="13"/>
      <extLst>
        <ext uri="smNativeData">
          <pm:rowDef xmlns:pm="smNativeData" id="1712247999" r="130" hidden="0" collapsedDB="1" collapsedOL="0"/>
        </ext>
      </extLst>
    </row>
    <row r="131" spans="1:75" hidden="1" ht="15.75" customHeight="1">
      <c r="A131" s="24" t="s">
        <v>108</v>
      </c>
      <c r="B131" s="71" t="s">
        <v>125</v>
      </c>
      <c r="C131" s="24" t="s">
        <v>241</v>
      </c>
      <c r="D131" s="13" t="s">
        <v>558</v>
      </c>
      <c r="E131" s="25" t="n">
        <v>0</v>
      </c>
      <c r="F131" s="25" t="n">
        <v>0</v>
      </c>
      <c r="G131" s="25" t="n">
        <v>0</v>
      </c>
      <c r="H131" s="25" t="n">
        <v>0</v>
      </c>
      <c r="I131" s="25" t="n">
        <v>0</v>
      </c>
      <c r="J131" s="25" t="n">
        <v>0</v>
      </c>
      <c r="K131" s="25" t="n">
        <v>0</v>
      </c>
      <c r="L131" s="25" t="n">
        <v>0</v>
      </c>
      <c r="M131" s="25" t="n">
        <v>0</v>
      </c>
      <c r="N131" s="25" t="n">
        <v>0</v>
      </c>
      <c r="O131" s="25" t="n">
        <v>0</v>
      </c>
      <c r="P131" s="25" t="n">
        <v>0</v>
      </c>
      <c r="Q131" s="25" t="n">
        <v>0</v>
      </c>
      <c r="R131" s="25" t="n">
        <v>0</v>
      </c>
      <c r="S131" s="32" t="n">
        <v>0</v>
      </c>
      <c r="T131" s="32" t="n">
        <v>0</v>
      </c>
      <c r="U131" s="32" t="n">
        <v>0</v>
      </c>
      <c r="V131" s="32" t="n">
        <v>0</v>
      </c>
      <c r="W131" s="32" t="n">
        <v>0</v>
      </c>
      <c r="X131" s="32" t="n">
        <v>0</v>
      </c>
      <c r="Y131" s="32" t="n">
        <v>0</v>
      </c>
      <c r="Z131" s="25" t="n">
        <v>0</v>
      </c>
      <c r="AA131" s="25" t="n">
        <v>0</v>
      </c>
      <c r="AB131" s="25" t="n">
        <v>0</v>
      </c>
      <c r="AC131" s="25" t="n">
        <v>0</v>
      </c>
      <c r="AD131" s="25" t="n">
        <v>0</v>
      </c>
      <c r="AE131" s="25" t="n">
        <v>0</v>
      </c>
      <c r="AF131" s="25" t="n">
        <v>0</v>
      </c>
      <c r="AG131" s="25" t="n">
        <v>0</v>
      </c>
      <c r="AH131" s="25" t="n">
        <v>0</v>
      </c>
      <c r="AI131" s="25" t="n">
        <v>0</v>
      </c>
      <c r="AJ131" s="25" t="n">
        <v>0</v>
      </c>
      <c r="AK131" s="25" t="n">
        <v>0</v>
      </c>
      <c r="AL131" s="25" t="n">
        <v>0</v>
      </c>
      <c r="AM131" s="25" t="n">
        <v>0</v>
      </c>
      <c r="AN131" s="27" t="s">
        <v>460</v>
      </c>
      <c r="AO131" s="27" t="s">
        <v>460</v>
      </c>
      <c r="AP131" s="27" t="s">
        <v>460</v>
      </c>
      <c r="AQ131" s="27" t="s">
        <v>460</v>
      </c>
      <c r="AR131" s="27" t="s">
        <v>460</v>
      </c>
      <c r="AS131" s="27" t="s">
        <v>460</v>
      </c>
      <c r="AT131" s="27" t="s">
        <v>460</v>
      </c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27"/>
      <c r="BJ131" s="27"/>
      <c r="BK131" s="27"/>
      <c r="BL131" s="27"/>
      <c r="BM131" s="27"/>
      <c r="BN131" s="27"/>
      <c r="BO131" s="27"/>
      <c r="BP131" s="67">
        <f>COUNTIF($E131:$BG131,1)</f>
        <v>0</v>
      </c>
      <c r="BR131" s="67">
        <f>IF(BP131=2,2,IF(BP131&gt;3,3,IF(BP131=1,1,0)))</f>
        <v>0</v>
      </c>
      <c r="BS131" s="67">
        <f>COUNTIF($E131:$BG131,"R")</f>
        <v>0</v>
      </c>
      <c r="BT131" s="67">
        <f>COUNTIF($E131:$BG131,"E")</f>
        <v>0</v>
      </c>
      <c r="BU131" s="67">
        <f>COUNTIF($E131:$BO131,"X")</f>
        <v>0</v>
      </c>
      <c r="BV131" s="67">
        <f>IF(OR(BT131&gt;0,BS131&gt;0,BU131&gt;7,OR(BU131&lt;7,BU131&gt;7)),0,1)</f>
        <v>0</v>
      </c>
      <c r="BW131" s="13">
        <f>IFERROR(VLOOKUP(C131,Inscritos!$B$2:$D$600,3,FALSE()),0)</f>
        <v>2</v>
      </c>
      <extLst>
        <ext uri="smNativeData">
          <pm:rowDef xmlns:pm="smNativeData" id="1712247999" r="131" hidden="0" collapsedDB="1" collapsedOL="0"/>
        </ext>
      </extLst>
    </row>
    <row r="132" spans="1:75" hidden="1" ht="15.75" customHeight="1">
      <c r="A132" s="24" t="s">
        <v>108</v>
      </c>
      <c r="B132" s="33" t="s">
        <v>125</v>
      </c>
      <c r="C132" s="24" t="s">
        <v>242</v>
      </c>
      <c r="D132" s="13" t="s">
        <v>559</v>
      </c>
      <c r="E132" s="25" t="n">
        <v>0</v>
      </c>
      <c r="F132" s="25" t="n">
        <v>0</v>
      </c>
      <c r="G132" s="25" t="n">
        <v>0</v>
      </c>
      <c r="H132" s="25" t="n">
        <v>0</v>
      </c>
      <c r="I132" s="25" t="n">
        <v>0</v>
      </c>
      <c r="J132" s="25" t="n">
        <v>0</v>
      </c>
      <c r="K132" s="25" t="n">
        <v>0</v>
      </c>
      <c r="L132" s="25" t="n">
        <v>0</v>
      </c>
      <c r="M132" s="25" t="n">
        <v>0</v>
      </c>
      <c r="N132" s="25" t="n">
        <v>0</v>
      </c>
      <c r="O132" s="25" t="n">
        <v>0</v>
      </c>
      <c r="P132" s="25" t="n">
        <v>0</v>
      </c>
      <c r="Q132" s="25" t="n">
        <v>0</v>
      </c>
      <c r="R132" s="25" t="n">
        <v>0</v>
      </c>
      <c r="S132" s="32" t="n">
        <v>0</v>
      </c>
      <c r="T132" s="32" t="n">
        <v>0</v>
      </c>
      <c r="U132" s="32" t="n">
        <v>0</v>
      </c>
      <c r="V132" s="32" t="n">
        <v>0</v>
      </c>
      <c r="W132" s="32" t="n">
        <v>0</v>
      </c>
      <c r="X132" s="32" t="n">
        <v>0</v>
      </c>
      <c r="Y132" s="32" t="n">
        <v>0</v>
      </c>
      <c r="Z132" s="25" t="n">
        <v>0</v>
      </c>
      <c r="AA132" s="25" t="n">
        <v>0</v>
      </c>
      <c r="AB132" s="25" t="n">
        <v>0</v>
      </c>
      <c r="AC132" s="25" t="n">
        <v>0</v>
      </c>
      <c r="AD132" s="25" t="n">
        <v>0</v>
      </c>
      <c r="AE132" s="25" t="n">
        <v>0</v>
      </c>
      <c r="AF132" s="25" t="n">
        <v>0</v>
      </c>
      <c r="AG132" s="25" t="n">
        <v>0</v>
      </c>
      <c r="AH132" s="25" t="n">
        <v>0</v>
      </c>
      <c r="AI132" s="25" t="n">
        <v>0</v>
      </c>
      <c r="AJ132" s="25" t="n">
        <v>0</v>
      </c>
      <c r="AK132" s="25" t="n">
        <v>0</v>
      </c>
      <c r="AL132" s="25" t="n">
        <v>0</v>
      </c>
      <c r="AM132" s="25" t="n">
        <v>0</v>
      </c>
      <c r="AN132" s="27" t="s">
        <v>460</v>
      </c>
      <c r="AO132" s="27" t="s">
        <v>460</v>
      </c>
      <c r="AP132" s="27" t="s">
        <v>460</v>
      </c>
      <c r="AQ132" s="27" t="s">
        <v>460</v>
      </c>
      <c r="AR132" s="27" t="s">
        <v>460</v>
      </c>
      <c r="AS132" s="27" t="s">
        <v>460</v>
      </c>
      <c r="AT132" s="27" t="s">
        <v>460</v>
      </c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27"/>
      <c r="BJ132" s="27"/>
      <c r="BK132" s="27"/>
      <c r="BL132" s="27"/>
      <c r="BM132" s="27"/>
      <c r="BN132" s="27"/>
      <c r="BO132" s="27"/>
      <c r="BP132" s="67">
        <f>COUNTIF($E132:$BG132,1)</f>
        <v>0</v>
      </c>
      <c r="BR132" s="67">
        <f>IF(BP132=2,2,IF(BP132&gt;3,3,IF(BP132=1,1,0)))</f>
        <v>0</v>
      </c>
      <c r="BS132" s="67">
        <f>COUNTIF($E132:$BG132,"R")</f>
        <v>0</v>
      </c>
      <c r="BT132" s="67">
        <f>COUNTIF($E132:$BG132,"E")</f>
        <v>0</v>
      </c>
      <c r="BU132" s="67">
        <f>COUNTIF($E132:$BO132,"X")</f>
        <v>0</v>
      </c>
      <c r="BV132" s="67">
        <f>IF(OR(BT132&gt;0,BS132&gt;0,BU132&gt;7,OR(BU132&lt;7,BU132&gt;7)),0,1)</f>
        <v>0</v>
      </c>
      <c r="BW132" s="13">
        <f>IFERROR(VLOOKUP(C132,Inscritos!$B$2:$D$600,3,FALSE()),0)</f>
        <v>1</v>
      </c>
      <extLst>
        <ext uri="smNativeData">
          <pm:rowDef xmlns:pm="smNativeData" id="1712247999" r="132" hidden="0" collapsedDB="1" collapsedOL="0"/>
        </ext>
      </extLst>
    </row>
    <row r="133" spans="1:75" hidden="1" ht="15.75" customHeight="1">
      <c r="A133" s="24" t="s">
        <v>108</v>
      </c>
      <c r="B133" s="71" t="s">
        <v>125</v>
      </c>
      <c r="C133" s="24" t="s">
        <v>243</v>
      </c>
      <c r="D133" s="13" t="s">
        <v>560</v>
      </c>
      <c r="E133" s="25" t="n">
        <v>0</v>
      </c>
      <c r="F133" s="25" t="n">
        <v>0</v>
      </c>
      <c r="G133" s="25" t="n">
        <v>0</v>
      </c>
      <c r="H133" s="25" t="n">
        <v>0</v>
      </c>
      <c r="I133" s="25" t="n">
        <v>0</v>
      </c>
      <c r="J133" s="25" t="n">
        <v>0</v>
      </c>
      <c r="K133" s="25" t="n">
        <v>0</v>
      </c>
      <c r="L133" s="25" t="n">
        <v>0</v>
      </c>
      <c r="M133" s="25" t="n">
        <v>0</v>
      </c>
      <c r="N133" s="25" t="n">
        <v>0</v>
      </c>
      <c r="O133" s="25" t="n">
        <v>0</v>
      </c>
      <c r="P133" s="25" t="n">
        <v>0</v>
      </c>
      <c r="Q133" s="25" t="n">
        <v>0</v>
      </c>
      <c r="R133" s="25" t="n">
        <v>0</v>
      </c>
      <c r="S133" s="32" t="n">
        <v>0</v>
      </c>
      <c r="T133" s="32" t="n">
        <v>0</v>
      </c>
      <c r="U133" s="32" t="n">
        <v>0</v>
      </c>
      <c r="V133" s="32" t="n">
        <v>0</v>
      </c>
      <c r="W133" s="32" t="n">
        <v>0</v>
      </c>
      <c r="X133" s="32" t="n">
        <v>0</v>
      </c>
      <c r="Y133" s="32" t="n">
        <v>0</v>
      </c>
      <c r="Z133" s="25" t="n">
        <v>0</v>
      </c>
      <c r="AA133" s="25" t="n">
        <v>0</v>
      </c>
      <c r="AB133" s="25" t="n">
        <v>0</v>
      </c>
      <c r="AC133" s="25" t="n">
        <v>0</v>
      </c>
      <c r="AD133" s="25" t="n">
        <v>0</v>
      </c>
      <c r="AE133" s="25" t="n">
        <v>0</v>
      </c>
      <c r="AF133" s="25" t="n">
        <v>0</v>
      </c>
      <c r="AG133" s="25" t="n">
        <v>0</v>
      </c>
      <c r="AH133" s="25" t="n">
        <v>0</v>
      </c>
      <c r="AI133" s="25" t="n">
        <v>0</v>
      </c>
      <c r="AJ133" s="25" t="n">
        <v>0</v>
      </c>
      <c r="AK133" s="25" t="n">
        <v>0</v>
      </c>
      <c r="AL133" s="25" t="n">
        <v>0</v>
      </c>
      <c r="AM133" s="25" t="n">
        <v>0</v>
      </c>
      <c r="AN133" s="27" t="s">
        <v>460</v>
      </c>
      <c r="AO133" s="27" t="s">
        <v>460</v>
      </c>
      <c r="AP133" s="27" t="s">
        <v>460</v>
      </c>
      <c r="AQ133" s="27" t="s">
        <v>460</v>
      </c>
      <c r="AR133" s="27" t="s">
        <v>460</v>
      </c>
      <c r="AS133" s="27" t="s">
        <v>460</v>
      </c>
      <c r="AT133" s="27" t="s">
        <v>460</v>
      </c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27"/>
      <c r="BJ133" s="27"/>
      <c r="BK133" s="27"/>
      <c r="BL133" s="27"/>
      <c r="BM133" s="27"/>
      <c r="BN133" s="27"/>
      <c r="BO133" s="27"/>
      <c r="BP133" s="67">
        <f>COUNTIF($E133:$BG133,1)</f>
        <v>0</v>
      </c>
      <c r="BR133" s="67">
        <f>IF(BP133=2,2,IF(BP133&gt;3,3,IF(BP133=1,1,0)))</f>
        <v>0</v>
      </c>
      <c r="BS133" s="67">
        <f>COUNTIF($E133:$BG133,"R")</f>
        <v>0</v>
      </c>
      <c r="BT133" s="67">
        <f>COUNTIF($E133:$BG133,"E")</f>
        <v>0</v>
      </c>
      <c r="BU133" s="67">
        <f>COUNTIF($E133:$BO133,"X")</f>
        <v>0</v>
      </c>
      <c r="BV133" s="67">
        <f>IF(OR(BT133&gt;0,BS133&gt;0,BU133&gt;7,OR(BU133&lt;7,BU133&gt;7)),0,1)</f>
        <v>0</v>
      </c>
      <c r="BW133" s="13">
        <f>IFERROR(VLOOKUP(C133,Inscritos!$B$2:$D$600,3,FALSE()),0)</f>
        <v>2</v>
      </c>
      <extLst>
        <ext uri="smNativeData">
          <pm:rowDef xmlns:pm="smNativeData" id="1712247999" r="133" hidden="0" collapsedDB="1" collapsedOL="0"/>
        </ext>
      </extLst>
    </row>
    <row r="134" spans="1:75" hidden="1" ht="15.75" customHeight="1">
      <c r="A134" s="24" t="s">
        <v>108</v>
      </c>
      <c r="B134" s="71" t="s">
        <v>125</v>
      </c>
      <c r="C134" s="24" t="s">
        <v>251</v>
      </c>
      <c r="D134" s="13" t="s">
        <v>561</v>
      </c>
      <c r="E134" s="25" t="n">
        <v>0</v>
      </c>
      <c r="F134" s="25" t="n">
        <v>0</v>
      </c>
      <c r="G134" s="25" t="n">
        <v>0</v>
      </c>
      <c r="H134" s="25" t="n">
        <v>0</v>
      </c>
      <c r="I134" s="25" t="n">
        <v>0</v>
      </c>
      <c r="J134" s="25" t="n">
        <v>0</v>
      </c>
      <c r="K134" s="25" t="n">
        <v>0</v>
      </c>
      <c r="L134" s="25" t="n">
        <v>0</v>
      </c>
      <c r="M134" s="25" t="n">
        <v>0</v>
      </c>
      <c r="N134" s="25" t="n">
        <v>0</v>
      </c>
      <c r="O134" s="25" t="n">
        <v>0</v>
      </c>
      <c r="P134" s="25" t="n">
        <v>0</v>
      </c>
      <c r="Q134" s="25" t="n">
        <v>0</v>
      </c>
      <c r="R134" s="25" t="n">
        <v>0</v>
      </c>
      <c r="S134" s="32" t="n">
        <v>0</v>
      </c>
      <c r="T134" s="32" t="n">
        <v>0</v>
      </c>
      <c r="U134" s="32" t="n">
        <v>0</v>
      </c>
      <c r="V134" s="32" t="n">
        <v>0</v>
      </c>
      <c r="W134" s="32" t="n">
        <v>0</v>
      </c>
      <c r="X134" s="32" t="n">
        <v>0</v>
      </c>
      <c r="Y134" s="32" t="n">
        <v>0</v>
      </c>
      <c r="Z134" s="25" t="n">
        <v>0</v>
      </c>
      <c r="AA134" s="25" t="n">
        <v>0</v>
      </c>
      <c r="AB134" s="25" t="n">
        <v>0</v>
      </c>
      <c r="AC134" s="25" t="n">
        <v>0</v>
      </c>
      <c r="AD134" s="25" t="n">
        <v>0</v>
      </c>
      <c r="AE134" s="25" t="n">
        <v>0</v>
      </c>
      <c r="AF134" s="25" t="n">
        <v>0</v>
      </c>
      <c r="AG134" s="25" t="n">
        <v>0</v>
      </c>
      <c r="AH134" s="25" t="n">
        <v>0</v>
      </c>
      <c r="AI134" s="25" t="n">
        <v>0</v>
      </c>
      <c r="AJ134" s="25" t="n">
        <v>0</v>
      </c>
      <c r="AK134" s="25" t="n">
        <v>0</v>
      </c>
      <c r="AL134" s="25" t="n">
        <v>0</v>
      </c>
      <c r="AM134" s="25" t="n">
        <v>0</v>
      </c>
      <c r="AN134" s="27" t="s">
        <v>460</v>
      </c>
      <c r="AO134" s="27" t="s">
        <v>460</v>
      </c>
      <c r="AP134" s="27" t="s">
        <v>460</v>
      </c>
      <c r="AQ134" s="27" t="s">
        <v>460</v>
      </c>
      <c r="AR134" s="27" t="s">
        <v>460</v>
      </c>
      <c r="AS134" s="27" t="s">
        <v>460</v>
      </c>
      <c r="AT134" s="27" t="s">
        <v>460</v>
      </c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27"/>
      <c r="BJ134" s="27"/>
      <c r="BK134" s="27"/>
      <c r="BL134" s="27"/>
      <c r="BM134" s="27"/>
      <c r="BN134" s="27"/>
      <c r="BO134" s="27"/>
      <c r="BP134" s="67">
        <f>COUNTIF($E134:$BG134,1)</f>
        <v>0</v>
      </c>
      <c r="BR134" s="67">
        <f>IF(BP134=2,2,IF(BP134&gt;3,3,IF(BP134=1,1,0)))</f>
        <v>0</v>
      </c>
      <c r="BS134" s="67">
        <f>COUNTIF($E134:$BG134,"R")</f>
        <v>0</v>
      </c>
      <c r="BT134" s="67">
        <f>COUNTIF($E134:$BG134,"E")</f>
        <v>0</v>
      </c>
      <c r="BU134" s="67">
        <f>COUNTIF($E134:$BO134,"X")</f>
        <v>0</v>
      </c>
      <c r="BV134" s="67">
        <f>IF(OR(BT134&gt;0,BS134&gt;0,BU134&gt;7,OR(BU134&lt;7,BU134&gt;7)),0,1)</f>
        <v>0</v>
      </c>
      <c r="BW134" s="13">
        <f>IFERROR(VLOOKUP(C134,Inscritos!$B$2:$D$600,3,FALSE()),0)</f>
        <v>1</v>
      </c>
      <extLst>
        <ext uri="smNativeData">
          <pm:rowDef xmlns:pm="smNativeData" id="1712247999" r="134" hidden="0" collapsedDB="1" collapsedOL="0"/>
        </ext>
      </extLst>
    </row>
    <row r="135" spans="1:75" ht="15.75" customHeight="1">
      <c r="A135" s="24" t="s">
        <v>562</v>
      </c>
      <c r="B135" s="71" t="s">
        <v>134</v>
      </c>
      <c r="C135" s="24" t="s">
        <v>254</v>
      </c>
      <c r="D135" s="13" t="s">
        <v>563</v>
      </c>
      <c r="E135" s="25" t="n">
        <v>0</v>
      </c>
      <c r="F135" s="25" t="n">
        <v>0</v>
      </c>
      <c r="G135" s="25" t="n">
        <v>0</v>
      </c>
      <c r="H135" s="25" t="n">
        <v>0</v>
      </c>
      <c r="I135" s="25" t="n">
        <v>0</v>
      </c>
      <c r="J135" s="25" t="n">
        <v>0</v>
      </c>
      <c r="K135" s="25" t="n">
        <v>0</v>
      </c>
      <c r="L135" s="25" t="n">
        <v>0</v>
      </c>
      <c r="M135" s="25" t="n">
        <v>0</v>
      </c>
      <c r="N135" s="25" t="n">
        <v>0</v>
      </c>
      <c r="O135" s="25" t="n">
        <v>0</v>
      </c>
      <c r="P135" s="25" t="n">
        <v>0</v>
      </c>
      <c r="Q135" s="25" t="n">
        <v>0</v>
      </c>
      <c r="R135" s="25" t="n">
        <v>0</v>
      </c>
      <c r="S135" s="31" t="s">
        <v>450</v>
      </c>
      <c r="T135" s="32" t="n">
        <v>0</v>
      </c>
      <c r="U135" s="32" t="n">
        <v>0</v>
      </c>
      <c r="V135" s="32" t="n">
        <v>0</v>
      </c>
      <c r="W135" s="32" t="n">
        <v>0</v>
      </c>
      <c r="X135" s="32" t="n">
        <v>0</v>
      </c>
      <c r="Y135" s="32" t="n">
        <v>0</v>
      </c>
      <c r="Z135" s="26" t="n">
        <v>1</v>
      </c>
      <c r="AA135" s="25" t="n">
        <v>0</v>
      </c>
      <c r="AB135" s="25" t="n">
        <v>0</v>
      </c>
      <c r="AC135" s="25" t="n">
        <v>0</v>
      </c>
      <c r="AD135" s="25" t="n">
        <v>0</v>
      </c>
      <c r="AE135" s="25" t="n">
        <v>0</v>
      </c>
      <c r="AF135" s="25" t="n">
        <v>0</v>
      </c>
      <c r="AG135" s="25" t="n">
        <v>0</v>
      </c>
      <c r="AH135" s="25" t="n">
        <v>0</v>
      </c>
      <c r="AI135" s="25" t="n">
        <v>0</v>
      </c>
      <c r="AJ135" s="25" t="n">
        <v>0</v>
      </c>
      <c r="AK135" s="25" t="n">
        <v>0</v>
      </c>
      <c r="AL135" s="25" t="n">
        <v>0</v>
      </c>
      <c r="AM135" s="25" t="n">
        <v>0</v>
      </c>
      <c r="AN135" s="27" t="s">
        <v>445</v>
      </c>
      <c r="AO135" s="27" t="s">
        <v>445</v>
      </c>
      <c r="AP135" s="27" t="s">
        <v>445</v>
      </c>
      <c r="AQ135" s="27" t="s">
        <v>445</v>
      </c>
      <c r="AR135" s="27" t="s">
        <v>445</v>
      </c>
      <c r="AS135" s="27" t="s">
        <v>445</v>
      </c>
      <c r="AT135" s="27" t="s">
        <v>445</v>
      </c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27"/>
      <c r="BJ135" s="27"/>
      <c r="BK135" s="27"/>
      <c r="BL135" s="27"/>
      <c r="BM135" s="27"/>
      <c r="BN135" s="27"/>
      <c r="BO135" s="27"/>
      <c r="BP135" s="67">
        <f>COUNTIF($E135:$BG135,1)</f>
        <v>1</v>
      </c>
      <c r="BR135" s="67">
        <f>IF(BP135=2,2,IF(BP135&gt;3,3,IF(BP135=1,1,0)))</f>
        <v>1</v>
      </c>
      <c r="BS135" s="67">
        <f>COUNTIF($E135:$BG135,"R")</f>
        <v>0</v>
      </c>
      <c r="BT135" s="67">
        <f>COUNTIF($E135:$BG135,"E")</f>
        <v>0</v>
      </c>
      <c r="BU135" s="67">
        <f>COUNTIF($E135:$BO135,"X")</f>
        <v>0</v>
      </c>
      <c r="BV135" s="67">
        <f>IF(OR(BT135&gt;0,BS135&gt;0,BU135&gt;7,OR(BU135&lt;7,BU135&gt;7)),0,1)</f>
        <v>0</v>
      </c>
      <c r="BW135" s="13">
        <f>IFERROR(VLOOKUP(C135,Inscritos!$B$2:$D$600,3,FALSE()),0)</f>
        <v>1</v>
      </c>
    </row>
    <row r="136" spans="1:75" ht="15.75" customHeight="1">
      <c r="A136" s="24" t="s">
        <v>562</v>
      </c>
      <c r="B136" s="33" t="s">
        <v>134</v>
      </c>
      <c r="C136" s="24" t="s">
        <v>253</v>
      </c>
      <c r="D136" s="13" t="s">
        <v>564</v>
      </c>
      <c r="E136" s="25" t="n">
        <v>0</v>
      </c>
      <c r="F136" s="25" t="n">
        <v>0</v>
      </c>
      <c r="G136" s="25" t="n">
        <v>0</v>
      </c>
      <c r="H136" s="25" t="n">
        <v>0</v>
      </c>
      <c r="I136" s="25" t="n">
        <v>0</v>
      </c>
      <c r="J136" s="25" t="n">
        <v>0</v>
      </c>
      <c r="K136" s="25" t="n">
        <v>0</v>
      </c>
      <c r="L136" s="25" t="n">
        <v>0</v>
      </c>
      <c r="M136" s="25" t="n">
        <v>0</v>
      </c>
      <c r="N136" s="25" t="n">
        <v>0</v>
      </c>
      <c r="O136" s="25" t="n">
        <v>0</v>
      </c>
      <c r="P136" s="25" t="n">
        <v>0</v>
      </c>
      <c r="Q136" s="25" t="n">
        <v>0</v>
      </c>
      <c r="R136" s="25" t="n">
        <v>0</v>
      </c>
      <c r="S136" s="32" t="n">
        <v>0</v>
      </c>
      <c r="T136" s="32" t="n">
        <v>0</v>
      </c>
      <c r="U136" s="32" t="n">
        <v>0</v>
      </c>
      <c r="V136" s="32" t="n">
        <v>0</v>
      </c>
      <c r="W136" s="32" t="n">
        <v>0</v>
      </c>
      <c r="X136" s="31" t="s">
        <v>450</v>
      </c>
      <c r="Y136" s="32" t="n">
        <v>0</v>
      </c>
      <c r="Z136" s="25" t="n">
        <v>0</v>
      </c>
      <c r="AA136" s="25" t="n">
        <v>0</v>
      </c>
      <c r="AB136" s="25" t="n">
        <v>0</v>
      </c>
      <c r="AC136" s="25" t="n">
        <v>0</v>
      </c>
      <c r="AD136" s="25" t="n">
        <v>0</v>
      </c>
      <c r="AE136" s="25" t="n">
        <v>0</v>
      </c>
      <c r="AF136" s="25" t="n">
        <v>0</v>
      </c>
      <c r="AG136" s="25" t="n">
        <v>0</v>
      </c>
      <c r="AH136" s="25" t="n">
        <v>0</v>
      </c>
      <c r="AI136" s="25" t="n">
        <v>0</v>
      </c>
      <c r="AJ136" s="25" t="n">
        <v>0</v>
      </c>
      <c r="AK136" s="26" t="n">
        <v>1</v>
      </c>
      <c r="AL136" s="25" t="n">
        <v>0</v>
      </c>
      <c r="AM136" s="25" t="n">
        <v>0</v>
      </c>
      <c r="AN136" s="27" t="s">
        <v>445</v>
      </c>
      <c r="AO136" s="27" t="s">
        <v>445</v>
      </c>
      <c r="AP136" s="27" t="s">
        <v>445</v>
      </c>
      <c r="AQ136" s="27" t="s">
        <v>445</v>
      </c>
      <c r="AR136" s="27" t="s">
        <v>445</v>
      </c>
      <c r="AS136" s="27" t="s">
        <v>445</v>
      </c>
      <c r="AT136" s="27" t="s">
        <v>445</v>
      </c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27"/>
      <c r="BJ136" s="27"/>
      <c r="BK136" s="27"/>
      <c r="BL136" s="27"/>
      <c r="BM136" s="27"/>
      <c r="BN136" s="27"/>
      <c r="BO136" s="27"/>
      <c r="BP136" s="67">
        <f>COUNTIF($E136:$BG136,1)</f>
        <v>1</v>
      </c>
      <c r="BR136" s="67">
        <f>IF(BP136=2,2,IF(BP136&gt;3,3,IF(BP136=1,1,0)))</f>
        <v>1</v>
      </c>
      <c r="BS136" s="67">
        <f>COUNTIF($E136:$BG136,"R")</f>
        <v>0</v>
      </c>
      <c r="BT136" s="67">
        <f>COUNTIF($E136:$BG136,"E")</f>
        <v>0</v>
      </c>
      <c r="BU136" s="67">
        <f>COUNTIF($E136:$BO136,"X")</f>
        <v>0</v>
      </c>
      <c r="BV136" s="67">
        <f>IF(OR(BT136&gt;0,BS136&gt;0,BU136&gt;7,OR(BU136&lt;7,BU136&gt;7)),0,1)</f>
        <v>0</v>
      </c>
      <c r="BW136" s="13">
        <f>IFERROR(VLOOKUP(C136,Inscritos!$B$2:$D$600,3,FALSE()),0)</f>
        <v>1</v>
      </c>
    </row>
    <row r="137" spans="1:75" ht="15.75" customHeight="1">
      <c r="A137" s="24" t="s">
        <v>562</v>
      </c>
      <c r="B137" s="71" t="s">
        <v>134</v>
      </c>
      <c r="C137" s="24" t="s">
        <v>256</v>
      </c>
      <c r="D137" s="13" t="s">
        <v>565</v>
      </c>
      <c r="E137" s="25" t="n">
        <v>0</v>
      </c>
      <c r="F137" s="25" t="n">
        <v>0</v>
      </c>
      <c r="G137" s="25" t="n">
        <v>0</v>
      </c>
      <c r="H137" s="25" t="n">
        <v>0</v>
      </c>
      <c r="I137" s="25" t="n">
        <v>0</v>
      </c>
      <c r="J137" s="25" t="n">
        <v>0</v>
      </c>
      <c r="K137" s="25" t="n">
        <v>0</v>
      </c>
      <c r="L137" s="25" t="n">
        <v>0</v>
      </c>
      <c r="M137" s="25" t="n">
        <v>0</v>
      </c>
      <c r="N137" s="25" t="n">
        <v>0</v>
      </c>
      <c r="O137" s="25" t="n">
        <v>0</v>
      </c>
      <c r="P137" s="25" t="n">
        <v>0</v>
      </c>
      <c r="Q137" s="25" t="n">
        <v>0</v>
      </c>
      <c r="R137" s="25" t="n">
        <v>0</v>
      </c>
      <c r="S137" s="32" t="n">
        <v>0</v>
      </c>
      <c r="T137" s="31" t="s">
        <v>443</v>
      </c>
      <c r="U137" s="32" t="n">
        <v>0</v>
      </c>
      <c r="V137" s="32" t="n">
        <v>0</v>
      </c>
      <c r="W137" s="32" t="n">
        <v>0</v>
      </c>
      <c r="X137" s="32" t="n">
        <v>0</v>
      </c>
      <c r="Y137" s="32" t="n">
        <v>0</v>
      </c>
      <c r="Z137" s="26" t="n">
        <v>1</v>
      </c>
      <c r="AA137" s="13"/>
      <c r="AB137" s="25" t="n">
        <v>0</v>
      </c>
      <c r="AC137" s="25" t="n">
        <v>0</v>
      </c>
      <c r="AD137" s="25" t="n">
        <v>0</v>
      </c>
      <c r="AE137" s="25" t="n">
        <v>0</v>
      </c>
      <c r="AF137" s="25" t="n">
        <v>0</v>
      </c>
      <c r="AG137" s="25" t="n">
        <v>0</v>
      </c>
      <c r="AH137" s="25" t="n">
        <v>0</v>
      </c>
      <c r="AI137" s="25" t="n">
        <v>0</v>
      </c>
      <c r="AJ137" s="25" t="n">
        <v>0</v>
      </c>
      <c r="AK137" s="25" t="n">
        <v>0</v>
      </c>
      <c r="AL137" s="25" t="n">
        <v>0</v>
      </c>
      <c r="AM137" s="25" t="n">
        <v>0</v>
      </c>
      <c r="AN137" s="27" t="s">
        <v>445</v>
      </c>
      <c r="AO137" s="27" t="s">
        <v>445</v>
      </c>
      <c r="AP137" s="27" t="s">
        <v>445</v>
      </c>
      <c r="AQ137" s="27" t="s">
        <v>445</v>
      </c>
      <c r="AR137" s="27" t="s">
        <v>445</v>
      </c>
      <c r="AS137" s="27" t="s">
        <v>445</v>
      </c>
      <c r="AT137" s="27" t="s">
        <v>445</v>
      </c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27"/>
      <c r="BJ137" s="27"/>
      <c r="BK137" s="27"/>
      <c r="BL137" s="27"/>
      <c r="BM137" s="27"/>
      <c r="BN137" s="27"/>
      <c r="BO137" s="27"/>
      <c r="BP137" s="67">
        <f>COUNTIF($E137:$BG137,1)</f>
        <v>1</v>
      </c>
      <c r="BR137" s="67">
        <f>IF(BP137=2,2,IF(BP137&gt;3,3,IF(BP137=1,1,0)))</f>
        <v>1</v>
      </c>
      <c r="BS137" s="67">
        <f>COUNTIF($E137:$BG137,"R")</f>
        <v>0</v>
      </c>
      <c r="BT137" s="67">
        <f>COUNTIF($E137:$BG137,"E")</f>
        <v>0</v>
      </c>
      <c r="BU137" s="67">
        <f>COUNTIF($E137:$BO137,"X")</f>
        <v>0</v>
      </c>
      <c r="BV137" s="67">
        <f>IF(OR(BT137&gt;0,BS137&gt;0,BU137&gt;7,OR(BU137&lt;7,BU137&gt;7)),0,1)</f>
        <v>0</v>
      </c>
      <c r="BW137" s="13">
        <f>IFERROR(VLOOKUP(C137,Inscritos!$B$2:$D$600,3,FALSE()),0)</f>
        <v>2</v>
      </c>
    </row>
    <row r="138" spans="1:75" ht="15.75" customHeight="1">
      <c r="A138" s="24" t="s">
        <v>562</v>
      </c>
      <c r="B138" s="33" t="s">
        <v>125</v>
      </c>
      <c r="C138" s="24" t="s">
        <v>255</v>
      </c>
      <c r="D138" s="13" t="s">
        <v>566</v>
      </c>
      <c r="E138" s="25" t="n">
        <v>0</v>
      </c>
      <c r="F138" s="25" t="n">
        <v>0</v>
      </c>
      <c r="G138" s="25" t="n">
        <v>0</v>
      </c>
      <c r="H138" s="25" t="n">
        <v>0</v>
      </c>
      <c r="I138" s="25" t="n">
        <v>0</v>
      </c>
      <c r="J138" s="25" t="n">
        <v>0</v>
      </c>
      <c r="K138" s="25" t="n">
        <v>0</v>
      </c>
      <c r="L138" s="25" t="n">
        <v>0</v>
      </c>
      <c r="M138" s="25" t="n">
        <v>0</v>
      </c>
      <c r="N138" s="25" t="n">
        <v>0</v>
      </c>
      <c r="O138" s="25" t="n">
        <v>0</v>
      </c>
      <c r="P138" s="25" t="n">
        <v>0</v>
      </c>
      <c r="Q138" s="25" t="n">
        <v>0</v>
      </c>
      <c r="R138" s="25" t="n">
        <v>0</v>
      </c>
      <c r="S138" s="32" t="n">
        <v>0</v>
      </c>
      <c r="T138" s="31" t="s">
        <v>450</v>
      </c>
      <c r="U138" s="32" t="n">
        <v>0</v>
      </c>
      <c r="V138" s="32" t="n">
        <v>0</v>
      </c>
      <c r="W138" s="32" t="n">
        <v>0</v>
      </c>
      <c r="X138" s="32" t="n">
        <v>0</v>
      </c>
      <c r="Y138" s="32" t="n">
        <v>0</v>
      </c>
      <c r="Z138" s="25" t="n">
        <v>0</v>
      </c>
      <c r="AA138" s="13"/>
      <c r="AB138" s="25" t="n">
        <v>0</v>
      </c>
      <c r="AC138" s="25" t="n">
        <v>0</v>
      </c>
      <c r="AD138" s="25" t="n">
        <v>0</v>
      </c>
      <c r="AE138" s="25" t="n">
        <v>0</v>
      </c>
      <c r="AF138" s="25" t="n">
        <v>0</v>
      </c>
      <c r="AG138" s="25" t="n">
        <v>0</v>
      </c>
      <c r="AH138" s="25" t="n">
        <v>0</v>
      </c>
      <c r="AI138" s="25" t="n">
        <v>0</v>
      </c>
      <c r="AJ138" s="25" t="n">
        <v>0</v>
      </c>
      <c r="AK138" s="26" t="n">
        <v>1</v>
      </c>
      <c r="AL138" s="25" t="n">
        <v>0</v>
      </c>
      <c r="AM138" s="25" t="n">
        <v>0</v>
      </c>
      <c r="AN138" s="27" t="s">
        <v>445</v>
      </c>
      <c r="AO138" s="27" t="s">
        <v>445</v>
      </c>
      <c r="AP138" s="27" t="s">
        <v>445</v>
      </c>
      <c r="AQ138" s="27" t="s">
        <v>445</v>
      </c>
      <c r="AR138" s="27" t="s">
        <v>445</v>
      </c>
      <c r="AS138" s="27" t="s">
        <v>445</v>
      </c>
      <c r="AT138" s="27" t="s">
        <v>445</v>
      </c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27"/>
      <c r="BJ138" s="27"/>
      <c r="BK138" s="27"/>
      <c r="BL138" s="27"/>
      <c r="BM138" s="27"/>
      <c r="BN138" s="27"/>
      <c r="BO138" s="27"/>
      <c r="BP138" s="67">
        <f>COUNTIF($E138:$BG138,1)</f>
        <v>1</v>
      </c>
      <c r="BR138" s="67">
        <f>IF(BP138=2,2,IF(BP138&gt;3,3,IF(BP138=1,1,0)))</f>
        <v>1</v>
      </c>
      <c r="BS138" s="67">
        <f>COUNTIF($E138:$BG138,"R")</f>
        <v>0</v>
      </c>
      <c r="BT138" s="67">
        <f>COUNTIF($E138:$BG138,"E")</f>
        <v>0</v>
      </c>
      <c r="BU138" s="67">
        <f>COUNTIF($E138:$BO138,"X")</f>
        <v>0</v>
      </c>
      <c r="BV138" s="67">
        <f>IF(OR(BT138&gt;0,BS138&gt;0,BU138&gt;7,OR(BU138&lt;7,BU138&gt;7)),0,1)</f>
        <v>0</v>
      </c>
      <c r="BW138" s="13">
        <f>IFERROR(VLOOKUP(C138,Inscritos!$B$2:$D$600,3,FALSE()),0)</f>
        <v>1</v>
      </c>
    </row>
    <row r="139" spans="1:75" ht="15.75" customHeight="1">
      <c r="A139" s="24" t="s">
        <v>562</v>
      </c>
      <c r="B139" s="33" t="s">
        <v>134</v>
      </c>
      <c r="C139" s="24" t="s">
        <v>258</v>
      </c>
      <c r="D139" s="13" t="s">
        <v>567</v>
      </c>
      <c r="E139" s="25" t="n">
        <v>0</v>
      </c>
      <c r="F139" s="25" t="n">
        <v>0</v>
      </c>
      <c r="G139" s="25" t="n">
        <v>0</v>
      </c>
      <c r="H139" s="25" t="n">
        <v>0</v>
      </c>
      <c r="I139" s="25" t="n">
        <v>0</v>
      </c>
      <c r="J139" s="25" t="n">
        <v>0</v>
      </c>
      <c r="K139" s="25" t="n">
        <v>0</v>
      </c>
      <c r="L139" s="25" t="n">
        <v>0</v>
      </c>
      <c r="M139" s="25" t="n">
        <v>0</v>
      </c>
      <c r="N139" s="25" t="n">
        <v>0</v>
      </c>
      <c r="O139" s="25" t="n">
        <v>0</v>
      </c>
      <c r="P139" s="25" t="n">
        <v>0</v>
      </c>
      <c r="Q139" s="25" t="n">
        <v>0</v>
      </c>
      <c r="R139" s="25" t="n">
        <v>0</v>
      </c>
      <c r="S139" s="32" t="n">
        <v>0</v>
      </c>
      <c r="T139" s="32" t="n">
        <v>0</v>
      </c>
      <c r="U139" s="32" t="n">
        <v>0</v>
      </c>
      <c r="V139" s="31" t="s">
        <v>450</v>
      </c>
      <c r="W139" s="32" t="n">
        <v>0</v>
      </c>
      <c r="X139" s="32" t="n">
        <v>0</v>
      </c>
      <c r="Y139" s="32" t="n">
        <v>0</v>
      </c>
      <c r="Z139" s="13"/>
      <c r="AA139" s="13"/>
      <c r="AB139" s="25" t="n">
        <v>0</v>
      </c>
      <c r="AC139" s="25" t="n">
        <v>0</v>
      </c>
      <c r="AD139" s="25" t="n">
        <v>0</v>
      </c>
      <c r="AE139" s="25" t="n">
        <v>0</v>
      </c>
      <c r="AF139" s="25" t="n">
        <v>0</v>
      </c>
      <c r="AG139" s="25" t="n">
        <v>0</v>
      </c>
      <c r="AH139" s="25" t="n">
        <v>0</v>
      </c>
      <c r="AI139" s="25" t="n">
        <v>0</v>
      </c>
      <c r="AJ139" s="25" t="n">
        <v>0</v>
      </c>
      <c r="AK139" s="25" t="n">
        <v>0</v>
      </c>
      <c r="AL139" s="25" t="n">
        <v>0</v>
      </c>
      <c r="AM139" s="13"/>
      <c r="AN139" s="27" t="s">
        <v>445</v>
      </c>
      <c r="AO139" s="27" t="s">
        <v>445</v>
      </c>
      <c r="AP139" s="27" t="s">
        <v>445</v>
      </c>
      <c r="AQ139" s="27" t="s">
        <v>445</v>
      </c>
      <c r="AR139" s="27" t="s">
        <v>445</v>
      </c>
      <c r="AS139" s="27" t="s">
        <v>445</v>
      </c>
      <c r="AT139" s="27" t="s">
        <v>445</v>
      </c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27"/>
      <c r="BJ139" s="27"/>
      <c r="BK139" s="27"/>
      <c r="BL139" s="27"/>
      <c r="BM139" s="27"/>
      <c r="BN139" s="27"/>
      <c r="BO139" s="27"/>
      <c r="BP139" s="67">
        <f>COUNTIF($E139:$BG139,1)</f>
        <v>0</v>
      </c>
      <c r="BR139" s="67">
        <f>IF(BP139=2,2,IF(BP139&gt;3,3,IF(BP139=1,1,0)))</f>
        <v>0</v>
      </c>
      <c r="BS139" s="67">
        <f>COUNTIF($E139:$BG139,"R")</f>
        <v>0</v>
      </c>
      <c r="BT139" s="67">
        <f>COUNTIF($E139:$BG139,"E")</f>
        <v>0</v>
      </c>
      <c r="BU139" s="67">
        <f>COUNTIF($E139:$BO139,"X")</f>
        <v>0</v>
      </c>
      <c r="BV139" s="67">
        <f>IF(OR(BT139&gt;0,BS139&gt;0,BU139&gt;7,OR(BU139&lt;7,BU139&gt;7)),0,1)</f>
        <v>0</v>
      </c>
      <c r="BW139" s="13">
        <f>IFERROR(VLOOKUP(C139,Inscritos!$B$2:$D$600,3,FALSE()),0)</f>
        <v>1</v>
      </c>
    </row>
    <row r="140" spans="1:75" ht="15.75" customHeight="1">
      <c r="A140" s="24" t="s">
        <v>562</v>
      </c>
      <c r="B140" s="33" t="s">
        <v>134</v>
      </c>
      <c r="C140" s="24" t="s">
        <v>257</v>
      </c>
      <c r="D140" s="13" t="s">
        <v>568</v>
      </c>
      <c r="E140" s="25" t="n">
        <v>0</v>
      </c>
      <c r="F140" s="25" t="n">
        <v>0</v>
      </c>
      <c r="G140" s="25" t="n">
        <v>0</v>
      </c>
      <c r="H140" s="25" t="n">
        <v>0</v>
      </c>
      <c r="I140" s="25" t="n">
        <v>0</v>
      </c>
      <c r="J140" s="25" t="n">
        <v>0</v>
      </c>
      <c r="K140" s="25" t="n">
        <v>0</v>
      </c>
      <c r="L140" s="25" t="n">
        <v>0</v>
      </c>
      <c r="M140" s="25" t="n">
        <v>0</v>
      </c>
      <c r="N140" s="25" t="n">
        <v>0</v>
      </c>
      <c r="O140" s="25" t="n">
        <v>0</v>
      </c>
      <c r="P140" s="25" t="n">
        <v>0</v>
      </c>
      <c r="Q140" s="25" t="n">
        <v>0</v>
      </c>
      <c r="R140" s="25" t="n">
        <v>0</v>
      </c>
      <c r="S140" s="32" t="n">
        <v>0</v>
      </c>
      <c r="T140" s="32" t="n">
        <v>0</v>
      </c>
      <c r="U140" s="32" t="n">
        <v>0</v>
      </c>
      <c r="V140" s="32" t="n">
        <v>0</v>
      </c>
      <c r="W140" s="32" t="n">
        <v>0</v>
      </c>
      <c r="X140" s="32" t="n">
        <v>0</v>
      </c>
      <c r="Y140" s="32" t="n">
        <v>0</v>
      </c>
      <c r="Z140" s="25" t="n">
        <v>0</v>
      </c>
      <c r="AA140" s="25" t="n">
        <v>0</v>
      </c>
      <c r="AB140" s="25" t="n">
        <v>0</v>
      </c>
      <c r="AC140" s="25" t="n">
        <v>0</v>
      </c>
      <c r="AD140" s="25" t="n">
        <v>0</v>
      </c>
      <c r="AE140" s="25" t="n">
        <v>0</v>
      </c>
      <c r="AF140" s="25" t="n">
        <v>0</v>
      </c>
      <c r="AG140" s="25" t="n">
        <v>0</v>
      </c>
      <c r="AH140" s="25" t="n">
        <v>0</v>
      </c>
      <c r="AI140" s="25" t="n">
        <v>0</v>
      </c>
      <c r="AJ140" s="25" t="n">
        <v>0</v>
      </c>
      <c r="AK140" s="26" t="n">
        <v>1</v>
      </c>
      <c r="AL140" s="25" t="n">
        <v>0</v>
      </c>
      <c r="AM140" s="25" t="n">
        <v>0</v>
      </c>
      <c r="AN140" s="27" t="s">
        <v>445</v>
      </c>
      <c r="AO140" s="27" t="s">
        <v>445</v>
      </c>
      <c r="AP140" s="27" t="s">
        <v>445</v>
      </c>
      <c r="AQ140" s="27" t="s">
        <v>445</v>
      </c>
      <c r="AR140" s="27" t="s">
        <v>445</v>
      </c>
      <c r="AS140" s="27" t="s">
        <v>445</v>
      </c>
      <c r="AT140" s="27" t="s">
        <v>445</v>
      </c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27"/>
      <c r="BJ140" s="27"/>
      <c r="BK140" s="27"/>
      <c r="BL140" s="27"/>
      <c r="BM140" s="27"/>
      <c r="BN140" s="27"/>
      <c r="BO140" s="27"/>
      <c r="BP140" s="67">
        <f>COUNTIF($E140:$BG140,1)</f>
        <v>1</v>
      </c>
      <c r="BR140" s="67">
        <f>IF(BP140=2,2,IF(BP140&gt;3,3,IF(BP140=1,1,0)))</f>
        <v>1</v>
      </c>
      <c r="BS140" s="67">
        <f>COUNTIF($E140:$BG140,"R")</f>
        <v>0</v>
      </c>
      <c r="BT140" s="67">
        <f>COUNTIF($E140:$BG140,"E")</f>
        <v>0</v>
      </c>
      <c r="BU140" s="67">
        <f>COUNTIF($E140:$BO140,"X")</f>
        <v>0</v>
      </c>
      <c r="BV140" s="67">
        <f>IF(OR(BT140&gt;0,BS140&gt;0,BU140&gt;7,OR(BU140&lt;7,BU140&gt;7)),0,1)</f>
        <v>0</v>
      </c>
      <c r="BW140" s="13">
        <f>IFERROR(VLOOKUP(C140,Inscritos!$B$2:$D$600,3,FALSE()),0)</f>
        <v>1</v>
      </c>
    </row>
    <row r="141" spans="1:75" ht="15.75" customHeight="1">
      <c r="A141" s="39" t="s">
        <v>562</v>
      </c>
      <c r="B141" s="71" t="s">
        <v>134</v>
      </c>
      <c r="C141" s="24" t="s">
        <v>259</v>
      </c>
      <c r="D141" s="13" t="s">
        <v>569</v>
      </c>
      <c r="E141" s="25" t="n">
        <v>0</v>
      </c>
      <c r="F141" s="25" t="n">
        <v>0</v>
      </c>
      <c r="G141" s="25" t="n">
        <v>0</v>
      </c>
      <c r="H141" s="25" t="n">
        <v>0</v>
      </c>
      <c r="I141" s="25" t="n">
        <v>0</v>
      </c>
      <c r="J141" s="25" t="n">
        <v>0</v>
      </c>
      <c r="K141" s="25" t="n">
        <v>0</v>
      </c>
      <c r="L141" s="25" t="n">
        <v>0</v>
      </c>
      <c r="M141" s="25" t="n">
        <v>0</v>
      </c>
      <c r="N141" s="25" t="n">
        <v>0</v>
      </c>
      <c r="O141" s="25" t="n">
        <v>0</v>
      </c>
      <c r="P141" s="25" t="n">
        <v>0</v>
      </c>
      <c r="Q141" s="25" t="n">
        <v>0</v>
      </c>
      <c r="R141" s="25" t="n">
        <v>0</v>
      </c>
      <c r="S141" s="31" t="s">
        <v>443</v>
      </c>
      <c r="T141" s="32" t="n">
        <v>0</v>
      </c>
      <c r="U141" s="32" t="n">
        <v>0</v>
      </c>
      <c r="V141" s="32" t="n">
        <v>0</v>
      </c>
      <c r="W141" s="32" t="n">
        <v>0</v>
      </c>
      <c r="X141" s="32" t="n">
        <v>0</v>
      </c>
      <c r="Y141" s="32" t="n">
        <v>0</v>
      </c>
      <c r="Z141" s="25" t="n">
        <v>0</v>
      </c>
      <c r="AA141" s="25" t="n">
        <v>0</v>
      </c>
      <c r="AB141" s="25" t="n">
        <v>0</v>
      </c>
      <c r="AC141" s="25" t="n">
        <v>0</v>
      </c>
      <c r="AD141" s="25" t="n">
        <v>0</v>
      </c>
      <c r="AE141" s="25" t="n">
        <v>0</v>
      </c>
      <c r="AF141" s="25" t="n">
        <v>0</v>
      </c>
      <c r="AG141" s="25" t="n">
        <v>0</v>
      </c>
      <c r="AH141" s="25" t="n">
        <v>0</v>
      </c>
      <c r="AI141" s="25" t="n">
        <v>0</v>
      </c>
      <c r="AJ141" s="25" t="n">
        <v>0</v>
      </c>
      <c r="AK141" s="25" t="n">
        <v>0</v>
      </c>
      <c r="AL141" s="25" t="n">
        <v>0</v>
      </c>
      <c r="AM141" s="25" t="n">
        <v>0</v>
      </c>
      <c r="AN141" s="27" t="s">
        <v>445</v>
      </c>
      <c r="AO141" s="27" t="s">
        <v>445</v>
      </c>
      <c r="AP141" s="27" t="s">
        <v>445</v>
      </c>
      <c r="AQ141" s="27" t="s">
        <v>445</v>
      </c>
      <c r="AR141" s="27" t="s">
        <v>445</v>
      </c>
      <c r="AS141" s="27" t="s">
        <v>445</v>
      </c>
      <c r="AT141" s="27" t="s">
        <v>445</v>
      </c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27"/>
      <c r="BJ141" s="27"/>
      <c r="BK141" s="27"/>
      <c r="BL141" s="27"/>
      <c r="BM141" s="27"/>
      <c r="BN141" s="27"/>
      <c r="BO141" s="27"/>
      <c r="BP141" s="67">
        <f>COUNTIF($E141:$BG141,1)</f>
        <v>0</v>
      </c>
      <c r="BR141" s="67">
        <f>IF(BP141=2,2,IF(BP141&gt;3,3,IF(BP141=1,1,0)))</f>
        <v>0</v>
      </c>
      <c r="BS141" s="67">
        <f>COUNTIF($E141:$BG141,"R")</f>
        <v>0</v>
      </c>
      <c r="BT141" s="67">
        <f>COUNTIF($E141:$BG141,"E")</f>
        <v>0</v>
      </c>
      <c r="BU141" s="67">
        <f>COUNTIF($E141:$BO141,"X")</f>
        <v>0</v>
      </c>
      <c r="BV141" s="67">
        <f>IF(OR(BT141&gt;0,BS141&gt;0,BU141&gt;7,OR(BU141&lt;7,BU141&gt;7)),0,1)</f>
        <v>0</v>
      </c>
      <c r="BW141" s="13">
        <f>IFERROR(VLOOKUP(C141,Inscritos!$B$2:$D$600,3,FALSE()),0)</f>
        <v>1</v>
      </c>
    </row>
    <row r="142" spans="1:75" ht="15.75" customHeight="1">
      <c r="A142" s="24" t="s">
        <v>562</v>
      </c>
      <c r="B142" s="33" t="s">
        <v>134</v>
      </c>
      <c r="C142" s="24" t="s">
        <v>262</v>
      </c>
      <c r="D142" s="13" t="s">
        <v>570</v>
      </c>
      <c r="E142" s="25" t="n">
        <v>0</v>
      </c>
      <c r="F142" s="25" t="n">
        <v>0</v>
      </c>
      <c r="G142" s="25" t="n">
        <v>0</v>
      </c>
      <c r="H142" s="25" t="n">
        <v>0</v>
      </c>
      <c r="I142" s="25" t="n">
        <v>0</v>
      </c>
      <c r="J142" s="25" t="n">
        <v>0</v>
      </c>
      <c r="K142" s="25" t="n">
        <v>0</v>
      </c>
      <c r="L142" s="25" t="n">
        <v>0</v>
      </c>
      <c r="M142" s="25" t="n">
        <v>0</v>
      </c>
      <c r="N142" s="25" t="n">
        <v>0</v>
      </c>
      <c r="O142" s="25" t="n">
        <v>0</v>
      </c>
      <c r="P142" s="25" t="n">
        <v>0</v>
      </c>
      <c r="Q142" s="25" t="n">
        <v>0</v>
      </c>
      <c r="R142" s="25" t="n">
        <v>0</v>
      </c>
      <c r="S142" s="32" t="n">
        <v>0</v>
      </c>
      <c r="T142" s="32" t="n">
        <v>0</v>
      </c>
      <c r="U142" s="32" t="n">
        <v>0</v>
      </c>
      <c r="V142" s="32" t="n">
        <v>0</v>
      </c>
      <c r="W142" s="32" t="n">
        <v>0</v>
      </c>
      <c r="X142" s="32" t="n">
        <v>0</v>
      </c>
      <c r="Y142" s="32" t="n">
        <v>0</v>
      </c>
      <c r="Z142" s="25" t="n">
        <v>0</v>
      </c>
      <c r="AA142" s="25" t="n">
        <v>0</v>
      </c>
      <c r="AB142" s="25" t="n">
        <v>0</v>
      </c>
      <c r="AC142" s="25" t="n">
        <v>0</v>
      </c>
      <c r="AD142" s="25" t="n">
        <v>0</v>
      </c>
      <c r="AE142" s="25" t="n">
        <v>0</v>
      </c>
      <c r="AF142" s="25" t="n">
        <v>0</v>
      </c>
      <c r="AG142" s="25" t="n">
        <v>0</v>
      </c>
      <c r="AH142" s="25" t="n">
        <v>0</v>
      </c>
      <c r="AI142" s="25" t="n">
        <v>0</v>
      </c>
      <c r="AJ142" s="25" t="n">
        <v>0</v>
      </c>
      <c r="AK142" s="25" t="n">
        <v>0</v>
      </c>
      <c r="AL142" s="25" t="n">
        <v>0</v>
      </c>
      <c r="AM142" s="26" t="n">
        <v>1</v>
      </c>
      <c r="AN142" s="27" t="s">
        <v>445</v>
      </c>
      <c r="AO142" s="27" t="s">
        <v>445</v>
      </c>
      <c r="AP142" s="27" t="s">
        <v>445</v>
      </c>
      <c r="AQ142" s="27" t="s">
        <v>445</v>
      </c>
      <c r="AR142" s="27" t="s">
        <v>445</v>
      </c>
      <c r="AS142" s="27" t="s">
        <v>445</v>
      </c>
      <c r="AT142" s="27" t="s">
        <v>445</v>
      </c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27"/>
      <c r="BJ142" s="27"/>
      <c r="BK142" s="27"/>
      <c r="BL142" s="27"/>
      <c r="BM142" s="27"/>
      <c r="BN142" s="27"/>
      <c r="BO142" s="27"/>
      <c r="BP142" s="67">
        <f>COUNTIF($E142:$BG142,1)</f>
        <v>1</v>
      </c>
      <c r="BR142" s="67">
        <f>IF(BP142=2,2,IF(BP142&gt;3,3,IF(BP142=1,1,0)))</f>
        <v>1</v>
      </c>
      <c r="BS142" s="67">
        <f>COUNTIF($E142:$BG142,"R")</f>
        <v>0</v>
      </c>
      <c r="BT142" s="67">
        <f>COUNTIF($E142:$BG142,"E")</f>
        <v>0</v>
      </c>
      <c r="BU142" s="67">
        <f>COUNTIF($E142:$BO142,"X")</f>
        <v>0</v>
      </c>
      <c r="BV142" s="67">
        <f>IF(OR(BT142&gt;0,BS142&gt;0,BU142&gt;7,OR(BU142&lt;7,BU142&gt;7)),0,1)</f>
        <v>0</v>
      </c>
      <c r="BW142" s="13">
        <f>IFERROR(VLOOKUP(C142,Inscritos!$B$2:$D$600,3,FALSE()),0)</f>
        <v>1</v>
      </c>
    </row>
    <row r="143" spans="1:75" ht="15.75" customHeight="1">
      <c r="A143" s="24" t="s">
        <v>562</v>
      </c>
      <c r="B143" s="33" t="s">
        <v>134</v>
      </c>
      <c r="C143" s="24" t="s">
        <v>260</v>
      </c>
      <c r="D143" s="13" t="s">
        <v>571</v>
      </c>
      <c r="E143" s="25" t="n">
        <v>0</v>
      </c>
      <c r="F143" s="25" t="n">
        <v>0</v>
      </c>
      <c r="G143" s="25" t="n">
        <v>0</v>
      </c>
      <c r="H143" s="25" t="n">
        <v>0</v>
      </c>
      <c r="I143" s="25" t="n">
        <v>0</v>
      </c>
      <c r="J143" s="25" t="n">
        <v>0</v>
      </c>
      <c r="K143" s="25" t="n">
        <v>0</v>
      </c>
      <c r="L143" s="25" t="n">
        <v>0</v>
      </c>
      <c r="M143" s="25" t="n">
        <v>0</v>
      </c>
      <c r="N143" s="25" t="n">
        <v>0</v>
      </c>
      <c r="O143" s="25" t="n">
        <v>0</v>
      </c>
      <c r="P143" s="25" t="n">
        <v>0</v>
      </c>
      <c r="Q143" s="25" t="n">
        <v>0</v>
      </c>
      <c r="R143" s="25" t="n">
        <v>0</v>
      </c>
      <c r="S143" s="31" t="s">
        <v>443</v>
      </c>
      <c r="T143" s="32" t="n">
        <v>0</v>
      </c>
      <c r="U143" s="32" t="n">
        <v>0</v>
      </c>
      <c r="V143" s="32" t="n">
        <v>0</v>
      </c>
      <c r="W143" s="32" t="n">
        <v>0</v>
      </c>
      <c r="X143" s="32" t="n">
        <v>0</v>
      </c>
      <c r="Y143" s="32" t="n">
        <v>0</v>
      </c>
      <c r="Z143" s="25" t="n">
        <v>0</v>
      </c>
      <c r="AA143" s="13"/>
      <c r="AB143" s="25" t="n">
        <v>0</v>
      </c>
      <c r="AC143" s="25" t="n">
        <v>0</v>
      </c>
      <c r="AD143" s="25" t="n">
        <v>0</v>
      </c>
      <c r="AE143" s="25" t="n">
        <v>0</v>
      </c>
      <c r="AF143" s="25" t="n">
        <v>0</v>
      </c>
      <c r="AG143" s="25" t="n">
        <v>0</v>
      </c>
      <c r="AH143" s="25" t="n">
        <v>0</v>
      </c>
      <c r="AI143" s="25" t="n">
        <v>0</v>
      </c>
      <c r="AJ143" s="25" t="n">
        <v>0</v>
      </c>
      <c r="AK143" s="25" t="n">
        <v>0</v>
      </c>
      <c r="AL143" s="25" t="n">
        <v>0</v>
      </c>
      <c r="AM143" s="25" t="n">
        <v>0</v>
      </c>
      <c r="AN143" s="27" t="s">
        <v>445</v>
      </c>
      <c r="AO143" s="27" t="s">
        <v>445</v>
      </c>
      <c r="AP143" s="27" t="s">
        <v>445</v>
      </c>
      <c r="AQ143" s="27" t="s">
        <v>445</v>
      </c>
      <c r="AR143" s="27" t="s">
        <v>445</v>
      </c>
      <c r="AS143" s="27" t="s">
        <v>445</v>
      </c>
      <c r="AT143" s="27" t="s">
        <v>445</v>
      </c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27"/>
      <c r="BJ143" s="27"/>
      <c r="BK143" s="27"/>
      <c r="BL143" s="27"/>
      <c r="BM143" s="27"/>
      <c r="BN143" s="27"/>
      <c r="BO143" s="27"/>
      <c r="BP143" s="67">
        <f>COUNTIF($E143:$BG143,1)</f>
        <v>0</v>
      </c>
      <c r="BR143" s="67">
        <f>IF(BP143=2,2,IF(BP143&gt;3,3,IF(BP143=1,1,0)))</f>
        <v>0</v>
      </c>
      <c r="BS143" s="67">
        <f>COUNTIF($E143:$BG143,"R")</f>
        <v>0</v>
      </c>
      <c r="BT143" s="67">
        <f>COUNTIF($E143:$BG143,"E")</f>
        <v>0</v>
      </c>
      <c r="BU143" s="67">
        <f>COUNTIF($E143:$BO143,"X")</f>
        <v>0</v>
      </c>
      <c r="BV143" s="28">
        <f>IF(OR(BT143&gt;0,BS143&gt;0,BU143&gt;7,OR(BU143&lt;7,BU143&gt;7)),0,1)</f>
        <v>0</v>
      </c>
      <c r="BW143" s="13">
        <f>IFERROR(VLOOKUP(C143,Inscritos!$B$2:$D$600,3,FALSE()),0)</f>
        <v>1</v>
      </c>
    </row>
    <row r="144" spans="1:75" ht="15.75" customHeight="1">
      <c r="A144" s="24" t="s">
        <v>562</v>
      </c>
      <c r="B144" s="33" t="s">
        <v>134</v>
      </c>
      <c r="C144" s="24" t="s">
        <v>261</v>
      </c>
      <c r="D144" s="13" t="s">
        <v>572</v>
      </c>
      <c r="E144" s="25" t="n">
        <v>0</v>
      </c>
      <c r="F144" s="25" t="n">
        <v>0</v>
      </c>
      <c r="G144" s="25" t="n">
        <v>0</v>
      </c>
      <c r="H144" s="25" t="n">
        <v>0</v>
      </c>
      <c r="I144" s="25" t="n">
        <v>0</v>
      </c>
      <c r="J144" s="25" t="n">
        <v>0</v>
      </c>
      <c r="K144" s="25" t="n">
        <v>0</v>
      </c>
      <c r="L144" s="25" t="n">
        <v>0</v>
      </c>
      <c r="M144" s="25" t="n">
        <v>0</v>
      </c>
      <c r="N144" s="25" t="n">
        <v>0</v>
      </c>
      <c r="O144" s="25" t="n">
        <v>0</v>
      </c>
      <c r="P144" s="25" t="n">
        <v>0</v>
      </c>
      <c r="Q144" s="25" t="n">
        <v>0</v>
      </c>
      <c r="R144" s="25" t="n">
        <v>0</v>
      </c>
      <c r="S144" s="32" t="n">
        <v>0</v>
      </c>
      <c r="T144" s="32" t="n">
        <v>0</v>
      </c>
      <c r="U144" s="32" t="n">
        <v>0</v>
      </c>
      <c r="V144" s="32" t="n">
        <v>0</v>
      </c>
      <c r="W144" s="32" t="n">
        <v>0</v>
      </c>
      <c r="X144" s="32" t="n">
        <v>0</v>
      </c>
      <c r="Y144" s="32" t="n">
        <v>0</v>
      </c>
      <c r="Z144" s="25" t="n">
        <v>0</v>
      </c>
      <c r="AA144" s="25" t="n">
        <v>0</v>
      </c>
      <c r="AB144" s="25" t="n">
        <v>0</v>
      </c>
      <c r="AC144" s="25" t="n">
        <v>0</v>
      </c>
      <c r="AD144" s="25" t="n">
        <v>0</v>
      </c>
      <c r="AE144" s="25" t="n">
        <v>0</v>
      </c>
      <c r="AF144" s="25" t="n">
        <v>0</v>
      </c>
      <c r="AG144" s="25" t="n">
        <v>0</v>
      </c>
      <c r="AH144" s="25" t="n">
        <v>0</v>
      </c>
      <c r="AI144" s="25" t="n">
        <v>0</v>
      </c>
      <c r="AJ144" s="25" t="n">
        <v>0</v>
      </c>
      <c r="AK144" s="25" t="n">
        <v>0</v>
      </c>
      <c r="AL144" s="25" t="n">
        <v>0</v>
      </c>
      <c r="AM144" s="25" t="n">
        <v>0</v>
      </c>
      <c r="AN144" s="27" t="s">
        <v>445</v>
      </c>
      <c r="AO144" s="27" t="s">
        <v>445</v>
      </c>
      <c r="AP144" s="27" t="s">
        <v>445</v>
      </c>
      <c r="AQ144" s="27" t="s">
        <v>445</v>
      </c>
      <c r="AR144" s="27" t="s">
        <v>445</v>
      </c>
      <c r="AS144" s="27" t="s">
        <v>445</v>
      </c>
      <c r="AT144" s="27" t="s">
        <v>445</v>
      </c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27"/>
      <c r="BJ144" s="27"/>
      <c r="BK144" s="27"/>
      <c r="BL144" s="27"/>
      <c r="BM144" s="27"/>
      <c r="BN144" s="27"/>
      <c r="BO144" s="27"/>
      <c r="BP144" s="67">
        <f>COUNTIF($E144:$BG144,1)</f>
        <v>0</v>
      </c>
      <c r="BR144" s="67">
        <f>IF(BP144=2,2,IF(BP144&gt;3,3,IF(BP144=1,1,0)))</f>
        <v>0</v>
      </c>
      <c r="BS144" s="67">
        <f>COUNTIF($E144:$BG144,"R")</f>
        <v>0</v>
      </c>
      <c r="BT144" s="67">
        <f>COUNTIF($E144:$BG144,"E")</f>
        <v>0</v>
      </c>
      <c r="BU144" s="67">
        <f>COUNTIF($E144:$BO144,"X")</f>
        <v>0</v>
      </c>
      <c r="BV144" s="67">
        <f>IF(OR(BT144&gt;0,BS144&gt;0,BU144&gt;7,OR(BU144&lt;7,BU144&gt;7)),0,1)</f>
        <v>0</v>
      </c>
      <c r="BW144" s="13">
        <f>IFERROR(VLOOKUP(C144,Inscritos!$B$2:$D$600,3,FALSE()),0)</f>
        <v>2</v>
      </c>
    </row>
    <row r="145" spans="1:75" ht="15.75" customHeight="1">
      <c r="A145" s="24" t="s">
        <v>562</v>
      </c>
      <c r="B145" s="71" t="s">
        <v>134</v>
      </c>
      <c r="C145" s="24" t="s">
        <v>266</v>
      </c>
      <c r="D145" s="13" t="s">
        <v>573</v>
      </c>
      <c r="E145" s="25" t="n">
        <v>0</v>
      </c>
      <c r="F145" s="25" t="n">
        <v>0</v>
      </c>
      <c r="G145" s="25" t="n">
        <v>0</v>
      </c>
      <c r="H145" s="25" t="n">
        <v>0</v>
      </c>
      <c r="I145" s="25" t="n">
        <v>0</v>
      </c>
      <c r="J145" s="25" t="n">
        <v>0</v>
      </c>
      <c r="K145" s="25" t="n">
        <v>0</v>
      </c>
      <c r="L145" s="25" t="n">
        <v>0</v>
      </c>
      <c r="M145" s="25" t="n">
        <v>0</v>
      </c>
      <c r="N145" s="25" t="n">
        <v>0</v>
      </c>
      <c r="O145" s="25" t="n">
        <v>0</v>
      </c>
      <c r="P145" s="25" t="n">
        <v>0</v>
      </c>
      <c r="Q145" s="25" t="n">
        <v>0</v>
      </c>
      <c r="R145" s="25" t="n">
        <v>0</v>
      </c>
      <c r="S145" s="32" t="n">
        <v>0</v>
      </c>
      <c r="T145" s="32" t="n">
        <v>0</v>
      </c>
      <c r="U145" s="32" t="n">
        <v>0</v>
      </c>
      <c r="V145" s="32" t="n">
        <v>0</v>
      </c>
      <c r="W145" s="32" t="n">
        <v>0</v>
      </c>
      <c r="X145" s="32" t="n">
        <v>0</v>
      </c>
      <c r="Y145" s="32" t="n">
        <v>0</v>
      </c>
      <c r="Z145" s="25" t="n">
        <v>0</v>
      </c>
      <c r="AA145" s="25" t="n">
        <v>0</v>
      </c>
      <c r="AB145" s="25" t="n">
        <v>0</v>
      </c>
      <c r="AC145" s="25" t="n">
        <v>0</v>
      </c>
      <c r="AD145" s="25" t="n">
        <v>0</v>
      </c>
      <c r="AE145" s="25" t="n">
        <v>0</v>
      </c>
      <c r="AF145" s="25" t="n">
        <v>0</v>
      </c>
      <c r="AG145" s="25" t="n">
        <v>0</v>
      </c>
      <c r="AH145" s="25" t="n">
        <v>0</v>
      </c>
      <c r="AI145" s="25" t="n">
        <v>0</v>
      </c>
      <c r="AJ145" s="25" t="n">
        <v>0</v>
      </c>
      <c r="AK145" s="25" t="n">
        <v>0</v>
      </c>
      <c r="AL145" s="25" t="n">
        <v>0</v>
      </c>
      <c r="AM145" s="25" t="n">
        <v>0</v>
      </c>
      <c r="AN145" s="27" t="s">
        <v>445</v>
      </c>
      <c r="AO145" s="27" t="s">
        <v>445</v>
      </c>
      <c r="AP145" s="27" t="s">
        <v>445</v>
      </c>
      <c r="AQ145" s="27" t="s">
        <v>445</v>
      </c>
      <c r="AR145" s="27" t="s">
        <v>445</v>
      </c>
      <c r="AS145" s="27" t="s">
        <v>445</v>
      </c>
      <c r="AT145" s="27" t="s">
        <v>445</v>
      </c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27"/>
      <c r="BJ145" s="27"/>
      <c r="BK145" s="27"/>
      <c r="BL145" s="27"/>
      <c r="BM145" s="27"/>
      <c r="BN145" s="27"/>
      <c r="BO145" s="27"/>
      <c r="BP145" s="67">
        <f>COUNTIF($E145:$BG145,1)</f>
        <v>0</v>
      </c>
      <c r="BR145" s="67">
        <f>IF(BP145=2,2,IF(BP145&gt;3,3,IF(BP145=1,1,0)))</f>
        <v>0</v>
      </c>
      <c r="BS145" s="67">
        <f>COUNTIF($E145:$BG145,"R")</f>
        <v>0</v>
      </c>
      <c r="BT145" s="67">
        <f>COUNTIF($E145:$BG145,"E")</f>
        <v>0</v>
      </c>
      <c r="BU145" s="67">
        <f>COUNTIF($E145:$BO145,"X")</f>
        <v>0</v>
      </c>
      <c r="BV145" s="67">
        <f>IF(OR(BT145&gt;0,BS145&gt;0,BU145&gt;7,OR(BU145&lt;7,BU145&gt;7)),0,1)</f>
        <v>0</v>
      </c>
      <c r="BW145" s="13">
        <f>IFERROR(VLOOKUP(C145,Inscritos!$B$2:$D$600,3,FALSE()),0)</f>
        <v>1</v>
      </c>
    </row>
    <row r="146" spans="1:75" ht="15.75" customHeight="1">
      <c r="A146" s="24" t="s">
        <v>562</v>
      </c>
      <c r="B146" s="33" t="s">
        <v>263</v>
      </c>
      <c r="C146" s="24" t="s">
        <v>265</v>
      </c>
      <c r="D146" s="44" t="s">
        <v>574</v>
      </c>
      <c r="E146" s="25" t="n">
        <v>0</v>
      </c>
      <c r="F146" s="25" t="n">
        <v>0</v>
      </c>
      <c r="G146" s="25" t="n">
        <v>0</v>
      </c>
      <c r="H146" s="25" t="n">
        <v>0</v>
      </c>
      <c r="I146" s="25" t="n">
        <v>0</v>
      </c>
      <c r="J146" s="25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25" t="n">
        <v>0</v>
      </c>
      <c r="Q146" s="25" t="n">
        <v>0</v>
      </c>
      <c r="R146" s="25" t="n">
        <v>0</v>
      </c>
      <c r="S146" s="32" t="n">
        <v>0</v>
      </c>
      <c r="T146" s="32" t="n">
        <v>0</v>
      </c>
      <c r="U146" s="32" t="n">
        <v>0</v>
      </c>
      <c r="V146" s="32" t="n">
        <v>0</v>
      </c>
      <c r="W146" s="32" t="n">
        <v>0</v>
      </c>
      <c r="X146" s="32" t="n">
        <v>0</v>
      </c>
      <c r="Y146" s="32" t="n">
        <v>0</v>
      </c>
      <c r="Z146" s="25" t="n">
        <v>0</v>
      </c>
      <c r="AA146" s="25" t="n">
        <v>0</v>
      </c>
      <c r="AB146" s="25" t="n">
        <v>0</v>
      </c>
      <c r="AC146" s="25" t="n">
        <v>0</v>
      </c>
      <c r="AD146" s="25" t="n">
        <v>0</v>
      </c>
      <c r="AE146" s="25" t="n">
        <v>0</v>
      </c>
      <c r="AF146" s="25" t="n">
        <v>0</v>
      </c>
      <c r="AG146" s="25" t="n">
        <v>0</v>
      </c>
      <c r="AH146" s="25" t="n">
        <v>0</v>
      </c>
      <c r="AI146" s="13"/>
      <c r="AJ146" s="25" t="n">
        <v>0</v>
      </c>
      <c r="AK146" s="13"/>
      <c r="AL146" s="25" t="n">
        <v>0</v>
      </c>
      <c r="AM146" s="25" t="n">
        <v>0</v>
      </c>
      <c r="AN146" s="27"/>
      <c r="AO146" s="27"/>
      <c r="AP146" s="27"/>
      <c r="AQ146" s="27"/>
      <c r="AR146" s="27"/>
      <c r="AS146" s="27"/>
      <c r="AT146" s="27"/>
      <c r="AU146" s="13"/>
      <c r="AV146" s="13"/>
      <c r="AW146" s="13"/>
      <c r="AX146" s="13"/>
      <c r="AY146" s="13"/>
      <c r="AZ146" s="25" t="n">
        <v>0</v>
      </c>
      <c r="BA146" s="13"/>
      <c r="BB146" s="13"/>
      <c r="BC146" s="13"/>
      <c r="BD146" s="13"/>
      <c r="BE146" s="13"/>
      <c r="BF146" s="13"/>
      <c r="BG146" s="13"/>
      <c r="BH146" s="13"/>
      <c r="BI146" s="27"/>
      <c r="BJ146" s="27"/>
      <c r="BK146" s="27"/>
      <c r="BL146" s="27"/>
      <c r="BM146" s="27"/>
      <c r="BN146" s="27"/>
      <c r="BO146" s="27"/>
      <c r="BP146" s="67">
        <f>COUNTIF($E146:$BG146,1)</f>
        <v>0</v>
      </c>
      <c r="BR146" s="67">
        <f>IF(BP146=2,2,IF(BP146&gt;3,3,IF(BP146=1,1,0)))</f>
        <v>0</v>
      </c>
      <c r="BS146" s="67">
        <f>COUNTIF($E146:$BG146,"R")</f>
        <v>0</v>
      </c>
      <c r="BT146" s="67">
        <f>COUNTIF($E146:$BG146,"E")</f>
        <v>0</v>
      </c>
      <c r="BU146" s="67">
        <f>COUNTIF($E146:$BO146,"X")</f>
        <v>0</v>
      </c>
      <c r="BV146" s="67">
        <f>IF(OR(BT146&gt;0,BS146&gt;0,BU146&gt;7,OR(BU146&lt;7,BU146&gt;7)),0,1)</f>
        <v>0</v>
      </c>
      <c r="BW146" s="13">
        <f>IFERROR(VLOOKUP(C146,Inscritos!$B$2:$D$600,3,FALSE()),0)</f>
        <v>2</v>
      </c>
    </row>
    <row r="147" spans="1:75" ht="15.75" customHeight="1">
      <c r="A147" s="24" t="s">
        <v>562</v>
      </c>
      <c r="B147" s="33" t="s">
        <v>263</v>
      </c>
      <c r="C147" s="24" t="s">
        <v>273</v>
      </c>
      <c r="D147" s="44" t="s">
        <v>575</v>
      </c>
      <c r="E147" s="25" t="n">
        <v>0</v>
      </c>
      <c r="F147" s="25" t="n">
        <v>0</v>
      </c>
      <c r="G147" s="25" t="n">
        <v>0</v>
      </c>
      <c r="H147" s="25" t="n">
        <v>0</v>
      </c>
      <c r="I147" s="25" t="n">
        <v>0</v>
      </c>
      <c r="J147" s="25" t="n">
        <v>0</v>
      </c>
      <c r="K147" s="25" t="n">
        <v>0</v>
      </c>
      <c r="L147" s="25" t="n">
        <v>0</v>
      </c>
      <c r="M147" s="25" t="n">
        <v>0</v>
      </c>
      <c r="N147" s="25" t="n">
        <v>0</v>
      </c>
      <c r="O147" s="25" t="n">
        <v>0</v>
      </c>
      <c r="P147" s="25" t="n">
        <v>0</v>
      </c>
      <c r="Q147" s="25" t="n">
        <v>0</v>
      </c>
      <c r="R147" s="25" t="n">
        <v>0</v>
      </c>
      <c r="S147" s="32" t="n">
        <v>0</v>
      </c>
      <c r="T147" s="32" t="n">
        <v>0</v>
      </c>
      <c r="U147" s="32" t="n">
        <v>0</v>
      </c>
      <c r="V147" s="32" t="n">
        <v>0</v>
      </c>
      <c r="W147" s="32" t="n">
        <v>0</v>
      </c>
      <c r="X147" s="32" t="n">
        <v>0</v>
      </c>
      <c r="Y147" s="32" t="n">
        <v>0</v>
      </c>
      <c r="Z147" s="25" t="n">
        <v>0</v>
      </c>
      <c r="AA147" s="25" t="n">
        <v>0</v>
      </c>
      <c r="AB147" s="25" t="n">
        <v>0</v>
      </c>
      <c r="AC147" s="25" t="n">
        <v>0</v>
      </c>
      <c r="AD147" s="25" t="n">
        <v>0</v>
      </c>
      <c r="AE147" s="25" t="n">
        <v>0</v>
      </c>
      <c r="AF147" s="25" t="n">
        <v>0</v>
      </c>
      <c r="AG147" s="25" t="n">
        <v>0</v>
      </c>
      <c r="AH147" s="25" t="n">
        <v>0</v>
      </c>
      <c r="AI147" s="13"/>
      <c r="AJ147" s="25" t="n">
        <v>0</v>
      </c>
      <c r="AK147" s="13"/>
      <c r="AL147" s="25" t="n">
        <v>0</v>
      </c>
      <c r="AM147" s="25" t="n">
        <v>0</v>
      </c>
      <c r="AN147" s="27"/>
      <c r="AO147" s="27"/>
      <c r="AP147" s="27"/>
      <c r="AQ147" s="27"/>
      <c r="AR147" s="27"/>
      <c r="AS147" s="27"/>
      <c r="AT147" s="27"/>
      <c r="AU147" s="13"/>
      <c r="AV147" s="13"/>
      <c r="AW147" s="13"/>
      <c r="AX147" s="13"/>
      <c r="AY147" s="13"/>
      <c r="AZ147" s="25" t="n">
        <v>0</v>
      </c>
      <c r="BA147" s="13"/>
      <c r="BB147" s="13"/>
      <c r="BC147" s="13"/>
      <c r="BD147" s="13"/>
      <c r="BE147" s="13"/>
      <c r="BF147" s="13"/>
      <c r="BG147" s="13"/>
      <c r="BH147" s="13"/>
      <c r="BI147" s="27"/>
      <c r="BJ147" s="27"/>
      <c r="BK147" s="27"/>
      <c r="BL147" s="27"/>
      <c r="BM147" s="27"/>
      <c r="BN147" s="27"/>
      <c r="BO147" s="27"/>
      <c r="BP147" s="67">
        <f>COUNTIF($E147:$BG147,1)</f>
        <v>0</v>
      </c>
      <c r="BR147" s="67">
        <f>IF(BP147=2,2,IF(BP147&gt;3,3,IF(BP147=1,1,0)))</f>
        <v>0</v>
      </c>
      <c r="BS147" s="67">
        <f>COUNTIF($E147:$BG147,"R")</f>
        <v>0</v>
      </c>
      <c r="BT147" s="67">
        <f>COUNTIF($E147:$BG147,"E")</f>
        <v>0</v>
      </c>
      <c r="BU147" s="67">
        <f>COUNTIF($E147:$BO147,"X")</f>
        <v>0</v>
      </c>
      <c r="BV147" s="70">
        <f>IF(OR(BT147&gt;0,BS147&gt;0,BU147&gt;7,OR(BU147&lt;7,BU147&gt;7)),0,1)</f>
        <v>0</v>
      </c>
      <c r="BW147" s="13">
        <f>IFERROR(VLOOKUP(C147,Inscritos!$B$2:$D$600,3,FALSE()),0)</f>
        <v>1</v>
      </c>
    </row>
    <row r="148" spans="1:75" ht="15.75" customHeight="1">
      <c r="A148" s="24" t="s">
        <v>562</v>
      </c>
      <c r="B148" s="71" t="s">
        <v>134</v>
      </c>
      <c r="C148" s="24" t="s">
        <v>267</v>
      </c>
      <c r="D148" s="13" t="s">
        <v>576</v>
      </c>
      <c r="E148" s="25" t="n">
        <v>0</v>
      </c>
      <c r="F148" s="25" t="n">
        <v>0</v>
      </c>
      <c r="G148" s="25" t="n">
        <v>0</v>
      </c>
      <c r="H148" s="25" t="n">
        <v>0</v>
      </c>
      <c r="I148" s="25" t="n">
        <v>0</v>
      </c>
      <c r="J148" s="25" t="n">
        <v>0</v>
      </c>
      <c r="K148" s="25" t="n">
        <v>0</v>
      </c>
      <c r="L148" s="25" t="n">
        <v>0</v>
      </c>
      <c r="M148" s="25" t="n">
        <v>0</v>
      </c>
      <c r="N148" s="25" t="n">
        <v>0</v>
      </c>
      <c r="O148" s="25" t="n">
        <v>0</v>
      </c>
      <c r="P148" s="25" t="n">
        <v>0</v>
      </c>
      <c r="Q148" s="25" t="n">
        <v>0</v>
      </c>
      <c r="R148" s="25" t="n">
        <v>0</v>
      </c>
      <c r="S148" s="32" t="n">
        <v>0</v>
      </c>
      <c r="T148" s="32" t="n">
        <v>0</v>
      </c>
      <c r="U148" s="32" t="n">
        <v>0</v>
      </c>
      <c r="V148" s="32" t="n">
        <v>0</v>
      </c>
      <c r="W148" s="32" t="n">
        <v>0</v>
      </c>
      <c r="X148" s="32" t="n">
        <v>0</v>
      </c>
      <c r="Y148" s="32" t="n">
        <v>0</v>
      </c>
      <c r="Z148" s="25" t="n">
        <v>0</v>
      </c>
      <c r="AA148" s="25" t="n">
        <v>0</v>
      </c>
      <c r="AB148" s="25" t="n">
        <v>0</v>
      </c>
      <c r="AC148" s="25" t="n">
        <v>0</v>
      </c>
      <c r="AD148" s="25" t="n">
        <v>0</v>
      </c>
      <c r="AE148" s="25" t="n">
        <v>0</v>
      </c>
      <c r="AF148" s="25" t="n">
        <v>0</v>
      </c>
      <c r="AG148" s="25" t="n">
        <v>0</v>
      </c>
      <c r="AH148" s="25" t="n">
        <v>0</v>
      </c>
      <c r="AI148" s="25" t="n">
        <v>0</v>
      </c>
      <c r="AJ148" s="25" t="n">
        <v>0</v>
      </c>
      <c r="AK148" s="25" t="n">
        <v>0</v>
      </c>
      <c r="AL148" s="25" t="n">
        <v>0</v>
      </c>
      <c r="AM148" s="25" t="n">
        <v>0</v>
      </c>
      <c r="AN148" s="27" t="s">
        <v>445</v>
      </c>
      <c r="AO148" s="27" t="s">
        <v>445</v>
      </c>
      <c r="AP148" s="27" t="s">
        <v>445</v>
      </c>
      <c r="AQ148" s="27" t="s">
        <v>445</v>
      </c>
      <c r="AR148" s="27" t="s">
        <v>445</v>
      </c>
      <c r="AS148" s="27" t="s">
        <v>445</v>
      </c>
      <c r="AT148" s="27" t="s">
        <v>445</v>
      </c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27"/>
      <c r="BJ148" s="27"/>
      <c r="BK148" s="27"/>
      <c r="BL148" s="27"/>
      <c r="BM148" s="27"/>
      <c r="BN148" s="27"/>
      <c r="BO148" s="27"/>
      <c r="BP148" s="67">
        <f>COUNTIF($E148:$BG148,1)</f>
        <v>0</v>
      </c>
      <c r="BR148" s="67">
        <f>IF(BP148=2,2,IF(BP148&gt;3,3,IF(BP148=1,1,0)))</f>
        <v>0</v>
      </c>
      <c r="BS148" s="67">
        <f>COUNTIF($E148:$BG148,"R")</f>
        <v>0</v>
      </c>
      <c r="BT148" s="67">
        <f>COUNTIF($E148:$BG148,"E")</f>
        <v>0</v>
      </c>
      <c r="BU148" s="67">
        <f>COUNTIF($E148:$BO148,"X")</f>
        <v>0</v>
      </c>
      <c r="BV148" s="67">
        <f>IF(OR(BT148&gt;0,BS148&gt;0,BU148&gt;7,OR(BU148&lt;7,BU148&gt;7)),0,1)</f>
        <v>0</v>
      </c>
      <c r="BW148" s="13">
        <f>IFERROR(VLOOKUP(C148,Inscritos!$B$2:$D$600,3,FALSE()),0)</f>
        <v>1</v>
      </c>
    </row>
    <row r="149" spans="1:75" ht="15.75" customHeight="1">
      <c r="A149" s="24" t="s">
        <v>562</v>
      </c>
      <c r="B149" s="71" t="s">
        <v>134</v>
      </c>
      <c r="C149" s="24" t="s">
        <v>268</v>
      </c>
      <c r="D149" s="13" t="s">
        <v>577</v>
      </c>
      <c r="E149" s="25" t="n">
        <v>0</v>
      </c>
      <c r="F149" s="25" t="n">
        <v>0</v>
      </c>
      <c r="G149" s="25" t="n">
        <v>0</v>
      </c>
      <c r="H149" s="25" t="n">
        <v>0</v>
      </c>
      <c r="I149" s="25" t="n">
        <v>0</v>
      </c>
      <c r="J149" s="25" t="n">
        <v>0</v>
      </c>
      <c r="K149" s="25" t="n">
        <v>0</v>
      </c>
      <c r="L149" s="25" t="n">
        <v>0</v>
      </c>
      <c r="M149" s="25" t="n">
        <v>0</v>
      </c>
      <c r="N149" s="25" t="n">
        <v>0</v>
      </c>
      <c r="O149" s="25" t="n">
        <v>0</v>
      </c>
      <c r="P149" s="25" t="n">
        <v>0</v>
      </c>
      <c r="Q149" s="25" t="n">
        <v>0</v>
      </c>
      <c r="R149" s="25" t="n">
        <v>0</v>
      </c>
      <c r="S149" s="32" t="n">
        <v>0</v>
      </c>
      <c r="T149" s="32" t="n">
        <v>0</v>
      </c>
      <c r="U149" s="32" t="n">
        <v>0</v>
      </c>
      <c r="V149" s="32" t="n">
        <v>0</v>
      </c>
      <c r="W149" s="32" t="n">
        <v>0</v>
      </c>
      <c r="X149" s="32" t="n">
        <v>0</v>
      </c>
      <c r="Y149" s="32" t="n">
        <v>0</v>
      </c>
      <c r="Z149" s="25" t="n">
        <v>0</v>
      </c>
      <c r="AA149" s="25" t="n">
        <v>0</v>
      </c>
      <c r="AB149" s="25" t="n">
        <v>0</v>
      </c>
      <c r="AC149" s="25" t="n">
        <v>0</v>
      </c>
      <c r="AD149" s="25" t="n">
        <v>0</v>
      </c>
      <c r="AE149" s="25" t="n">
        <v>0</v>
      </c>
      <c r="AF149" s="25" t="n">
        <v>0</v>
      </c>
      <c r="AG149" s="25" t="n">
        <v>0</v>
      </c>
      <c r="AH149" s="25" t="n">
        <v>0</v>
      </c>
      <c r="AI149" s="25" t="n">
        <v>0</v>
      </c>
      <c r="AJ149" s="25" t="n">
        <v>0</v>
      </c>
      <c r="AK149" s="25" t="n">
        <v>0</v>
      </c>
      <c r="AL149" s="25" t="n">
        <v>0</v>
      </c>
      <c r="AM149" s="25" t="n">
        <v>0</v>
      </c>
      <c r="AN149" s="27" t="s">
        <v>445</v>
      </c>
      <c r="AO149" s="27" t="s">
        <v>445</v>
      </c>
      <c r="AP149" s="27" t="s">
        <v>445</v>
      </c>
      <c r="AQ149" s="27" t="s">
        <v>445</v>
      </c>
      <c r="AR149" s="27" t="s">
        <v>445</v>
      </c>
      <c r="AS149" s="27" t="s">
        <v>445</v>
      </c>
      <c r="AT149" s="27" t="s">
        <v>445</v>
      </c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27"/>
      <c r="BJ149" s="27"/>
      <c r="BK149" s="27"/>
      <c r="BL149" s="27"/>
      <c r="BM149" s="27"/>
      <c r="BN149" s="27"/>
      <c r="BO149" s="27"/>
      <c r="BP149" s="67">
        <f>COUNTIF($E149:$BG149,1)</f>
        <v>0</v>
      </c>
      <c r="BR149" s="67">
        <f>IF(BP149=2,2,IF(BP149&gt;3,3,IF(BP149=1,1,0)))</f>
        <v>0</v>
      </c>
      <c r="BS149" s="67">
        <f>COUNTIF($E149:$BG149,"R")</f>
        <v>0</v>
      </c>
      <c r="BT149" s="67">
        <f>COUNTIF($E149:$BG149,"E")</f>
        <v>0</v>
      </c>
      <c r="BU149" s="67">
        <f>COUNTIF($E149:$BO149,"X")</f>
        <v>0</v>
      </c>
      <c r="BV149" s="67">
        <f>IF(OR(BT149&gt;0,BS149&gt;0,BU149&gt;7,OR(BU149&lt;7,BU149&gt;7)),0,1)</f>
        <v>0</v>
      </c>
      <c r="BW149" s="13">
        <f>IFERROR(VLOOKUP(C149,Inscritos!$B$2:$D$600,3,FALSE()),0)</f>
        <v>1</v>
      </c>
    </row>
    <row r="150" spans="1:75" ht="15.75" customHeight="1">
      <c r="A150" s="24" t="s">
        <v>562</v>
      </c>
      <c r="B150" s="71" t="s">
        <v>134</v>
      </c>
      <c r="C150" s="24" t="s">
        <v>269</v>
      </c>
      <c r="D150" s="13" t="s">
        <v>578</v>
      </c>
      <c r="E150" s="25" t="n">
        <v>0</v>
      </c>
      <c r="F150" s="25" t="n">
        <v>0</v>
      </c>
      <c r="G150" s="25" t="n">
        <v>0</v>
      </c>
      <c r="H150" s="25" t="n">
        <v>0</v>
      </c>
      <c r="I150" s="25" t="n">
        <v>0</v>
      </c>
      <c r="J150" s="25" t="n">
        <v>0</v>
      </c>
      <c r="K150" s="25" t="n">
        <v>0</v>
      </c>
      <c r="L150" s="25" t="n">
        <v>0</v>
      </c>
      <c r="M150" s="25" t="n">
        <v>0</v>
      </c>
      <c r="N150" s="25" t="n">
        <v>0</v>
      </c>
      <c r="O150" s="25" t="n">
        <v>0</v>
      </c>
      <c r="P150" s="25" t="n">
        <v>0</v>
      </c>
      <c r="Q150" s="25" t="n">
        <v>0</v>
      </c>
      <c r="R150" s="25" t="n">
        <v>0</v>
      </c>
      <c r="S150" s="32" t="n">
        <v>0</v>
      </c>
      <c r="T150" s="32" t="n">
        <v>0</v>
      </c>
      <c r="U150" s="32" t="n">
        <v>0</v>
      </c>
      <c r="V150" s="32" t="n">
        <v>0</v>
      </c>
      <c r="W150" s="32" t="n">
        <v>0</v>
      </c>
      <c r="X150" s="32" t="n">
        <v>0</v>
      </c>
      <c r="Y150" s="32" t="n">
        <v>0</v>
      </c>
      <c r="Z150" s="25" t="n">
        <v>0</v>
      </c>
      <c r="AA150" s="25" t="n">
        <v>0</v>
      </c>
      <c r="AB150" s="25" t="n">
        <v>0</v>
      </c>
      <c r="AC150" s="25" t="n">
        <v>0</v>
      </c>
      <c r="AD150" s="25" t="n">
        <v>0</v>
      </c>
      <c r="AE150" s="25" t="n">
        <v>0</v>
      </c>
      <c r="AF150" s="25" t="n">
        <v>0</v>
      </c>
      <c r="AG150" s="25" t="n">
        <v>0</v>
      </c>
      <c r="AH150" s="25" t="n">
        <v>0</v>
      </c>
      <c r="AI150" s="25" t="n">
        <v>0</v>
      </c>
      <c r="AJ150" s="25" t="n">
        <v>0</v>
      </c>
      <c r="AK150" s="25" t="n">
        <v>0</v>
      </c>
      <c r="AL150" s="25" t="n">
        <v>0</v>
      </c>
      <c r="AM150" s="25" t="n">
        <v>0</v>
      </c>
      <c r="AN150" s="27" t="s">
        <v>445</v>
      </c>
      <c r="AO150" s="27" t="s">
        <v>445</v>
      </c>
      <c r="AP150" s="27" t="s">
        <v>445</v>
      </c>
      <c r="AQ150" s="27" t="s">
        <v>445</v>
      </c>
      <c r="AR150" s="27" t="s">
        <v>445</v>
      </c>
      <c r="AS150" s="27" t="s">
        <v>445</v>
      </c>
      <c r="AT150" s="27" t="s">
        <v>445</v>
      </c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27"/>
      <c r="BJ150" s="27"/>
      <c r="BK150" s="27"/>
      <c r="BL150" s="27"/>
      <c r="BM150" s="27"/>
      <c r="BN150" s="27"/>
      <c r="BO150" s="27"/>
      <c r="BP150" s="67">
        <f>COUNTIF($E150:$BG150,1)</f>
        <v>0</v>
      </c>
      <c r="BR150" s="67">
        <f>IF(BP150=2,2,IF(BP150&gt;3,3,IF(BP150=1,1,0)))</f>
        <v>0</v>
      </c>
      <c r="BS150" s="67">
        <f>COUNTIF($E150:$BG150,"R")</f>
        <v>0</v>
      </c>
      <c r="BT150" s="67">
        <f>COUNTIF($E150:$BG150,"E")</f>
        <v>0</v>
      </c>
      <c r="BU150" s="67">
        <f>COUNTIF($E150:$BO150,"X")</f>
        <v>0</v>
      </c>
      <c r="BV150" s="67">
        <f>IF(OR(BT150&gt;0,BS150&gt;0,BU150&gt;7,OR(BU150&lt;7,BU150&gt;7)),0,1)</f>
        <v>0</v>
      </c>
      <c r="BW150" s="13">
        <f>IFERROR(VLOOKUP(C150,Inscritos!$B$2:$D$600,3,FALSE()),0)</f>
        <v>1</v>
      </c>
    </row>
    <row r="151" spans="1:75" ht="15.75" customHeight="1">
      <c r="A151" s="24" t="s">
        <v>562</v>
      </c>
      <c r="B151" s="71" t="s">
        <v>134</v>
      </c>
      <c r="C151" s="24" t="s">
        <v>270</v>
      </c>
      <c r="D151" s="13" t="s">
        <v>579</v>
      </c>
      <c r="E151" s="25" t="n">
        <v>0</v>
      </c>
      <c r="F151" s="25" t="n">
        <v>0</v>
      </c>
      <c r="G151" s="25" t="n">
        <v>0</v>
      </c>
      <c r="H151" s="25" t="n">
        <v>0</v>
      </c>
      <c r="I151" s="25" t="n">
        <v>0</v>
      </c>
      <c r="J151" s="25" t="n">
        <v>0</v>
      </c>
      <c r="K151" s="25" t="n">
        <v>0</v>
      </c>
      <c r="L151" s="25" t="n">
        <v>0</v>
      </c>
      <c r="M151" s="25" t="n">
        <v>0</v>
      </c>
      <c r="N151" s="25" t="n">
        <v>0</v>
      </c>
      <c r="O151" s="25" t="n">
        <v>0</v>
      </c>
      <c r="P151" s="25" t="n">
        <v>0</v>
      </c>
      <c r="Q151" s="25" t="n">
        <v>0</v>
      </c>
      <c r="R151" s="25" t="n">
        <v>0</v>
      </c>
      <c r="S151" s="32" t="n">
        <v>0</v>
      </c>
      <c r="T151" s="32" t="n">
        <v>0</v>
      </c>
      <c r="U151" s="32" t="n">
        <v>0</v>
      </c>
      <c r="V151" s="32" t="n">
        <v>0</v>
      </c>
      <c r="W151" s="32" t="n">
        <v>0</v>
      </c>
      <c r="X151" s="32" t="n">
        <v>0</v>
      </c>
      <c r="Y151" s="32" t="n">
        <v>0</v>
      </c>
      <c r="Z151" s="25" t="n">
        <v>0</v>
      </c>
      <c r="AA151" s="25" t="n">
        <v>0</v>
      </c>
      <c r="AB151" s="25" t="n">
        <v>0</v>
      </c>
      <c r="AC151" s="25" t="n">
        <v>0</v>
      </c>
      <c r="AD151" s="25" t="n">
        <v>0</v>
      </c>
      <c r="AE151" s="25" t="n">
        <v>0</v>
      </c>
      <c r="AF151" s="25" t="n">
        <v>0</v>
      </c>
      <c r="AG151" s="25" t="n">
        <v>0</v>
      </c>
      <c r="AH151" s="25" t="n">
        <v>0</v>
      </c>
      <c r="AI151" s="25" t="n">
        <v>0</v>
      </c>
      <c r="AJ151" s="25" t="n">
        <v>0</v>
      </c>
      <c r="AK151" s="25" t="n">
        <v>0</v>
      </c>
      <c r="AL151" s="25" t="n">
        <v>0</v>
      </c>
      <c r="AM151" s="25" t="n">
        <v>0</v>
      </c>
      <c r="AN151" s="27" t="s">
        <v>445</v>
      </c>
      <c r="AO151" s="27" t="s">
        <v>445</v>
      </c>
      <c r="AP151" s="27" t="s">
        <v>445</v>
      </c>
      <c r="AQ151" s="27" t="s">
        <v>445</v>
      </c>
      <c r="AR151" s="27" t="s">
        <v>445</v>
      </c>
      <c r="AS151" s="27" t="s">
        <v>445</v>
      </c>
      <c r="AT151" s="27" t="s">
        <v>445</v>
      </c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27"/>
      <c r="BJ151" s="27"/>
      <c r="BK151" s="27"/>
      <c r="BL151" s="27"/>
      <c r="BM151" s="27"/>
      <c r="BN151" s="27"/>
      <c r="BO151" s="27"/>
      <c r="BP151" s="67">
        <f>COUNTIF($E151:$BG151,1)</f>
        <v>0</v>
      </c>
      <c r="BR151" s="67">
        <f>IF(BP151=2,2,IF(BP151&gt;3,3,IF(BP151=1,1,0)))</f>
        <v>0</v>
      </c>
      <c r="BS151" s="67">
        <f>COUNTIF($E151:$BG151,"R")</f>
        <v>0</v>
      </c>
      <c r="BT151" s="67">
        <f>COUNTIF($E151:$BG151,"E")</f>
        <v>0</v>
      </c>
      <c r="BU151" s="67">
        <f>COUNTIF($E151:$BO151,"X")</f>
        <v>0</v>
      </c>
      <c r="BV151" s="67">
        <f>IF(OR(BT151&gt;0,BS151&gt;0,BU151&gt;7,OR(BU151&lt;7,BU151&gt;7)),0,1)</f>
        <v>0</v>
      </c>
      <c r="BW151" s="13">
        <f>IFERROR(VLOOKUP(C151,Inscritos!$B$2:$D$600,3,FALSE()),0)</f>
        <v>1</v>
      </c>
    </row>
    <row r="152" spans="1:75" ht="15.75" customHeight="1">
      <c r="A152" s="24" t="s">
        <v>562</v>
      </c>
      <c r="B152" s="33" t="s">
        <v>263</v>
      </c>
      <c r="C152" s="24" t="s">
        <v>276</v>
      </c>
      <c r="D152" s="44" t="s">
        <v>580</v>
      </c>
      <c r="E152" s="25" t="n">
        <v>0</v>
      </c>
      <c r="F152" s="25" t="n">
        <v>0</v>
      </c>
      <c r="G152" s="25" t="n">
        <v>0</v>
      </c>
      <c r="H152" s="25" t="n">
        <v>0</v>
      </c>
      <c r="I152" s="25" t="n">
        <v>0</v>
      </c>
      <c r="J152" s="25" t="n">
        <v>0</v>
      </c>
      <c r="K152" s="25" t="n">
        <v>0</v>
      </c>
      <c r="L152" s="25" t="n">
        <v>0</v>
      </c>
      <c r="M152" s="25" t="n">
        <v>0</v>
      </c>
      <c r="N152" s="25" t="n">
        <v>0</v>
      </c>
      <c r="O152" s="25" t="n">
        <v>0</v>
      </c>
      <c r="P152" s="25" t="n">
        <v>0</v>
      </c>
      <c r="Q152" s="25" t="n">
        <v>0</v>
      </c>
      <c r="R152" s="25" t="n">
        <v>0</v>
      </c>
      <c r="S152" s="32" t="n">
        <v>0</v>
      </c>
      <c r="T152" s="32" t="n">
        <v>0</v>
      </c>
      <c r="U152" s="32" t="n">
        <v>0</v>
      </c>
      <c r="V152" s="32" t="n">
        <v>0</v>
      </c>
      <c r="W152" s="32" t="n">
        <v>0</v>
      </c>
      <c r="X152" s="32" t="n">
        <v>0</v>
      </c>
      <c r="Y152" s="32" t="n">
        <v>0</v>
      </c>
      <c r="Z152" s="25" t="n">
        <v>0</v>
      </c>
      <c r="AA152" s="25" t="n">
        <v>0</v>
      </c>
      <c r="AB152" s="25" t="n">
        <v>0</v>
      </c>
      <c r="AC152" s="25" t="n">
        <v>0</v>
      </c>
      <c r="AD152" s="25" t="n">
        <v>0</v>
      </c>
      <c r="AE152" s="25" t="n">
        <v>0</v>
      </c>
      <c r="AF152" s="25" t="n">
        <v>0</v>
      </c>
      <c r="AG152" s="25" t="n">
        <v>0</v>
      </c>
      <c r="AH152" s="25" t="n">
        <v>0</v>
      </c>
      <c r="AI152" s="13"/>
      <c r="AJ152" s="25" t="n">
        <v>0</v>
      </c>
      <c r="AK152" s="13"/>
      <c r="AL152" s="25" t="n">
        <v>0</v>
      </c>
      <c r="AM152" s="25" t="n">
        <v>0</v>
      </c>
      <c r="AN152" s="27"/>
      <c r="AO152" s="27"/>
      <c r="AP152" s="27"/>
      <c r="AQ152" s="27"/>
      <c r="AR152" s="27"/>
      <c r="AS152" s="27"/>
      <c r="AT152" s="27"/>
      <c r="AU152" s="13"/>
      <c r="AV152" s="13"/>
      <c r="AW152" s="13"/>
      <c r="AX152" s="13"/>
      <c r="AY152" s="13"/>
      <c r="AZ152" s="25" t="n">
        <v>0</v>
      </c>
      <c r="BA152" s="13"/>
      <c r="BB152" s="13"/>
      <c r="BC152" s="13"/>
      <c r="BD152" s="13"/>
      <c r="BE152" s="13"/>
      <c r="BF152" s="13"/>
      <c r="BG152" s="13"/>
      <c r="BH152" s="13"/>
      <c r="BI152" s="27"/>
      <c r="BJ152" s="27"/>
      <c r="BK152" s="27"/>
      <c r="BL152" s="27"/>
      <c r="BM152" s="27"/>
      <c r="BN152" s="27"/>
      <c r="BO152" s="27"/>
      <c r="BP152" s="67">
        <f>COUNTIF($E152:$BG152,1)</f>
        <v>0</v>
      </c>
      <c r="BR152" s="67">
        <f>IF(BP152=2,2,IF(BP152&gt;3,3,IF(BP152=1,1,0)))</f>
        <v>0</v>
      </c>
      <c r="BS152" s="67">
        <f>COUNTIF($E152:$BG152,"R")</f>
        <v>0</v>
      </c>
      <c r="BT152" s="67">
        <f>COUNTIF($E152:$BG152,"E")</f>
        <v>0</v>
      </c>
      <c r="BU152" s="67">
        <f>COUNTIF($E152:$BO152,"X")</f>
        <v>0</v>
      </c>
      <c r="BV152" s="67">
        <f>IF(OR(BT152&gt;0,BS152&gt;0,BU152&gt;7,OR(BU152&lt;7,BU152&gt;7)),0,1)</f>
        <v>0</v>
      </c>
      <c r="BW152" s="13">
        <f>IFERROR(VLOOKUP(C152,Inscritos!$B$2:$D$600,3,FALSE()),0)</f>
        <v>1</v>
      </c>
    </row>
    <row r="153" spans="1:75" ht="15.75" customHeight="1">
      <c r="A153" s="24" t="s">
        <v>562</v>
      </c>
      <c r="B153" s="71" t="s">
        <v>134</v>
      </c>
      <c r="C153" s="24" t="s">
        <v>272</v>
      </c>
      <c r="D153" s="13" t="s">
        <v>581</v>
      </c>
      <c r="E153" s="25" t="n">
        <v>0</v>
      </c>
      <c r="F153" s="25" t="n">
        <v>0</v>
      </c>
      <c r="G153" s="25" t="n">
        <v>0</v>
      </c>
      <c r="H153" s="25" t="n">
        <v>0</v>
      </c>
      <c r="I153" s="25" t="n">
        <v>0</v>
      </c>
      <c r="J153" s="25" t="n">
        <v>0</v>
      </c>
      <c r="K153" s="25" t="n">
        <v>0</v>
      </c>
      <c r="L153" s="25" t="n">
        <v>0</v>
      </c>
      <c r="M153" s="25" t="n">
        <v>0</v>
      </c>
      <c r="N153" s="25" t="n">
        <v>0</v>
      </c>
      <c r="O153" s="25" t="n">
        <v>0</v>
      </c>
      <c r="P153" s="25" t="n">
        <v>0</v>
      </c>
      <c r="Q153" s="25" t="n">
        <v>0</v>
      </c>
      <c r="R153" s="25" t="n">
        <v>0</v>
      </c>
      <c r="S153" s="32" t="n">
        <v>0</v>
      </c>
      <c r="T153" s="32" t="n">
        <v>0</v>
      </c>
      <c r="U153" s="32" t="n">
        <v>0</v>
      </c>
      <c r="V153" s="32" t="n">
        <v>0</v>
      </c>
      <c r="W153" s="32" t="n">
        <v>0</v>
      </c>
      <c r="X153" s="32" t="n">
        <v>0</v>
      </c>
      <c r="Y153" s="32" t="n">
        <v>0</v>
      </c>
      <c r="Z153" s="25" t="n">
        <v>0</v>
      </c>
      <c r="AA153" s="25" t="n">
        <v>0</v>
      </c>
      <c r="AB153" s="25" t="n">
        <v>0</v>
      </c>
      <c r="AC153" s="25" t="n">
        <v>0</v>
      </c>
      <c r="AD153" s="25" t="n">
        <v>0</v>
      </c>
      <c r="AE153" s="25" t="n">
        <v>0</v>
      </c>
      <c r="AF153" s="25" t="n">
        <v>0</v>
      </c>
      <c r="AG153" s="25" t="n">
        <v>0</v>
      </c>
      <c r="AH153" s="25" t="n">
        <v>0</v>
      </c>
      <c r="AI153" s="25" t="n">
        <v>0</v>
      </c>
      <c r="AJ153" s="25" t="n">
        <v>0</v>
      </c>
      <c r="AK153" s="25" t="n">
        <v>0</v>
      </c>
      <c r="AL153" s="25" t="n">
        <v>0</v>
      </c>
      <c r="AM153" s="25" t="n">
        <v>0</v>
      </c>
      <c r="AN153" s="27" t="s">
        <v>445</v>
      </c>
      <c r="AO153" s="27" t="s">
        <v>445</v>
      </c>
      <c r="AP153" s="27" t="s">
        <v>445</v>
      </c>
      <c r="AQ153" s="27" t="s">
        <v>445</v>
      </c>
      <c r="AR153" s="27" t="s">
        <v>445</v>
      </c>
      <c r="AS153" s="27" t="s">
        <v>445</v>
      </c>
      <c r="AT153" s="27" t="s">
        <v>445</v>
      </c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27"/>
      <c r="BJ153" s="27"/>
      <c r="BK153" s="27"/>
      <c r="BL153" s="27"/>
      <c r="BM153" s="27"/>
      <c r="BN153" s="27"/>
      <c r="BO153" s="27"/>
      <c r="BP153" s="67">
        <f>COUNTIF($E153:$BG153,1)</f>
        <v>0</v>
      </c>
      <c r="BR153" s="67">
        <f>IF(BP153=2,2,IF(BP153&gt;3,3,IF(BP153=1,1,0)))</f>
        <v>0</v>
      </c>
      <c r="BS153" s="67">
        <f>COUNTIF($E153:$BG153,"R")</f>
        <v>0</v>
      </c>
      <c r="BT153" s="67">
        <f>COUNTIF($E153:$BG153,"E")</f>
        <v>0</v>
      </c>
      <c r="BU153" s="67">
        <f>COUNTIF($E153:$BO153,"X")</f>
        <v>0</v>
      </c>
      <c r="BV153" s="67">
        <f>IF(OR(BT153&gt;0,BS153&gt;0,BU153&gt;7,OR(BU153&lt;7,BU153&gt;7)),0,1)</f>
        <v>0</v>
      </c>
      <c r="BW153" s="13">
        <f>IFERROR(VLOOKUP(C153,Inscritos!$B$2:$D$600,3,FALSE()),0)</f>
        <v>1</v>
      </c>
    </row>
    <row r="154" spans="1:75" ht="15.75" customHeight="1">
      <c r="A154" s="24" t="s">
        <v>562</v>
      </c>
      <c r="B154" s="33" t="s">
        <v>125</v>
      </c>
      <c r="C154" s="24" t="s">
        <v>245</v>
      </c>
      <c r="D154" s="13" t="s">
        <v>582</v>
      </c>
      <c r="E154" s="25" t="n">
        <v>0</v>
      </c>
      <c r="F154" s="25" t="n">
        <v>0</v>
      </c>
      <c r="G154" s="25" t="n">
        <v>0</v>
      </c>
      <c r="H154" s="25" t="n">
        <v>0</v>
      </c>
      <c r="I154" s="25" t="n">
        <v>0</v>
      </c>
      <c r="J154" s="25" t="n">
        <v>0</v>
      </c>
      <c r="K154" s="25" t="n">
        <v>0</v>
      </c>
      <c r="L154" s="25" t="n">
        <v>0</v>
      </c>
      <c r="M154" s="25" t="n">
        <v>0</v>
      </c>
      <c r="N154" s="25" t="n">
        <v>0</v>
      </c>
      <c r="O154" s="25" t="n">
        <v>0</v>
      </c>
      <c r="P154" s="25" t="n">
        <v>0</v>
      </c>
      <c r="Q154" s="25" t="n">
        <v>0</v>
      </c>
      <c r="R154" s="25" t="n">
        <v>0</v>
      </c>
      <c r="S154" s="32" t="n">
        <v>0</v>
      </c>
      <c r="T154" s="32" t="n">
        <v>0</v>
      </c>
      <c r="U154" s="32" t="n">
        <v>0</v>
      </c>
      <c r="V154" s="32" t="n">
        <v>0</v>
      </c>
      <c r="W154" s="32" t="n">
        <v>0</v>
      </c>
      <c r="X154" s="32" t="n">
        <v>0</v>
      </c>
      <c r="Y154" s="32" t="n">
        <v>0</v>
      </c>
      <c r="Z154" s="25" t="n">
        <v>0</v>
      </c>
      <c r="AA154" s="25" t="n">
        <v>0</v>
      </c>
      <c r="AB154" s="25" t="n">
        <v>0</v>
      </c>
      <c r="AC154" s="25" t="n">
        <v>0</v>
      </c>
      <c r="AD154" s="25" t="n">
        <v>0</v>
      </c>
      <c r="AE154" s="25" t="n">
        <v>0</v>
      </c>
      <c r="AF154" s="25" t="n">
        <v>0</v>
      </c>
      <c r="AG154" s="25" t="n">
        <v>0</v>
      </c>
      <c r="AH154" s="25" t="n">
        <v>0</v>
      </c>
      <c r="AI154" s="25" t="n">
        <v>0</v>
      </c>
      <c r="AJ154" s="25" t="n">
        <v>0</v>
      </c>
      <c r="AK154" s="25" t="n">
        <v>0</v>
      </c>
      <c r="AL154" s="25" t="n">
        <v>0</v>
      </c>
      <c r="AM154" s="25" t="n">
        <v>0</v>
      </c>
      <c r="AN154" s="27" t="s">
        <v>460</v>
      </c>
      <c r="AO154" s="27" t="s">
        <v>460</v>
      </c>
      <c r="AP154" s="27" t="s">
        <v>460</v>
      </c>
      <c r="AQ154" s="27" t="s">
        <v>460</v>
      </c>
      <c r="AR154" s="27" t="s">
        <v>460</v>
      </c>
      <c r="AS154" s="27" t="s">
        <v>460</v>
      </c>
      <c r="AT154" s="27" t="s">
        <v>460</v>
      </c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27"/>
      <c r="BJ154" s="27"/>
      <c r="BK154" s="27"/>
      <c r="BL154" s="27"/>
      <c r="BM154" s="27"/>
      <c r="BN154" s="27"/>
      <c r="BO154" s="27"/>
      <c r="BP154" s="67">
        <f>COUNTIF($E154:$BG154,1)</f>
        <v>0</v>
      </c>
      <c r="BR154" s="67">
        <f>IF(BP154=2,2,IF(BP154&gt;3,3,IF(BP154=1,1,0)))</f>
        <v>0</v>
      </c>
      <c r="BS154" s="67">
        <f>COUNTIF($E154:$BG154,"R")</f>
        <v>0</v>
      </c>
      <c r="BT154" s="67">
        <f>COUNTIF($E154:$BG154,"E")</f>
        <v>0</v>
      </c>
      <c r="BU154" s="67">
        <f>COUNTIF($E154:$BO154,"X")</f>
        <v>0</v>
      </c>
      <c r="BV154" s="28">
        <f>IF(OR(BT154&gt;0,BS154&gt;0,BU154&gt;7,OR(BU154&lt;7,BU154&gt;7)),0,1)</f>
        <v>0</v>
      </c>
      <c r="BW154" s="13">
        <f>IFERROR(VLOOKUP(C154,Inscritos!$B$2:$D$600,3,FALSE()),0)</f>
        <v>1</v>
      </c>
    </row>
    <row r="155" spans="1:75" ht="15.75" customHeight="1">
      <c r="A155" s="24" t="s">
        <v>562</v>
      </c>
      <c r="B155" s="71" t="s">
        <v>134</v>
      </c>
      <c r="C155" s="24" t="s">
        <v>274</v>
      </c>
      <c r="D155" s="13" t="s">
        <v>583</v>
      </c>
      <c r="E155" s="25" t="n">
        <v>0</v>
      </c>
      <c r="F155" s="25" t="n">
        <v>0</v>
      </c>
      <c r="G155" s="25" t="n">
        <v>0</v>
      </c>
      <c r="H155" s="25" t="n">
        <v>0</v>
      </c>
      <c r="I155" s="25" t="n">
        <v>0</v>
      </c>
      <c r="J155" s="25" t="n">
        <v>0</v>
      </c>
      <c r="K155" s="25" t="n">
        <v>0</v>
      </c>
      <c r="L155" s="25" t="n">
        <v>0</v>
      </c>
      <c r="M155" s="25" t="n">
        <v>0</v>
      </c>
      <c r="N155" s="25" t="n">
        <v>0</v>
      </c>
      <c r="O155" s="25" t="n">
        <v>0</v>
      </c>
      <c r="P155" s="25" t="n">
        <v>0</v>
      </c>
      <c r="Q155" s="25" t="n">
        <v>0</v>
      </c>
      <c r="R155" s="25" t="n">
        <v>0</v>
      </c>
      <c r="S155" s="32" t="n">
        <v>0</v>
      </c>
      <c r="T155" s="32" t="n">
        <v>0</v>
      </c>
      <c r="U155" s="32" t="n">
        <v>0</v>
      </c>
      <c r="V155" s="32" t="n">
        <v>0</v>
      </c>
      <c r="W155" s="32" t="n">
        <v>0</v>
      </c>
      <c r="X155" s="32" t="n">
        <v>0</v>
      </c>
      <c r="Y155" s="32" t="n">
        <v>0</v>
      </c>
      <c r="Z155" s="26" t="n">
        <v>1</v>
      </c>
      <c r="AA155" s="13"/>
      <c r="AB155" s="25" t="n">
        <v>0</v>
      </c>
      <c r="AC155" s="25" t="n">
        <v>0</v>
      </c>
      <c r="AD155" s="25" t="n">
        <v>0</v>
      </c>
      <c r="AE155" s="25" t="n">
        <v>0</v>
      </c>
      <c r="AF155" s="25" t="n">
        <v>0</v>
      </c>
      <c r="AG155" s="25" t="n">
        <v>0</v>
      </c>
      <c r="AH155" s="25" t="n">
        <v>0</v>
      </c>
      <c r="AI155" s="25" t="n">
        <v>0</v>
      </c>
      <c r="AJ155" s="25" t="n">
        <v>0</v>
      </c>
      <c r="AK155" s="26" t="n">
        <v>1</v>
      </c>
      <c r="AL155" s="25" t="n">
        <v>0</v>
      </c>
      <c r="AM155" s="26" t="n">
        <v>1</v>
      </c>
      <c r="AN155" s="27" t="s">
        <v>445</v>
      </c>
      <c r="AO155" s="27" t="s">
        <v>445</v>
      </c>
      <c r="AP155" s="27" t="s">
        <v>445</v>
      </c>
      <c r="AQ155" s="27" t="s">
        <v>445</v>
      </c>
      <c r="AR155" s="27" t="s">
        <v>445</v>
      </c>
      <c r="AS155" s="27" t="s">
        <v>445</v>
      </c>
      <c r="AT155" s="27" t="s">
        <v>445</v>
      </c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27"/>
      <c r="BJ155" s="27"/>
      <c r="BK155" s="27"/>
      <c r="BL155" s="27"/>
      <c r="BM155" s="27"/>
      <c r="BN155" s="27"/>
      <c r="BO155" s="27"/>
      <c r="BP155" s="67">
        <f>COUNTIF($E155:$BG155,1)</f>
        <v>3</v>
      </c>
      <c r="BR155" s="67">
        <f>IF(BP155=2,2,IF(BP155&gt;3,3,IF(BP155=1,1,0)))</f>
        <v>0</v>
      </c>
      <c r="BS155" s="67">
        <f>COUNTIF($E155:$BG155,"R")</f>
        <v>0</v>
      </c>
      <c r="BT155" s="67">
        <f>COUNTIF($E155:$BG155,"E")</f>
        <v>0</v>
      </c>
      <c r="BU155" s="67">
        <f>COUNTIF($E155:$BO155,"X")</f>
        <v>0</v>
      </c>
      <c r="BV155" s="67">
        <f>IF(OR(BT155&gt;0,BS155&gt;0,BU155&gt;7,OR(BU155&lt;7,BU155&gt;7)),0,1)</f>
        <v>0</v>
      </c>
      <c r="BW155" s="13">
        <f>IFERROR(VLOOKUP(C155,Inscritos!$B$2:$D$600,3,FALSE()),0)</f>
        <v>2</v>
      </c>
    </row>
    <row r="156" spans="1:75" ht="15.75" customHeight="1">
      <c r="A156" s="24" t="s">
        <v>562</v>
      </c>
      <c r="B156" s="71" t="s">
        <v>134</v>
      </c>
      <c r="C156" s="24" t="s">
        <v>275</v>
      </c>
      <c r="D156" s="13" t="s">
        <v>584</v>
      </c>
      <c r="E156" s="25" t="n">
        <v>0</v>
      </c>
      <c r="F156" s="25" t="n">
        <v>0</v>
      </c>
      <c r="G156" s="25" t="n">
        <v>0</v>
      </c>
      <c r="H156" s="25" t="n">
        <v>0</v>
      </c>
      <c r="I156" s="25" t="n">
        <v>0</v>
      </c>
      <c r="J156" s="25" t="n">
        <v>0</v>
      </c>
      <c r="K156" s="25" t="n">
        <v>0</v>
      </c>
      <c r="L156" s="25" t="n">
        <v>0</v>
      </c>
      <c r="M156" s="25" t="n">
        <v>0</v>
      </c>
      <c r="N156" s="25" t="n">
        <v>0</v>
      </c>
      <c r="O156" s="25" t="n">
        <v>0</v>
      </c>
      <c r="P156" s="25" t="n">
        <v>0</v>
      </c>
      <c r="Q156" s="25" t="n">
        <v>0</v>
      </c>
      <c r="R156" s="25" t="n">
        <v>0</v>
      </c>
      <c r="S156" s="32" t="n">
        <v>0</v>
      </c>
      <c r="T156" s="32" t="n">
        <v>0</v>
      </c>
      <c r="U156" s="32" t="n">
        <v>0</v>
      </c>
      <c r="V156" s="32" t="n">
        <v>0</v>
      </c>
      <c r="W156" s="32" t="n">
        <v>0</v>
      </c>
      <c r="X156" s="32" t="n">
        <v>0</v>
      </c>
      <c r="Y156" s="32" t="n">
        <v>0</v>
      </c>
      <c r="Z156" s="25" t="n">
        <v>0</v>
      </c>
      <c r="AA156" s="25" t="n">
        <v>0</v>
      </c>
      <c r="AB156" s="25" t="n">
        <v>0</v>
      </c>
      <c r="AC156" s="25" t="n">
        <v>0</v>
      </c>
      <c r="AD156" s="25" t="n">
        <v>0</v>
      </c>
      <c r="AE156" s="25" t="n">
        <v>0</v>
      </c>
      <c r="AF156" s="25" t="n">
        <v>0</v>
      </c>
      <c r="AG156" s="25" t="n">
        <v>0</v>
      </c>
      <c r="AH156" s="25" t="n">
        <v>0</v>
      </c>
      <c r="AI156" s="25" t="n">
        <v>0</v>
      </c>
      <c r="AJ156" s="25" t="n">
        <v>0</v>
      </c>
      <c r="AK156" s="25" t="n">
        <v>0</v>
      </c>
      <c r="AL156" s="25" t="n">
        <v>0</v>
      </c>
      <c r="AM156" s="25" t="n">
        <v>0</v>
      </c>
      <c r="AN156" s="27" t="s">
        <v>445</v>
      </c>
      <c r="AO156" s="27" t="s">
        <v>445</v>
      </c>
      <c r="AP156" s="27" t="s">
        <v>445</v>
      </c>
      <c r="AQ156" s="27" t="s">
        <v>445</v>
      </c>
      <c r="AR156" s="27" t="s">
        <v>445</v>
      </c>
      <c r="AS156" s="27" t="s">
        <v>445</v>
      </c>
      <c r="AT156" s="27" t="s">
        <v>445</v>
      </c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27"/>
      <c r="BJ156" s="27"/>
      <c r="BK156" s="27"/>
      <c r="BL156" s="27"/>
      <c r="BM156" s="27"/>
      <c r="BN156" s="27"/>
      <c r="BO156" s="27"/>
      <c r="BP156" s="67">
        <f>COUNTIF($E156:$BG156,1)</f>
        <v>0</v>
      </c>
      <c r="BR156" s="67">
        <f>IF(BP156=2,2,IF(BP156&gt;3,3,IF(BP156=1,1,0)))</f>
        <v>0</v>
      </c>
      <c r="BS156" s="67">
        <f>COUNTIF($E156:$BG156,"R")</f>
        <v>0</v>
      </c>
      <c r="BT156" s="67">
        <f>COUNTIF($E156:$BG156,"E")</f>
        <v>0</v>
      </c>
      <c r="BU156" s="67">
        <f>COUNTIF($E156:$BO156,"X")</f>
        <v>0</v>
      </c>
      <c r="BV156" s="67">
        <f>IF(OR(BT156&gt;0,BS156&gt;0,BU156&gt;7,OR(BU156&lt;7,BU156&gt;7)),0,1)</f>
        <v>0</v>
      </c>
      <c r="BW156" s="13">
        <f>IFERROR(VLOOKUP(C156,Inscritos!$B$2:$D$600,3,FALSE()),0)</f>
        <v>2</v>
      </c>
    </row>
    <row r="157" spans="1:75" ht="15.75" customHeight="1">
      <c r="A157" s="24" t="s">
        <v>562</v>
      </c>
      <c r="B157" s="33" t="s">
        <v>263</v>
      </c>
      <c r="C157" s="24" t="s">
        <v>277</v>
      </c>
      <c r="D157" s="44" t="s">
        <v>585</v>
      </c>
      <c r="E157" s="25" t="n">
        <v>0</v>
      </c>
      <c r="F157" s="25" t="n">
        <v>0</v>
      </c>
      <c r="G157" s="25" t="n">
        <v>0</v>
      </c>
      <c r="H157" s="25" t="n">
        <v>0</v>
      </c>
      <c r="I157" s="25" t="n">
        <v>0</v>
      </c>
      <c r="J157" s="25" t="n">
        <v>0</v>
      </c>
      <c r="K157" s="25" t="n">
        <v>0</v>
      </c>
      <c r="L157" s="25" t="n">
        <v>0</v>
      </c>
      <c r="M157" s="25" t="n">
        <v>0</v>
      </c>
      <c r="N157" s="25" t="n">
        <v>0</v>
      </c>
      <c r="O157" s="25" t="n">
        <v>0</v>
      </c>
      <c r="P157" s="25" t="n">
        <v>0</v>
      </c>
      <c r="Q157" s="25" t="n">
        <v>0</v>
      </c>
      <c r="R157" s="25" t="n">
        <v>0</v>
      </c>
      <c r="S157" s="32" t="n">
        <v>0</v>
      </c>
      <c r="T157" s="32" t="n">
        <v>0</v>
      </c>
      <c r="U157" s="32" t="n">
        <v>0</v>
      </c>
      <c r="V157" s="32" t="n">
        <v>0</v>
      </c>
      <c r="W157" s="32" t="n">
        <v>0</v>
      </c>
      <c r="X157" s="32" t="n">
        <v>0</v>
      </c>
      <c r="Y157" s="32" t="n">
        <v>0</v>
      </c>
      <c r="Z157" s="25" t="n">
        <v>0</v>
      </c>
      <c r="AA157" s="25" t="n">
        <v>0</v>
      </c>
      <c r="AB157" s="25" t="n">
        <v>0</v>
      </c>
      <c r="AC157" s="25" t="n">
        <v>0</v>
      </c>
      <c r="AD157" s="25" t="n">
        <v>0</v>
      </c>
      <c r="AE157" s="25" t="n">
        <v>0</v>
      </c>
      <c r="AF157" s="25" t="n">
        <v>0</v>
      </c>
      <c r="AG157" s="25" t="n">
        <v>0</v>
      </c>
      <c r="AH157" s="25" t="n">
        <v>0</v>
      </c>
      <c r="AI157" s="13"/>
      <c r="AJ157" s="25" t="n">
        <v>0</v>
      </c>
      <c r="AK157" s="13"/>
      <c r="AL157" s="25" t="n">
        <v>0</v>
      </c>
      <c r="AM157" s="25" t="n">
        <v>0</v>
      </c>
      <c r="AN157" s="27"/>
      <c r="AO157" s="27"/>
      <c r="AP157" s="27"/>
      <c r="AQ157" s="27"/>
      <c r="AR157" s="27"/>
      <c r="AS157" s="27"/>
      <c r="AT157" s="27"/>
      <c r="AU157" s="13"/>
      <c r="AV157" s="13"/>
      <c r="AW157" s="13"/>
      <c r="AX157" s="13"/>
      <c r="AY157" s="13"/>
      <c r="AZ157" s="25" t="n">
        <v>0</v>
      </c>
      <c r="BA157" s="13"/>
      <c r="BB157" s="13"/>
      <c r="BC157" s="13"/>
      <c r="BD157" s="13"/>
      <c r="BE157" s="13"/>
      <c r="BF157" s="13"/>
      <c r="BG157" s="13"/>
      <c r="BH157" s="13"/>
      <c r="BI157" s="27"/>
      <c r="BJ157" s="27"/>
      <c r="BK157" s="27"/>
      <c r="BL157" s="27"/>
      <c r="BM157" s="27"/>
      <c r="BN157" s="27"/>
      <c r="BO157" s="27"/>
      <c r="BP157" s="67">
        <f>COUNTIF($E157:$BG157,1)</f>
        <v>0</v>
      </c>
      <c r="BR157" s="67">
        <f>IF(BP157=2,2,IF(BP157&gt;3,3,IF(BP157=1,1,0)))</f>
        <v>0</v>
      </c>
      <c r="BS157" s="67">
        <f>COUNTIF($E157:$BG157,"R")</f>
        <v>0</v>
      </c>
      <c r="BT157" s="67">
        <f>COUNTIF($E157:$BG157,"E")</f>
        <v>0</v>
      </c>
      <c r="BU157" s="67">
        <f>COUNTIF($E157:$BO157,"X")</f>
        <v>0</v>
      </c>
      <c r="BV157" s="67">
        <f>IF(OR(BT157&gt;0,BS157&gt;0,BU157&gt;7,OR(BU157&lt;7,BU157&gt;7)),0,1)</f>
        <v>0</v>
      </c>
      <c r="BW157" s="13">
        <f>IFERROR(VLOOKUP(C157,Inscritos!$B$2:$D$600,3,FALSE()),0)</f>
        <v>1</v>
      </c>
    </row>
    <row r="158" spans="1:75" ht="15.75" customHeight="1">
      <c r="A158" s="24" t="s">
        <v>562</v>
      </c>
      <c r="B158" s="71" t="s">
        <v>134</v>
      </c>
      <c r="C158" s="24" t="s">
        <v>271</v>
      </c>
      <c r="D158" s="13" t="s">
        <v>586</v>
      </c>
      <c r="E158" s="25" t="n">
        <v>0</v>
      </c>
      <c r="F158" s="25" t="n">
        <v>0</v>
      </c>
      <c r="G158" s="25" t="n">
        <v>0</v>
      </c>
      <c r="H158" s="25" t="n">
        <v>0</v>
      </c>
      <c r="I158" s="25" t="n">
        <v>0</v>
      </c>
      <c r="J158" s="25" t="n">
        <v>0</v>
      </c>
      <c r="K158" s="25" t="n">
        <v>0</v>
      </c>
      <c r="L158" s="25" t="n">
        <v>0</v>
      </c>
      <c r="M158" s="25" t="n">
        <v>0</v>
      </c>
      <c r="N158" s="25" t="n">
        <v>0</v>
      </c>
      <c r="O158" s="25" t="n">
        <v>0</v>
      </c>
      <c r="P158" s="25" t="n">
        <v>0</v>
      </c>
      <c r="Q158" s="25" t="n">
        <v>0</v>
      </c>
      <c r="R158" s="25" t="n">
        <v>0</v>
      </c>
      <c r="S158" s="32" t="n">
        <v>0</v>
      </c>
      <c r="T158" s="31" t="s">
        <v>443</v>
      </c>
      <c r="U158" s="32" t="n">
        <v>0</v>
      </c>
      <c r="V158" s="32" t="n">
        <v>0</v>
      </c>
      <c r="W158" s="32" t="n">
        <v>0</v>
      </c>
      <c r="X158" s="32" t="n">
        <v>0</v>
      </c>
      <c r="Y158" s="32" t="n">
        <v>0</v>
      </c>
      <c r="Z158" s="25" t="n">
        <v>0</v>
      </c>
      <c r="AA158" s="13"/>
      <c r="AB158" s="25" t="n">
        <v>0</v>
      </c>
      <c r="AC158" s="25" t="n">
        <v>0</v>
      </c>
      <c r="AD158" s="25" t="n">
        <v>0</v>
      </c>
      <c r="AE158" s="25" t="n">
        <v>0</v>
      </c>
      <c r="AF158" s="25" t="n">
        <v>0</v>
      </c>
      <c r="AG158" s="25" t="n">
        <v>0</v>
      </c>
      <c r="AH158" s="25" t="n">
        <v>0</v>
      </c>
      <c r="AI158" s="25" t="n">
        <v>0</v>
      </c>
      <c r="AJ158" s="25" t="n">
        <v>0</v>
      </c>
      <c r="AK158" s="26" t="n">
        <v>1</v>
      </c>
      <c r="AL158" s="25" t="n">
        <v>0</v>
      </c>
      <c r="AM158" s="26" t="n">
        <v>1</v>
      </c>
      <c r="AN158" s="27" t="s">
        <v>445</v>
      </c>
      <c r="AO158" s="27" t="s">
        <v>445</v>
      </c>
      <c r="AP158" s="27" t="s">
        <v>445</v>
      </c>
      <c r="AQ158" s="27" t="s">
        <v>445</v>
      </c>
      <c r="AR158" s="27" t="s">
        <v>445</v>
      </c>
      <c r="AS158" s="27" t="s">
        <v>445</v>
      </c>
      <c r="AT158" s="27" t="s">
        <v>445</v>
      </c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27"/>
      <c r="BJ158" s="27"/>
      <c r="BK158" s="27"/>
      <c r="BL158" s="27"/>
      <c r="BM158" s="27"/>
      <c r="BN158" s="27"/>
      <c r="BO158" s="27"/>
      <c r="BP158" s="67">
        <f>COUNTIF($E158:$BG158,1)</f>
        <v>2</v>
      </c>
      <c r="BR158" s="67">
        <f>IF(BP158=2,2,IF(BP158&gt;3,3,IF(BP158=1,1,0)))</f>
        <v>2</v>
      </c>
      <c r="BS158" s="67">
        <f>COUNTIF($E158:$BG158,"R")</f>
        <v>0</v>
      </c>
      <c r="BT158" s="67">
        <f>COUNTIF($E158:$BG158,"E")</f>
        <v>0</v>
      </c>
      <c r="BU158" s="67">
        <f>COUNTIF($E158:$BO158,"X")</f>
        <v>0</v>
      </c>
      <c r="BV158" s="28">
        <f>IF(OR(BT158&gt;0,BS158&gt;0,BU158&gt;7,OR(BU158&lt;7,BU158&gt;7)),0,1)</f>
        <v>0</v>
      </c>
      <c r="BW158" s="13">
        <f>IFERROR(VLOOKUP(C158,Inscritos!$B$2:$D$600,3,FALSE()),0)</f>
        <v>1</v>
      </c>
    </row>
    <row r="159" spans="1:75" ht="15.75" customHeight="1">
      <c r="A159" s="24" t="s">
        <v>562</v>
      </c>
      <c r="B159" s="33" t="s">
        <v>263</v>
      </c>
      <c r="C159" s="24" t="s">
        <v>278</v>
      </c>
      <c r="D159" s="44" t="s">
        <v>587</v>
      </c>
      <c r="E159" s="25" t="n">
        <v>0</v>
      </c>
      <c r="F159" s="25" t="n">
        <v>0</v>
      </c>
      <c r="G159" s="25" t="n">
        <v>0</v>
      </c>
      <c r="H159" s="25" t="n">
        <v>0</v>
      </c>
      <c r="I159" s="25" t="n">
        <v>0</v>
      </c>
      <c r="J159" s="25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25" t="n">
        <v>0</v>
      </c>
      <c r="P159" s="25" t="n">
        <v>0</v>
      </c>
      <c r="Q159" s="25" t="n">
        <v>0</v>
      </c>
      <c r="R159" s="25" t="n">
        <v>0</v>
      </c>
      <c r="S159" s="32" t="n">
        <v>0</v>
      </c>
      <c r="T159" s="32" t="n">
        <v>0</v>
      </c>
      <c r="U159" s="32" t="n">
        <v>0</v>
      </c>
      <c r="V159" s="32" t="n">
        <v>0</v>
      </c>
      <c r="W159" s="32" t="n">
        <v>0</v>
      </c>
      <c r="X159" s="32" t="n">
        <v>0</v>
      </c>
      <c r="Y159" s="32" t="n">
        <v>0</v>
      </c>
      <c r="Z159" s="25" t="n">
        <v>0</v>
      </c>
      <c r="AA159" s="25" t="n">
        <v>0</v>
      </c>
      <c r="AB159" s="25" t="n">
        <v>0</v>
      </c>
      <c r="AC159" s="25" t="n">
        <v>0</v>
      </c>
      <c r="AD159" s="25" t="n">
        <v>0</v>
      </c>
      <c r="AE159" s="25" t="n">
        <v>0</v>
      </c>
      <c r="AF159" s="25" t="n">
        <v>0</v>
      </c>
      <c r="AG159" s="25" t="n">
        <v>0</v>
      </c>
      <c r="AH159" s="25" t="n">
        <v>0</v>
      </c>
      <c r="AI159" s="13"/>
      <c r="AJ159" s="25" t="n">
        <v>0</v>
      </c>
      <c r="AK159" s="13"/>
      <c r="AL159" s="25" t="n">
        <v>0</v>
      </c>
      <c r="AM159" s="25" t="n">
        <v>0</v>
      </c>
      <c r="AN159" s="27"/>
      <c r="AO159" s="27"/>
      <c r="AP159" s="27"/>
      <c r="AQ159" s="27"/>
      <c r="AR159" s="27"/>
      <c r="AS159" s="27"/>
      <c r="AT159" s="27"/>
      <c r="AU159" s="13"/>
      <c r="AV159" s="13"/>
      <c r="AW159" s="13"/>
      <c r="AX159" s="13"/>
      <c r="AY159" s="13"/>
      <c r="AZ159" s="25" t="n">
        <v>0</v>
      </c>
      <c r="BA159" s="13"/>
      <c r="BB159" s="13"/>
      <c r="BC159" s="13"/>
      <c r="BD159" s="13"/>
      <c r="BE159" s="13"/>
      <c r="BF159" s="13"/>
      <c r="BG159" s="13"/>
      <c r="BH159" s="13"/>
      <c r="BI159" s="27"/>
      <c r="BJ159" s="27"/>
      <c r="BK159" s="27"/>
      <c r="BL159" s="27"/>
      <c r="BM159" s="27"/>
      <c r="BN159" s="27"/>
      <c r="BO159" s="27"/>
      <c r="BP159" s="67">
        <f>COUNTIF($E159:$BG159,1)</f>
        <v>0</v>
      </c>
      <c r="BR159" s="67">
        <f>IF(BP159=2,2,IF(BP159&gt;3,3,IF(BP159=1,1,0)))</f>
        <v>0</v>
      </c>
      <c r="BS159" s="67">
        <f>COUNTIF($E159:$BG159,"R")</f>
        <v>0</v>
      </c>
      <c r="BT159" s="67">
        <f>COUNTIF($E159:$BG159,"E")</f>
        <v>0</v>
      </c>
      <c r="BU159" s="67">
        <f>COUNTIF($E159:$BO159,"X")</f>
        <v>0</v>
      </c>
      <c r="BV159" s="28">
        <f>IF(OR(BT159&gt;0,BS159&gt;0,BU159&gt;7,OR(BU159&lt;7,BU159&gt;7)),0,1)</f>
        <v>0</v>
      </c>
      <c r="BW159" s="13">
        <f>IFERROR(VLOOKUP(C159,Inscritos!$B$2:$D$600,3,FALSE()),0)</f>
        <v>2</v>
      </c>
    </row>
    <row r="160" spans="1:75" ht="15.75" customHeight="1">
      <c r="A160" s="24" t="s">
        <v>562</v>
      </c>
      <c r="B160" s="71" t="s">
        <v>125</v>
      </c>
      <c r="C160" s="24" t="s">
        <v>246</v>
      </c>
      <c r="D160" s="13" t="s">
        <v>588</v>
      </c>
      <c r="E160" s="25" t="n">
        <v>0</v>
      </c>
      <c r="F160" s="25" t="n">
        <v>0</v>
      </c>
      <c r="G160" s="25" t="n">
        <v>0</v>
      </c>
      <c r="H160" s="25" t="n">
        <v>0</v>
      </c>
      <c r="I160" s="25" t="n">
        <v>0</v>
      </c>
      <c r="J160" s="25" t="n">
        <v>0</v>
      </c>
      <c r="K160" s="25" t="n">
        <v>0</v>
      </c>
      <c r="L160" s="25" t="n">
        <v>0</v>
      </c>
      <c r="M160" s="25" t="n">
        <v>0</v>
      </c>
      <c r="N160" s="25" t="n">
        <v>0</v>
      </c>
      <c r="O160" s="25" t="n">
        <v>0</v>
      </c>
      <c r="P160" s="25" t="n">
        <v>0</v>
      </c>
      <c r="Q160" s="25" t="n">
        <v>0</v>
      </c>
      <c r="R160" s="25" t="n">
        <v>0</v>
      </c>
      <c r="S160" s="32" t="n">
        <v>0</v>
      </c>
      <c r="T160" s="32" t="n">
        <v>0</v>
      </c>
      <c r="U160" s="32" t="n">
        <v>0</v>
      </c>
      <c r="V160" s="32" t="n">
        <v>0</v>
      </c>
      <c r="W160" s="32" t="n">
        <v>0</v>
      </c>
      <c r="X160" s="32" t="n">
        <v>0</v>
      </c>
      <c r="Y160" s="32" t="n">
        <v>0</v>
      </c>
      <c r="Z160" s="25" t="n">
        <v>0</v>
      </c>
      <c r="AA160" s="25" t="n">
        <v>0</v>
      </c>
      <c r="AB160" s="25" t="n">
        <v>0</v>
      </c>
      <c r="AC160" s="25" t="n">
        <v>0</v>
      </c>
      <c r="AD160" s="25" t="n">
        <v>0</v>
      </c>
      <c r="AE160" s="25" t="n">
        <v>0</v>
      </c>
      <c r="AF160" s="25" t="n">
        <v>0</v>
      </c>
      <c r="AG160" s="25" t="n">
        <v>0</v>
      </c>
      <c r="AH160" s="25" t="n">
        <v>0</v>
      </c>
      <c r="AI160" s="25" t="n">
        <v>0</v>
      </c>
      <c r="AJ160" s="25" t="n">
        <v>0</v>
      </c>
      <c r="AK160" s="25" t="n">
        <v>0</v>
      </c>
      <c r="AL160" s="25" t="n">
        <v>0</v>
      </c>
      <c r="AM160" s="25" t="n">
        <v>0</v>
      </c>
      <c r="AN160" s="27" t="s">
        <v>460</v>
      </c>
      <c r="AO160" s="27" t="s">
        <v>460</v>
      </c>
      <c r="AP160" s="27" t="s">
        <v>460</v>
      </c>
      <c r="AQ160" s="27" t="s">
        <v>460</v>
      </c>
      <c r="AR160" s="27" t="s">
        <v>460</v>
      </c>
      <c r="AS160" s="27" t="s">
        <v>460</v>
      </c>
      <c r="AT160" s="27" t="s">
        <v>460</v>
      </c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27"/>
      <c r="BJ160" s="27"/>
      <c r="BK160" s="27"/>
      <c r="BL160" s="27"/>
      <c r="BM160" s="27"/>
      <c r="BN160" s="27"/>
      <c r="BO160" s="27"/>
      <c r="BP160" s="67">
        <f>COUNTIF($E160:$BG160,1)</f>
        <v>0</v>
      </c>
      <c r="BR160" s="67">
        <f>IF(BP160=2,2,IF(BP160&gt;3,3,IF(BP160=1,1,0)))</f>
        <v>0</v>
      </c>
      <c r="BS160" s="67">
        <f>COUNTIF($E160:$BG160,"R")</f>
        <v>0</v>
      </c>
      <c r="BT160" s="67">
        <f>COUNTIF($E160:$BG160,"E")</f>
        <v>0</v>
      </c>
      <c r="BU160" s="67">
        <f>COUNTIF($E160:$BO160,"X")</f>
        <v>0</v>
      </c>
      <c r="BV160" s="67">
        <f>IF(OR(BT160&gt;0,BS160&gt;0,BU160&gt;7,OR(BU160&lt;7,BU160&gt;7)),0,1)</f>
        <v>0</v>
      </c>
      <c r="BW160" s="13">
        <f>IFERROR(VLOOKUP(C160,Inscritos!$B$2:$D$600,3,FALSE()),0)</f>
        <v>1</v>
      </c>
    </row>
    <row r="161" spans="1:75" hidden="1" ht="15.75" customHeight="1">
      <c r="A161" s="39" t="s">
        <v>143</v>
      </c>
      <c r="B161" s="6" t="s">
        <v>144</v>
      </c>
      <c r="C161" s="24" t="s">
        <v>280</v>
      </c>
      <c r="D161" s="13" t="s">
        <v>589</v>
      </c>
      <c r="E161" s="25" t="n">
        <v>0</v>
      </c>
      <c r="F161" s="25" t="n">
        <v>0</v>
      </c>
      <c r="G161" s="25" t="n">
        <v>0</v>
      </c>
      <c r="H161" s="25" t="n">
        <v>0</v>
      </c>
      <c r="I161" s="25" t="n">
        <v>0</v>
      </c>
      <c r="J161" s="25" t="n">
        <v>0</v>
      </c>
      <c r="K161" s="25" t="n">
        <v>0</v>
      </c>
      <c r="L161" s="25" t="n">
        <v>0</v>
      </c>
      <c r="M161" s="25" t="n">
        <v>0</v>
      </c>
      <c r="N161" s="25" t="n">
        <v>0</v>
      </c>
      <c r="O161" s="25" t="n">
        <v>0</v>
      </c>
      <c r="P161" s="25" t="n">
        <v>0</v>
      </c>
      <c r="Q161" s="25" t="n">
        <v>0</v>
      </c>
      <c r="R161" s="25" t="n">
        <v>0</v>
      </c>
      <c r="S161" s="32" t="n">
        <v>0</v>
      </c>
      <c r="T161" s="32" t="n">
        <v>0</v>
      </c>
      <c r="U161" s="32" t="n">
        <v>0</v>
      </c>
      <c r="V161" s="32" t="n">
        <v>0</v>
      </c>
      <c r="W161" s="32" t="n">
        <v>0</v>
      </c>
      <c r="X161" s="32" t="n">
        <v>0</v>
      </c>
      <c r="Y161" s="32" t="n">
        <v>0</v>
      </c>
      <c r="Z161" s="25" t="n">
        <v>0</v>
      </c>
      <c r="AA161" s="25" t="n">
        <v>0</v>
      </c>
      <c r="AB161" s="25" t="n">
        <v>0</v>
      </c>
      <c r="AC161" s="25" t="n">
        <v>0</v>
      </c>
      <c r="AD161" s="25" t="n">
        <v>0</v>
      </c>
      <c r="AE161" s="25" t="n">
        <v>0</v>
      </c>
      <c r="AF161" s="25" t="n">
        <v>0</v>
      </c>
      <c r="AG161" s="25" t="n">
        <v>0</v>
      </c>
      <c r="AH161" s="25" t="n">
        <v>0</v>
      </c>
      <c r="AI161" s="25" t="n">
        <v>0</v>
      </c>
      <c r="AJ161" s="25" t="n">
        <v>0</v>
      </c>
      <c r="AK161" s="25" t="n">
        <v>0</v>
      </c>
      <c r="AL161" s="25" t="n">
        <v>0</v>
      </c>
      <c r="AM161" s="25" t="n">
        <v>0</v>
      </c>
      <c r="AN161" s="32" t="n">
        <v>0</v>
      </c>
      <c r="AO161" s="32" t="n">
        <v>0</v>
      </c>
      <c r="AP161" s="32" t="n">
        <v>0</v>
      </c>
      <c r="AQ161" s="32" t="n">
        <v>0</v>
      </c>
      <c r="AR161" s="32" t="n">
        <v>0</v>
      </c>
      <c r="AS161" s="32" t="n">
        <v>0</v>
      </c>
      <c r="AT161" s="32" t="n">
        <v>0</v>
      </c>
      <c r="AU161" s="25" t="n">
        <v>0</v>
      </c>
      <c r="AV161" s="25" t="n">
        <v>0</v>
      </c>
      <c r="AW161" s="25" t="n">
        <v>0</v>
      </c>
      <c r="AX161" s="25" t="n">
        <v>0</v>
      </c>
      <c r="AY161" s="25" t="n">
        <v>0</v>
      </c>
      <c r="AZ161" s="25" t="n">
        <v>0</v>
      </c>
      <c r="BA161" s="25" t="n">
        <v>0</v>
      </c>
      <c r="BB161" s="25" t="n">
        <v>0</v>
      </c>
      <c r="BC161" s="25" t="n">
        <v>0</v>
      </c>
      <c r="BD161" s="25" t="n">
        <v>0</v>
      </c>
      <c r="BE161" s="25" t="n">
        <v>0</v>
      </c>
      <c r="BF161" s="25" t="n">
        <v>0</v>
      </c>
      <c r="BG161" s="25" t="n">
        <v>0</v>
      </c>
      <c r="BH161" s="25" t="n">
        <v>0</v>
      </c>
      <c r="BI161" s="32" t="s">
        <v>469</v>
      </c>
      <c r="BJ161" s="32" t="s">
        <v>469</v>
      </c>
      <c r="BK161" s="32" t="s">
        <v>469</v>
      </c>
      <c r="BL161" s="32" t="s">
        <v>469</v>
      </c>
      <c r="BM161" s="32" t="s">
        <v>469</v>
      </c>
      <c r="BN161" s="32" t="s">
        <v>469</v>
      </c>
      <c r="BO161" s="32" t="s">
        <v>469</v>
      </c>
      <c r="BP161" s="67">
        <f>COUNTIF($E161:$BG161,1)</f>
        <v>0</v>
      </c>
      <c r="BR161" s="67">
        <f>IF(BP161=2,2,IF(BP161&gt;3,3,IF(BP161=1,1,0)))</f>
        <v>0</v>
      </c>
      <c r="BS161" s="67">
        <f>COUNTIF($E161:$BG161,"R")</f>
        <v>0</v>
      </c>
      <c r="BT161" s="67">
        <f>COUNTIF($E161:$BG161,"E")</f>
        <v>0</v>
      </c>
      <c r="BU161" s="67">
        <f>COUNTIF($E161:$BO161,"X")</f>
        <v>0</v>
      </c>
      <c r="BV161" s="67">
        <f>IF(OR(BT161&gt;0,BS161&gt;0,BU161&gt;7,OR(BU161&lt;7,BU161&gt;7)),0,1)</f>
        <v>0</v>
      </c>
      <c r="BW161" s="13">
        <f>IFERROR(VLOOKUP(C161,Inscritos!$B$2:$D$600,3,FALSE()),0)</f>
        <v>1</v>
      </c>
      <extLst>
        <ext uri="smNativeData">
          <pm:rowDef xmlns:pm="smNativeData" id="1712247999" r="161" hidden="0" collapsedDB="1" collapsedOL="0"/>
        </ext>
      </extLst>
    </row>
    <row r="162" spans="1:75" hidden="1" ht="15.75" customHeight="1">
      <c r="A162" s="24" t="s">
        <v>143</v>
      </c>
      <c r="B162" s="6" t="s">
        <v>144</v>
      </c>
      <c r="C162" s="24" t="s">
        <v>281</v>
      </c>
      <c r="D162" s="13" t="s">
        <v>590</v>
      </c>
      <c r="E162" s="25" t="n">
        <v>0</v>
      </c>
      <c r="F162" s="25" t="n">
        <v>0</v>
      </c>
      <c r="G162" s="25" t="n">
        <v>0</v>
      </c>
      <c r="H162" s="25" t="n">
        <v>0</v>
      </c>
      <c r="I162" s="25" t="n">
        <v>0</v>
      </c>
      <c r="J162" s="25" t="n">
        <v>0</v>
      </c>
      <c r="K162" s="25" t="n">
        <v>0</v>
      </c>
      <c r="L162" s="25" t="n">
        <v>0</v>
      </c>
      <c r="M162" s="25" t="n">
        <v>0</v>
      </c>
      <c r="N162" s="25" t="n">
        <v>0</v>
      </c>
      <c r="O162" s="25" t="n">
        <v>0</v>
      </c>
      <c r="P162" s="25" t="n">
        <v>0</v>
      </c>
      <c r="Q162" s="25" t="n">
        <v>0</v>
      </c>
      <c r="R162" s="25" t="n">
        <v>0</v>
      </c>
      <c r="S162" s="32" t="n">
        <v>0</v>
      </c>
      <c r="T162" s="32" t="n">
        <v>0</v>
      </c>
      <c r="U162" s="32" t="n">
        <v>0</v>
      </c>
      <c r="V162" s="32" t="n">
        <v>0</v>
      </c>
      <c r="W162" s="32" t="n">
        <v>0</v>
      </c>
      <c r="X162" s="32" t="n">
        <v>0</v>
      </c>
      <c r="Y162" s="32" t="n">
        <v>0</v>
      </c>
      <c r="Z162" s="25" t="n">
        <v>0</v>
      </c>
      <c r="AA162" s="25" t="n">
        <v>0</v>
      </c>
      <c r="AB162" s="25" t="n">
        <v>0</v>
      </c>
      <c r="AC162" s="25" t="n">
        <v>0</v>
      </c>
      <c r="AD162" s="25" t="n">
        <v>0</v>
      </c>
      <c r="AE162" s="25" t="n">
        <v>0</v>
      </c>
      <c r="AF162" s="25" t="n">
        <v>0</v>
      </c>
      <c r="AG162" s="25" t="n">
        <v>0</v>
      </c>
      <c r="AH162" s="25" t="n">
        <v>0</v>
      </c>
      <c r="AI162" s="25" t="n">
        <v>0</v>
      </c>
      <c r="AJ162" s="25" t="n">
        <v>0</v>
      </c>
      <c r="AK162" s="25" t="n">
        <v>0</v>
      </c>
      <c r="AL162" s="25" t="n">
        <v>0</v>
      </c>
      <c r="AM162" s="25" t="n">
        <v>0</v>
      </c>
      <c r="AN162" s="32" t="n">
        <v>0</v>
      </c>
      <c r="AO162" s="32" t="n">
        <v>0</v>
      </c>
      <c r="AP162" s="32" t="n">
        <v>0</v>
      </c>
      <c r="AQ162" s="32" t="n">
        <v>0</v>
      </c>
      <c r="AR162" s="32" t="n">
        <v>0</v>
      </c>
      <c r="AS162" s="32" t="n">
        <v>0</v>
      </c>
      <c r="AT162" s="32" t="n">
        <v>0</v>
      </c>
      <c r="AU162" s="25" t="n">
        <v>0</v>
      </c>
      <c r="AV162" s="25" t="n">
        <v>0</v>
      </c>
      <c r="AW162" s="25" t="n">
        <v>0</v>
      </c>
      <c r="AX162" s="25" t="n">
        <v>0</v>
      </c>
      <c r="AY162" s="25" t="n">
        <v>0</v>
      </c>
      <c r="AZ162" s="25" t="n">
        <v>0</v>
      </c>
      <c r="BA162" s="25" t="n">
        <v>0</v>
      </c>
      <c r="BB162" s="25" t="n">
        <v>0</v>
      </c>
      <c r="BC162" s="25" t="n">
        <v>0</v>
      </c>
      <c r="BD162" s="25" t="n">
        <v>0</v>
      </c>
      <c r="BE162" s="25" t="n">
        <v>0</v>
      </c>
      <c r="BF162" s="25" t="n">
        <v>0</v>
      </c>
      <c r="BG162" s="25" t="n">
        <v>0</v>
      </c>
      <c r="BH162" s="25" t="n">
        <v>0</v>
      </c>
      <c r="BI162" s="32" t="s">
        <v>469</v>
      </c>
      <c r="BJ162" s="32" t="s">
        <v>469</v>
      </c>
      <c r="BK162" s="32" t="s">
        <v>469</v>
      </c>
      <c r="BL162" s="32" t="s">
        <v>469</v>
      </c>
      <c r="BM162" s="32" t="s">
        <v>469</v>
      </c>
      <c r="BN162" s="32" t="s">
        <v>469</v>
      </c>
      <c r="BO162" s="32" t="s">
        <v>469</v>
      </c>
      <c r="BP162" s="67">
        <f>COUNTIF($E162:$BG162,1)</f>
        <v>0</v>
      </c>
      <c r="BR162" s="67">
        <f>IF(BP162=2,2,IF(BP162&gt;3,3,IF(BP162=1,1,0)))</f>
        <v>0</v>
      </c>
      <c r="BS162" s="67">
        <f>COUNTIF($E162:$BG162,"R")</f>
        <v>0</v>
      </c>
      <c r="BT162" s="67">
        <f>COUNTIF($E162:$BG162,"E")</f>
        <v>0</v>
      </c>
      <c r="BU162" s="67">
        <f>COUNTIF($E162:$BO162,"X")</f>
        <v>0</v>
      </c>
      <c r="BV162" s="70">
        <f>IF(OR(BT162&gt;0,BS162&gt;0,BU162&gt;7,OR(BU162&lt;7,BU162&gt;7)),0,1)</f>
        <v>0</v>
      </c>
      <c r="BW162" s="13">
        <f>IFERROR(VLOOKUP(C162,Inscritos!$B$2:$D$600,3,FALSE()),0)</f>
        <v>1</v>
      </c>
      <extLst>
        <ext uri="smNativeData">
          <pm:rowDef xmlns:pm="smNativeData" id="1712247999" r="162" hidden="0" collapsedDB="1" collapsedOL="0"/>
        </ext>
      </extLst>
    </row>
    <row r="163" spans="1:75" hidden="1" ht="15.75" customHeight="1">
      <c r="A163" s="24" t="s">
        <v>143</v>
      </c>
      <c r="B163" s="6" t="s">
        <v>144</v>
      </c>
      <c r="C163" s="24" t="s">
        <v>282</v>
      </c>
      <c r="D163" s="13" t="s">
        <v>591</v>
      </c>
      <c r="E163" s="25" t="n">
        <v>0</v>
      </c>
      <c r="F163" s="25" t="n">
        <v>0</v>
      </c>
      <c r="G163" s="25" t="n">
        <v>0</v>
      </c>
      <c r="H163" s="25" t="n">
        <v>0</v>
      </c>
      <c r="I163" s="25" t="n">
        <v>0</v>
      </c>
      <c r="J163" s="25" t="n">
        <v>0</v>
      </c>
      <c r="K163" s="25" t="n">
        <v>0</v>
      </c>
      <c r="L163" s="25" t="n">
        <v>0</v>
      </c>
      <c r="M163" s="25" t="n">
        <v>0</v>
      </c>
      <c r="N163" s="25" t="n">
        <v>0</v>
      </c>
      <c r="O163" s="25" t="n">
        <v>0</v>
      </c>
      <c r="P163" s="25" t="n">
        <v>0</v>
      </c>
      <c r="Q163" s="25" t="n">
        <v>0</v>
      </c>
      <c r="R163" s="25" t="n">
        <v>0</v>
      </c>
      <c r="S163" s="32" t="n">
        <v>0</v>
      </c>
      <c r="T163" s="32" t="n">
        <v>0</v>
      </c>
      <c r="U163" s="32" t="n">
        <v>0</v>
      </c>
      <c r="V163" s="32" t="n">
        <v>0</v>
      </c>
      <c r="W163" s="32" t="n">
        <v>0</v>
      </c>
      <c r="X163" s="32" t="n">
        <v>0</v>
      </c>
      <c r="Y163" s="32" t="n">
        <v>0</v>
      </c>
      <c r="Z163" s="25" t="n">
        <v>0</v>
      </c>
      <c r="AA163" s="25" t="n">
        <v>0</v>
      </c>
      <c r="AB163" s="25" t="n">
        <v>0</v>
      </c>
      <c r="AC163" s="25" t="n">
        <v>0</v>
      </c>
      <c r="AD163" s="25" t="n">
        <v>0</v>
      </c>
      <c r="AE163" s="25" t="n">
        <v>0</v>
      </c>
      <c r="AF163" s="25" t="n">
        <v>0</v>
      </c>
      <c r="AG163" s="25" t="n">
        <v>0</v>
      </c>
      <c r="AH163" s="25" t="n">
        <v>0</v>
      </c>
      <c r="AI163" s="25" t="n">
        <v>0</v>
      </c>
      <c r="AJ163" s="25" t="n">
        <v>0</v>
      </c>
      <c r="AK163" s="25" t="n">
        <v>0</v>
      </c>
      <c r="AL163" s="25" t="n">
        <v>0</v>
      </c>
      <c r="AM163" s="25" t="n">
        <v>0</v>
      </c>
      <c r="AN163" s="32" t="n">
        <v>0</v>
      </c>
      <c r="AO163" s="32" t="n">
        <v>0</v>
      </c>
      <c r="AP163" s="32" t="n">
        <v>0</v>
      </c>
      <c r="AQ163" s="32" t="n">
        <v>0</v>
      </c>
      <c r="AR163" s="32" t="n">
        <v>0</v>
      </c>
      <c r="AS163" s="32" t="n">
        <v>0</v>
      </c>
      <c r="AT163" s="32" t="n">
        <v>0</v>
      </c>
      <c r="AU163" s="25" t="n">
        <v>0</v>
      </c>
      <c r="AV163" s="25" t="n">
        <v>0</v>
      </c>
      <c r="AW163" s="25" t="n">
        <v>0</v>
      </c>
      <c r="AX163" s="25" t="n">
        <v>0</v>
      </c>
      <c r="AY163" s="25" t="n">
        <v>0</v>
      </c>
      <c r="AZ163" s="25" t="n">
        <v>0</v>
      </c>
      <c r="BA163" s="25" t="n">
        <v>0</v>
      </c>
      <c r="BB163" s="25" t="n">
        <v>0</v>
      </c>
      <c r="BC163" s="25" t="n">
        <v>0</v>
      </c>
      <c r="BD163" s="25" t="n">
        <v>0</v>
      </c>
      <c r="BE163" s="25" t="n">
        <v>0</v>
      </c>
      <c r="BF163" s="25" t="n">
        <v>0</v>
      </c>
      <c r="BG163" s="25" t="n">
        <v>0</v>
      </c>
      <c r="BH163" s="25" t="n">
        <v>0</v>
      </c>
      <c r="BI163" s="32" t="s">
        <v>469</v>
      </c>
      <c r="BJ163" s="32" t="s">
        <v>469</v>
      </c>
      <c r="BK163" s="32" t="s">
        <v>469</v>
      </c>
      <c r="BL163" s="32" t="s">
        <v>469</v>
      </c>
      <c r="BM163" s="32" t="s">
        <v>469</v>
      </c>
      <c r="BN163" s="32" t="s">
        <v>469</v>
      </c>
      <c r="BO163" s="32" t="s">
        <v>469</v>
      </c>
      <c r="BP163" s="67">
        <f>COUNTIF($E163:$BG163,1)</f>
        <v>0</v>
      </c>
      <c r="BR163" s="67">
        <f>IF(BP163=2,2,IF(BP163&gt;3,3,IF(BP163=1,1,0)))</f>
        <v>0</v>
      </c>
      <c r="BS163" s="67">
        <f>COUNTIF($E163:$BG163,"R")</f>
        <v>0</v>
      </c>
      <c r="BT163" s="67">
        <f>COUNTIF($E163:$BG163,"E")</f>
        <v>0</v>
      </c>
      <c r="BU163" s="67">
        <f>COUNTIF($E163:$BO163,"X")</f>
        <v>0</v>
      </c>
      <c r="BV163" s="67">
        <f>IF(OR(BT163&gt;0,BS163&gt;0,BU163&gt;7,OR(BU163&lt;7,BU163&gt;7)),0,1)</f>
        <v>0</v>
      </c>
      <c r="BW163" s="13">
        <f>IFERROR(VLOOKUP(C163,Inscritos!$B$2:$D$600,3,FALSE()),0)</f>
        <v>1</v>
      </c>
      <extLst>
        <ext uri="smNativeData">
          <pm:rowDef xmlns:pm="smNativeData" id="1712247999" r="163" hidden="0" collapsedDB="1" collapsedOL="0"/>
        </ext>
      </extLst>
    </row>
    <row r="164" spans="1:75" hidden="1" ht="15.75" customHeight="1">
      <c r="A164" s="24" t="s">
        <v>143</v>
      </c>
      <c r="B164" s="6" t="s">
        <v>144</v>
      </c>
      <c r="C164" s="24" t="s">
        <v>283</v>
      </c>
      <c r="D164" s="13" t="s">
        <v>592</v>
      </c>
      <c r="E164" s="25" t="n">
        <v>0</v>
      </c>
      <c r="F164" s="25" t="n">
        <v>0</v>
      </c>
      <c r="G164" s="25" t="n">
        <v>0</v>
      </c>
      <c r="H164" s="25" t="n">
        <v>0</v>
      </c>
      <c r="I164" s="25" t="n">
        <v>0</v>
      </c>
      <c r="J164" s="25" t="n">
        <v>0</v>
      </c>
      <c r="K164" s="25" t="n">
        <v>0</v>
      </c>
      <c r="L164" s="25" t="n">
        <v>0</v>
      </c>
      <c r="M164" s="25" t="n">
        <v>0</v>
      </c>
      <c r="N164" s="25" t="n">
        <v>0</v>
      </c>
      <c r="O164" s="25" t="n">
        <v>0</v>
      </c>
      <c r="P164" s="25" t="n">
        <v>0</v>
      </c>
      <c r="Q164" s="25" t="n">
        <v>0</v>
      </c>
      <c r="R164" s="25" t="n">
        <v>0</v>
      </c>
      <c r="S164" s="32" t="n">
        <v>0</v>
      </c>
      <c r="T164" s="32" t="n">
        <v>0</v>
      </c>
      <c r="U164" s="32" t="n">
        <v>0</v>
      </c>
      <c r="V164" s="32" t="n">
        <v>0</v>
      </c>
      <c r="W164" s="32" t="n">
        <v>0</v>
      </c>
      <c r="X164" s="32" t="n">
        <v>0</v>
      </c>
      <c r="Y164" s="32" t="n">
        <v>0</v>
      </c>
      <c r="Z164" s="26" t="n">
        <v>1</v>
      </c>
      <c r="AA164" s="25" t="n">
        <v>0</v>
      </c>
      <c r="AB164" s="25" t="n">
        <v>0</v>
      </c>
      <c r="AC164" s="25" t="n">
        <v>0</v>
      </c>
      <c r="AD164" s="25" t="n">
        <v>0</v>
      </c>
      <c r="AE164" s="25" t="n">
        <v>0</v>
      </c>
      <c r="AF164" s="25" t="n">
        <v>0</v>
      </c>
      <c r="AG164" s="25" t="n">
        <v>0</v>
      </c>
      <c r="AH164" s="25" t="n">
        <v>0</v>
      </c>
      <c r="AI164" s="25" t="n">
        <v>0</v>
      </c>
      <c r="AJ164" s="25" t="n">
        <v>0</v>
      </c>
      <c r="AK164" s="25" t="n">
        <v>0</v>
      </c>
      <c r="AL164" s="25" t="n">
        <v>0</v>
      </c>
      <c r="AM164" s="13"/>
      <c r="AN164" s="32" t="n">
        <v>0</v>
      </c>
      <c r="AO164" s="32" t="n">
        <v>0</v>
      </c>
      <c r="AP164" s="32" t="n">
        <v>0</v>
      </c>
      <c r="AQ164" s="32" t="n">
        <v>0</v>
      </c>
      <c r="AR164" s="31" t="s">
        <v>460</v>
      </c>
      <c r="AS164" s="32" t="n">
        <v>0</v>
      </c>
      <c r="AT164" s="32" t="n">
        <v>0</v>
      </c>
      <c r="AU164" s="25" t="n">
        <v>0</v>
      </c>
      <c r="AV164" s="25" t="n">
        <v>0</v>
      </c>
      <c r="AW164" s="25" t="n">
        <v>0</v>
      </c>
      <c r="AX164" s="25" t="n">
        <v>0</v>
      </c>
      <c r="AY164" s="25" t="n">
        <v>0</v>
      </c>
      <c r="AZ164" s="25" t="n">
        <v>0</v>
      </c>
      <c r="BA164" s="25" t="n">
        <v>0</v>
      </c>
      <c r="BB164" s="25" t="n">
        <v>0</v>
      </c>
      <c r="BC164" s="25" t="n">
        <v>0</v>
      </c>
      <c r="BD164" s="25" t="n">
        <v>0</v>
      </c>
      <c r="BE164" s="26" t="n">
        <v>1</v>
      </c>
      <c r="BF164" s="25" t="n">
        <v>0</v>
      </c>
      <c r="BG164" s="25" t="n">
        <v>0</v>
      </c>
      <c r="BH164" s="25" t="n">
        <v>0</v>
      </c>
      <c r="BI164" s="32" t="s">
        <v>469</v>
      </c>
      <c r="BJ164" s="32" t="s">
        <v>469</v>
      </c>
      <c r="BK164" s="32" t="s">
        <v>469</v>
      </c>
      <c r="BL164" s="32" t="s">
        <v>469</v>
      </c>
      <c r="BM164" s="32" t="s">
        <v>469</v>
      </c>
      <c r="BN164" s="32" t="s">
        <v>469</v>
      </c>
      <c r="BO164" s="32" t="s">
        <v>469</v>
      </c>
      <c r="BP164" s="67">
        <f>COUNTIF($E164:$BG164,1)</f>
        <v>2</v>
      </c>
      <c r="BR164" s="67">
        <f>IF(BP164=2,2,IF(BP164&gt;3,3,IF(BP164=1,1,0)))</f>
        <v>2</v>
      </c>
      <c r="BS164" s="67">
        <f>COUNTIF($E164:$BG164,"R")</f>
        <v>0</v>
      </c>
      <c r="BT164" s="67">
        <f>COUNTIF($E164:$BG164,"E")</f>
        <v>0</v>
      </c>
      <c r="BU164" s="67">
        <f>COUNTIF($E164:$BO164,"X")</f>
        <v>0</v>
      </c>
      <c r="BV164" s="67">
        <f>IF(OR(BT164&gt;0,BS164&gt;0,BU164&gt;7,OR(BU164&lt;7,BU164&gt;7)),0,1)</f>
        <v>0</v>
      </c>
      <c r="BW164" s="13">
        <f>IFERROR(VLOOKUP(C164,Inscritos!$B$2:$D$600,3,FALSE()),0)</f>
        <v>0</v>
      </c>
      <extLst>
        <ext uri="smNativeData">
          <pm:rowDef xmlns:pm="smNativeData" id="1712247999" r="164" hidden="0" collapsedDB="1" collapsedOL="0"/>
        </ext>
      </extLst>
    </row>
    <row r="165" spans="1:75" hidden="1" ht="15.75" customHeight="1">
      <c r="A165" s="24" t="s">
        <v>143</v>
      </c>
      <c r="B165" s="6" t="s">
        <v>144</v>
      </c>
      <c r="C165" s="24" t="s">
        <v>284</v>
      </c>
      <c r="D165" s="13" t="s">
        <v>593</v>
      </c>
      <c r="E165" s="25" t="n">
        <v>0</v>
      </c>
      <c r="F165" s="25" t="n">
        <v>0</v>
      </c>
      <c r="G165" s="25" t="n">
        <v>0</v>
      </c>
      <c r="H165" s="25" t="n">
        <v>0</v>
      </c>
      <c r="I165" s="25" t="n">
        <v>0</v>
      </c>
      <c r="J165" s="25" t="n">
        <v>0</v>
      </c>
      <c r="K165" s="25" t="n">
        <v>0</v>
      </c>
      <c r="L165" s="25" t="n">
        <v>0</v>
      </c>
      <c r="M165" s="25" t="n">
        <v>0</v>
      </c>
      <c r="N165" s="25" t="n">
        <v>0</v>
      </c>
      <c r="O165" s="25" t="n">
        <v>0</v>
      </c>
      <c r="P165" s="25" t="n">
        <v>0</v>
      </c>
      <c r="Q165" s="25" t="n">
        <v>0</v>
      </c>
      <c r="R165" s="25" t="n">
        <v>0</v>
      </c>
      <c r="S165" s="32" t="n">
        <v>0</v>
      </c>
      <c r="T165" s="32" t="n">
        <v>0</v>
      </c>
      <c r="U165" s="32" t="n">
        <v>0</v>
      </c>
      <c r="V165" s="32" t="n">
        <v>0</v>
      </c>
      <c r="W165" s="32" t="n">
        <v>0</v>
      </c>
      <c r="X165" s="32" t="n">
        <v>0</v>
      </c>
      <c r="Y165" s="32" t="n">
        <v>0</v>
      </c>
      <c r="Z165" s="25" t="n">
        <v>0</v>
      </c>
      <c r="AA165" s="25" t="n">
        <v>0</v>
      </c>
      <c r="AB165" s="25" t="n">
        <v>0</v>
      </c>
      <c r="AC165" s="25" t="n">
        <v>0</v>
      </c>
      <c r="AD165" s="25" t="n">
        <v>0</v>
      </c>
      <c r="AE165" s="25" t="n">
        <v>0</v>
      </c>
      <c r="AF165" s="25" t="n">
        <v>0</v>
      </c>
      <c r="AG165" s="25" t="n">
        <v>0</v>
      </c>
      <c r="AH165" s="25" t="n">
        <v>0</v>
      </c>
      <c r="AI165" s="25" t="n">
        <v>0</v>
      </c>
      <c r="AJ165" s="25" t="n">
        <v>0</v>
      </c>
      <c r="AK165" s="25" t="n">
        <v>0</v>
      </c>
      <c r="AL165" s="25" t="n">
        <v>0</v>
      </c>
      <c r="AM165" s="25" t="n">
        <v>0</v>
      </c>
      <c r="AN165" s="32" t="n">
        <v>0</v>
      </c>
      <c r="AO165" s="32" t="n">
        <v>0</v>
      </c>
      <c r="AP165" s="32" t="n">
        <v>0</v>
      </c>
      <c r="AQ165" s="32" t="n">
        <v>0</v>
      </c>
      <c r="AR165" s="32" t="n">
        <v>0</v>
      </c>
      <c r="AS165" s="32" t="n">
        <v>0</v>
      </c>
      <c r="AT165" s="32" t="n">
        <v>0</v>
      </c>
      <c r="AU165" s="25" t="n">
        <v>0</v>
      </c>
      <c r="AV165" s="25" t="n">
        <v>0</v>
      </c>
      <c r="AW165" s="25" t="n">
        <v>0</v>
      </c>
      <c r="AX165" s="25" t="n">
        <v>0</v>
      </c>
      <c r="AY165" s="25" t="n">
        <v>0</v>
      </c>
      <c r="AZ165" s="25" t="n">
        <v>0</v>
      </c>
      <c r="BA165" s="25" t="n">
        <v>0</v>
      </c>
      <c r="BB165" s="25" t="n">
        <v>0</v>
      </c>
      <c r="BC165" s="25" t="n">
        <v>0</v>
      </c>
      <c r="BD165" s="25" t="n">
        <v>0</v>
      </c>
      <c r="BE165" s="25" t="n">
        <v>0</v>
      </c>
      <c r="BF165" s="25" t="n">
        <v>0</v>
      </c>
      <c r="BG165" s="25" t="n">
        <v>0</v>
      </c>
      <c r="BH165" s="25" t="n">
        <v>0</v>
      </c>
      <c r="BI165" s="32" t="s">
        <v>469</v>
      </c>
      <c r="BJ165" s="32" t="s">
        <v>469</v>
      </c>
      <c r="BK165" s="32" t="s">
        <v>469</v>
      </c>
      <c r="BL165" s="32" t="s">
        <v>469</v>
      </c>
      <c r="BM165" s="32" t="s">
        <v>469</v>
      </c>
      <c r="BN165" s="32" t="s">
        <v>469</v>
      </c>
      <c r="BO165" s="32" t="s">
        <v>469</v>
      </c>
      <c r="BP165" s="67">
        <f>COUNTIF($E165:$BG165,1)</f>
        <v>0</v>
      </c>
      <c r="BR165" s="67">
        <f>IF(BP165=2,2,IF(BP165&gt;3,3,IF(BP165=1,1,0)))</f>
        <v>0</v>
      </c>
      <c r="BS165" s="67">
        <f>COUNTIF($E165:$BG165,"R")</f>
        <v>0</v>
      </c>
      <c r="BT165" s="67">
        <f>COUNTIF($E165:$BG165,"E")</f>
        <v>0</v>
      </c>
      <c r="BU165" s="67">
        <f>COUNTIF($E165:$BO165,"X")</f>
        <v>0</v>
      </c>
      <c r="BV165" s="67">
        <f>IF(OR(BT165&gt;0,BS165&gt;0,BU165&gt;7,OR(BU165&lt;7,BU165&gt;7)),0,1)</f>
        <v>0</v>
      </c>
      <c r="BW165" s="13">
        <f>IFERROR(VLOOKUP(C165,Inscritos!$B$2:$D$600,3,FALSE()),0)</f>
        <v>2</v>
      </c>
      <extLst>
        <ext uri="smNativeData">
          <pm:rowDef xmlns:pm="smNativeData" id="1712247999" r="165" hidden="0" collapsedDB="1" collapsedOL="0"/>
        </ext>
      </extLst>
    </row>
    <row r="166" spans="1:75" hidden="1" ht="15.75" customHeight="1">
      <c r="A166" s="24" t="s">
        <v>143</v>
      </c>
      <c r="B166" s="6" t="s">
        <v>144</v>
      </c>
      <c r="C166" s="24" t="s">
        <v>285</v>
      </c>
      <c r="D166" s="13" t="s">
        <v>594</v>
      </c>
      <c r="E166" s="25" t="n">
        <v>0</v>
      </c>
      <c r="F166" s="25" t="n">
        <v>0</v>
      </c>
      <c r="G166" s="25" t="n">
        <v>0</v>
      </c>
      <c r="H166" s="25" t="n">
        <v>0</v>
      </c>
      <c r="I166" s="25" t="n">
        <v>0</v>
      </c>
      <c r="J166" s="25" t="n">
        <v>0</v>
      </c>
      <c r="K166" s="25" t="n">
        <v>0</v>
      </c>
      <c r="L166" s="25" t="n">
        <v>0</v>
      </c>
      <c r="M166" s="25" t="n">
        <v>0</v>
      </c>
      <c r="N166" s="25" t="n">
        <v>0</v>
      </c>
      <c r="O166" s="25" t="n">
        <v>0</v>
      </c>
      <c r="P166" s="25" t="n">
        <v>0</v>
      </c>
      <c r="Q166" s="25" t="n">
        <v>0</v>
      </c>
      <c r="R166" s="25" t="n">
        <v>0</v>
      </c>
      <c r="S166" s="32" t="n">
        <v>0</v>
      </c>
      <c r="T166" s="32" t="n">
        <v>0</v>
      </c>
      <c r="U166" s="32" t="n">
        <v>0</v>
      </c>
      <c r="V166" s="32" t="n">
        <v>0</v>
      </c>
      <c r="W166" s="32" t="n">
        <v>0</v>
      </c>
      <c r="X166" s="32" t="n">
        <v>0</v>
      </c>
      <c r="Y166" s="32" t="n">
        <v>0</v>
      </c>
      <c r="Z166" s="25" t="n">
        <v>0</v>
      </c>
      <c r="AA166" s="25" t="n">
        <v>0</v>
      </c>
      <c r="AB166" s="25" t="n">
        <v>0</v>
      </c>
      <c r="AC166" s="25" t="n">
        <v>0</v>
      </c>
      <c r="AD166" s="25" t="n">
        <v>0</v>
      </c>
      <c r="AE166" s="25" t="n">
        <v>0</v>
      </c>
      <c r="AF166" s="25" t="n">
        <v>0</v>
      </c>
      <c r="AG166" s="25" t="n">
        <v>0</v>
      </c>
      <c r="AH166" s="25" t="n">
        <v>0</v>
      </c>
      <c r="AI166" s="25" t="n">
        <v>0</v>
      </c>
      <c r="AJ166" s="25" t="n">
        <v>0</v>
      </c>
      <c r="AK166" s="25" t="n">
        <v>0</v>
      </c>
      <c r="AL166" s="25" t="n">
        <v>0</v>
      </c>
      <c r="AM166" s="25" t="n">
        <v>0</v>
      </c>
      <c r="AN166" s="32" t="n">
        <v>0</v>
      </c>
      <c r="AO166" s="32" t="n">
        <v>0</v>
      </c>
      <c r="AP166" s="32" t="n">
        <v>0</v>
      </c>
      <c r="AQ166" s="32" t="n">
        <v>0</v>
      </c>
      <c r="AR166" s="32" t="n">
        <v>0</v>
      </c>
      <c r="AS166" s="32" t="n">
        <v>0</v>
      </c>
      <c r="AT166" s="32" t="n">
        <v>0</v>
      </c>
      <c r="AU166" s="25" t="n">
        <v>0</v>
      </c>
      <c r="AV166" s="25" t="n">
        <v>0</v>
      </c>
      <c r="AW166" s="25" t="n">
        <v>0</v>
      </c>
      <c r="AX166" s="25" t="n">
        <v>0</v>
      </c>
      <c r="AY166" s="25" t="n">
        <v>0</v>
      </c>
      <c r="AZ166" s="25" t="n">
        <v>0</v>
      </c>
      <c r="BA166" s="25" t="n">
        <v>0</v>
      </c>
      <c r="BB166" s="25" t="n">
        <v>0</v>
      </c>
      <c r="BC166" s="25" t="n">
        <v>0</v>
      </c>
      <c r="BD166" s="25" t="n">
        <v>0</v>
      </c>
      <c r="BE166" s="25" t="n">
        <v>0</v>
      </c>
      <c r="BF166" s="25" t="n">
        <v>0</v>
      </c>
      <c r="BG166" s="25" t="n">
        <v>0</v>
      </c>
      <c r="BH166" s="25" t="n">
        <v>0</v>
      </c>
      <c r="BI166" s="32" t="s">
        <v>469</v>
      </c>
      <c r="BJ166" s="32" t="s">
        <v>469</v>
      </c>
      <c r="BK166" s="32" t="s">
        <v>469</v>
      </c>
      <c r="BL166" s="32" t="s">
        <v>469</v>
      </c>
      <c r="BM166" s="32" t="s">
        <v>469</v>
      </c>
      <c r="BN166" s="32" t="s">
        <v>469</v>
      </c>
      <c r="BO166" s="32" t="s">
        <v>469</v>
      </c>
      <c r="BP166" s="67">
        <f>COUNTIF($E166:$BG166,1)</f>
        <v>0</v>
      </c>
      <c r="BR166" s="67">
        <f>IF(BP166=2,2,IF(BP166&gt;3,3,IF(BP166=1,1,0)))</f>
        <v>0</v>
      </c>
      <c r="BS166" s="67">
        <f>COUNTIF($E166:$BG166,"R")</f>
        <v>0</v>
      </c>
      <c r="BT166" s="67">
        <f>COUNTIF($E166:$BG166,"E")</f>
        <v>0</v>
      </c>
      <c r="BU166" s="67">
        <f>COUNTIF($E166:$BO166,"X")</f>
        <v>0</v>
      </c>
      <c r="BV166" s="67">
        <f>IF(OR(BT166&gt;0,BS166&gt;0,BU166&gt;7,OR(BU166&lt;7,BU166&gt;7)),0,1)</f>
        <v>0</v>
      </c>
      <c r="BW166" s="13">
        <f>IFERROR(VLOOKUP(C166,Inscritos!$B$2:$D$600,3,FALSE()),0)</f>
        <v>1</v>
      </c>
      <extLst>
        <ext uri="smNativeData">
          <pm:rowDef xmlns:pm="smNativeData" id="1712247999" r="166" hidden="0" collapsedDB="1" collapsedOL="0"/>
        </ext>
      </extLst>
    </row>
    <row r="167" spans="1:75" hidden="1" ht="15.75" customHeight="1">
      <c r="A167" s="24" t="s">
        <v>143</v>
      </c>
      <c r="B167" s="6" t="s">
        <v>144</v>
      </c>
      <c r="C167" s="24" t="s">
        <v>286</v>
      </c>
      <c r="D167" s="13" t="s">
        <v>595</v>
      </c>
      <c r="E167" s="25" t="n">
        <v>0</v>
      </c>
      <c r="F167" s="25" t="n">
        <v>0</v>
      </c>
      <c r="G167" s="25" t="n">
        <v>0</v>
      </c>
      <c r="H167" s="25" t="n">
        <v>0</v>
      </c>
      <c r="I167" s="25" t="n">
        <v>0</v>
      </c>
      <c r="J167" s="25" t="n">
        <v>0</v>
      </c>
      <c r="K167" s="25" t="n">
        <v>0</v>
      </c>
      <c r="L167" s="25" t="n">
        <v>0</v>
      </c>
      <c r="M167" s="25" t="n">
        <v>0</v>
      </c>
      <c r="N167" s="25" t="n">
        <v>0</v>
      </c>
      <c r="O167" s="25" t="n">
        <v>0</v>
      </c>
      <c r="P167" s="25" t="n">
        <v>0</v>
      </c>
      <c r="Q167" s="25" t="n">
        <v>0</v>
      </c>
      <c r="R167" s="25" t="n">
        <v>0</v>
      </c>
      <c r="S167" s="32" t="n">
        <v>0</v>
      </c>
      <c r="T167" s="32" t="n">
        <v>0</v>
      </c>
      <c r="U167" s="32" t="n">
        <v>0</v>
      </c>
      <c r="V167" s="32" t="n">
        <v>0</v>
      </c>
      <c r="W167" s="32" t="n">
        <v>0</v>
      </c>
      <c r="X167" s="32" t="n">
        <v>0</v>
      </c>
      <c r="Y167" s="32" t="n">
        <v>0</v>
      </c>
      <c r="Z167" s="25" t="n">
        <v>0</v>
      </c>
      <c r="AA167" s="25" t="n">
        <v>0</v>
      </c>
      <c r="AB167" s="25" t="n">
        <v>0</v>
      </c>
      <c r="AC167" s="25" t="n">
        <v>0</v>
      </c>
      <c r="AD167" s="25" t="n">
        <v>0</v>
      </c>
      <c r="AE167" s="25" t="n">
        <v>0</v>
      </c>
      <c r="AF167" s="25" t="n">
        <v>0</v>
      </c>
      <c r="AG167" s="25" t="n">
        <v>0</v>
      </c>
      <c r="AH167" s="25" t="n">
        <v>0</v>
      </c>
      <c r="AI167" s="25" t="n">
        <v>0</v>
      </c>
      <c r="AJ167" s="25" t="n">
        <v>0</v>
      </c>
      <c r="AK167" s="25" t="n">
        <v>0</v>
      </c>
      <c r="AL167" s="25" t="n">
        <v>0</v>
      </c>
      <c r="AM167" s="25" t="n">
        <v>0</v>
      </c>
      <c r="AN167" s="32" t="n">
        <v>0</v>
      </c>
      <c r="AO167" s="32" t="n">
        <v>0</v>
      </c>
      <c r="AP167" s="32" t="n">
        <v>0</v>
      </c>
      <c r="AQ167" s="32" t="n">
        <v>0</v>
      </c>
      <c r="AR167" s="32" t="n">
        <v>0</v>
      </c>
      <c r="AS167" s="32" t="n">
        <v>0</v>
      </c>
      <c r="AT167" s="32" t="n">
        <v>0</v>
      </c>
      <c r="AU167" s="25" t="n">
        <v>0</v>
      </c>
      <c r="AV167" s="25" t="n">
        <v>0</v>
      </c>
      <c r="AW167" s="25" t="n">
        <v>0</v>
      </c>
      <c r="AX167" s="25" t="n">
        <v>0</v>
      </c>
      <c r="AY167" s="25" t="n">
        <v>0</v>
      </c>
      <c r="AZ167" s="25" t="n">
        <v>0</v>
      </c>
      <c r="BA167" s="25" t="n">
        <v>0</v>
      </c>
      <c r="BB167" s="25" t="n">
        <v>0</v>
      </c>
      <c r="BC167" s="25" t="n">
        <v>0</v>
      </c>
      <c r="BD167" s="25" t="n">
        <v>0</v>
      </c>
      <c r="BE167" s="25" t="n">
        <v>0</v>
      </c>
      <c r="BF167" s="25" t="n">
        <v>0</v>
      </c>
      <c r="BG167" s="25" t="n">
        <v>0</v>
      </c>
      <c r="BH167" s="25" t="n">
        <v>0</v>
      </c>
      <c r="BI167" s="32" t="s">
        <v>469</v>
      </c>
      <c r="BJ167" s="32" t="s">
        <v>469</v>
      </c>
      <c r="BK167" s="32" t="s">
        <v>469</v>
      </c>
      <c r="BL167" s="32" t="s">
        <v>469</v>
      </c>
      <c r="BM167" s="32" t="s">
        <v>469</v>
      </c>
      <c r="BN167" s="32" t="s">
        <v>469</v>
      </c>
      <c r="BO167" s="32" t="s">
        <v>469</v>
      </c>
      <c r="BP167" s="67">
        <f>COUNTIF($E167:$BG167,1)</f>
        <v>0</v>
      </c>
      <c r="BR167" s="67">
        <f>IF(BP167=2,2,IF(BP167&gt;3,3,IF(BP167=1,1,0)))</f>
        <v>0</v>
      </c>
      <c r="BS167" s="67">
        <f>COUNTIF($E167:$BG167,"R")</f>
        <v>0</v>
      </c>
      <c r="BT167" s="67">
        <f>COUNTIF($E167:$BG167,"E")</f>
        <v>0</v>
      </c>
      <c r="BU167" s="67">
        <f>COUNTIF($E167:$BO167,"X")</f>
        <v>0</v>
      </c>
      <c r="BV167" s="67">
        <f>IF(OR(BT167&gt;0,BS167&gt;0,BU167&gt;7,OR(BU167&lt;7,BU167&gt;7)),0,1)</f>
        <v>0</v>
      </c>
      <c r="BW167" s="13">
        <f>IFERROR(VLOOKUP(C167,Inscritos!$B$2:$D$600,3,FALSE()),0)</f>
        <v>0</v>
      </c>
      <extLst>
        <ext uri="smNativeData">
          <pm:rowDef xmlns:pm="smNativeData" id="1712247999" r="167" hidden="0" collapsedDB="1" collapsedOL="0"/>
        </ext>
      </extLst>
    </row>
    <row r="168" spans="1:75" hidden="1" ht="15.75" customHeight="1">
      <c r="A168" s="24" t="s">
        <v>143</v>
      </c>
      <c r="B168" s="6" t="s">
        <v>144</v>
      </c>
      <c r="C168" s="24" t="s">
        <v>287</v>
      </c>
      <c r="D168" s="13" t="s">
        <v>596</v>
      </c>
      <c r="E168" s="25" t="n">
        <v>0</v>
      </c>
      <c r="F168" s="25" t="n">
        <v>0</v>
      </c>
      <c r="G168" s="25" t="n">
        <v>0</v>
      </c>
      <c r="H168" s="25" t="n">
        <v>0</v>
      </c>
      <c r="I168" s="25" t="n">
        <v>0</v>
      </c>
      <c r="J168" s="25" t="n">
        <v>0</v>
      </c>
      <c r="K168" s="25" t="n">
        <v>0</v>
      </c>
      <c r="L168" s="25" t="n">
        <v>0</v>
      </c>
      <c r="M168" s="25" t="n">
        <v>0</v>
      </c>
      <c r="N168" s="25" t="n">
        <v>0</v>
      </c>
      <c r="O168" s="25" t="n">
        <v>0</v>
      </c>
      <c r="P168" s="25" t="n">
        <v>0</v>
      </c>
      <c r="Q168" s="25" t="n">
        <v>0</v>
      </c>
      <c r="R168" s="25" t="n">
        <v>0</v>
      </c>
      <c r="S168" s="32" t="n">
        <v>0</v>
      </c>
      <c r="T168" s="32" t="n">
        <v>0</v>
      </c>
      <c r="U168" s="32" t="n">
        <v>0</v>
      </c>
      <c r="V168" s="32" t="n">
        <v>0</v>
      </c>
      <c r="W168" s="32" t="n">
        <v>0</v>
      </c>
      <c r="X168" s="32" t="n">
        <v>0</v>
      </c>
      <c r="Y168" s="32" t="n">
        <v>0</v>
      </c>
      <c r="Z168" s="25" t="n">
        <v>0</v>
      </c>
      <c r="AA168" s="25" t="n">
        <v>0</v>
      </c>
      <c r="AB168" s="25" t="n">
        <v>0</v>
      </c>
      <c r="AC168" s="25" t="n">
        <v>0</v>
      </c>
      <c r="AD168" s="25" t="n">
        <v>0</v>
      </c>
      <c r="AE168" s="25" t="n">
        <v>0</v>
      </c>
      <c r="AF168" s="25" t="n">
        <v>0</v>
      </c>
      <c r="AG168" s="25" t="n">
        <v>0</v>
      </c>
      <c r="AH168" s="25" t="n">
        <v>0</v>
      </c>
      <c r="AI168" s="25" t="n">
        <v>0</v>
      </c>
      <c r="AJ168" s="25" t="n">
        <v>0</v>
      </c>
      <c r="AK168" s="25" t="n">
        <v>0</v>
      </c>
      <c r="AL168" s="25" t="n">
        <v>0</v>
      </c>
      <c r="AM168" s="25" t="n">
        <v>0</v>
      </c>
      <c r="AN168" s="32" t="n">
        <v>0</v>
      </c>
      <c r="AO168" s="32" t="n">
        <v>0</v>
      </c>
      <c r="AP168" s="32" t="n">
        <v>0</v>
      </c>
      <c r="AQ168" s="32" t="n">
        <v>0</v>
      </c>
      <c r="AR168" s="32" t="n">
        <v>0</v>
      </c>
      <c r="AS168" s="32" t="n">
        <v>0</v>
      </c>
      <c r="AT168" s="32" t="n">
        <v>0</v>
      </c>
      <c r="AU168" s="25" t="n">
        <v>0</v>
      </c>
      <c r="AV168" s="25" t="n">
        <v>0</v>
      </c>
      <c r="AW168" s="25" t="n">
        <v>0</v>
      </c>
      <c r="AX168" s="25" t="n">
        <v>0</v>
      </c>
      <c r="AY168" s="25" t="n">
        <v>0</v>
      </c>
      <c r="AZ168" s="25" t="n">
        <v>0</v>
      </c>
      <c r="BA168" s="25" t="n">
        <v>0</v>
      </c>
      <c r="BB168" s="25" t="n">
        <v>0</v>
      </c>
      <c r="BC168" s="25" t="n">
        <v>0</v>
      </c>
      <c r="BD168" s="25" t="n">
        <v>0</v>
      </c>
      <c r="BE168" s="25" t="n">
        <v>0</v>
      </c>
      <c r="BF168" s="25" t="n">
        <v>0</v>
      </c>
      <c r="BG168" s="25" t="n">
        <v>0</v>
      </c>
      <c r="BH168" s="25" t="n">
        <v>0</v>
      </c>
      <c r="BI168" s="32" t="s">
        <v>469</v>
      </c>
      <c r="BJ168" s="32" t="s">
        <v>469</v>
      </c>
      <c r="BK168" s="32" t="s">
        <v>469</v>
      </c>
      <c r="BL168" s="32" t="s">
        <v>469</v>
      </c>
      <c r="BM168" s="32" t="s">
        <v>469</v>
      </c>
      <c r="BN168" s="32" t="s">
        <v>469</v>
      </c>
      <c r="BO168" s="32" t="s">
        <v>469</v>
      </c>
      <c r="BP168" s="67">
        <f>COUNTIF($E168:$BG168,1)</f>
        <v>0</v>
      </c>
      <c r="BR168" s="67">
        <f>IF(BP168=2,2,IF(BP168&gt;3,3,IF(BP168=1,1,0)))</f>
        <v>0</v>
      </c>
      <c r="BS168" s="67">
        <f>COUNTIF($E168:$BG168,"R")</f>
        <v>0</v>
      </c>
      <c r="BT168" s="67">
        <f>COUNTIF($E168:$BG168,"E")</f>
        <v>0</v>
      </c>
      <c r="BU168" s="67">
        <f>COUNTIF($E168:$BO168,"X")</f>
        <v>0</v>
      </c>
      <c r="BV168" s="67">
        <f>IF(OR(BT168&gt;0,BS168&gt;0,BU168&gt;7,OR(BU168&lt;7,BU168&gt;7)),0,1)</f>
        <v>0</v>
      </c>
      <c r="BW168" s="13">
        <f>IFERROR(VLOOKUP(C168,Inscritos!$B$2:$D$600,3,FALSE()),0)</f>
        <v>2</v>
      </c>
      <extLst>
        <ext uri="smNativeData">
          <pm:rowDef xmlns:pm="smNativeData" id="1712247999" r="168" hidden="0" collapsedDB="1" collapsedOL="0"/>
        </ext>
      </extLst>
    </row>
    <row r="169" spans="1:75" hidden="1" ht="15.75" customHeight="1">
      <c r="A169" s="24" t="s">
        <v>110</v>
      </c>
      <c r="B169" s="6" t="s">
        <v>597</v>
      </c>
      <c r="C169" s="24" t="s">
        <v>288</v>
      </c>
      <c r="D169" s="13" t="s">
        <v>598</v>
      </c>
      <c r="E169" s="25" t="n">
        <v>0</v>
      </c>
      <c r="F169" s="25" t="n">
        <v>0</v>
      </c>
      <c r="G169" s="25" t="n">
        <v>0</v>
      </c>
      <c r="H169" s="25" t="n">
        <v>0</v>
      </c>
      <c r="I169" s="25" t="n">
        <v>0</v>
      </c>
      <c r="J169" s="25" t="n">
        <v>0</v>
      </c>
      <c r="K169" s="25" t="n">
        <v>0</v>
      </c>
      <c r="L169" s="25" t="n">
        <v>0</v>
      </c>
      <c r="M169" s="25" t="n">
        <v>0</v>
      </c>
      <c r="N169" s="25" t="n">
        <v>0</v>
      </c>
      <c r="O169" s="25" t="n">
        <v>0</v>
      </c>
      <c r="P169" s="25" t="n">
        <v>0</v>
      </c>
      <c r="Q169" s="25" t="n">
        <v>0</v>
      </c>
      <c r="R169" s="25" t="n">
        <v>0</v>
      </c>
      <c r="S169" s="32" t="n">
        <v>0</v>
      </c>
      <c r="T169" s="32" t="n">
        <v>0</v>
      </c>
      <c r="U169" s="32" t="n">
        <v>0</v>
      </c>
      <c r="V169" s="32" t="n">
        <v>0</v>
      </c>
      <c r="W169" s="32" t="n">
        <v>0</v>
      </c>
      <c r="X169" s="32" t="n">
        <v>0</v>
      </c>
      <c r="Y169" s="32" t="n">
        <v>0</v>
      </c>
      <c r="Z169" s="25" t="n">
        <v>0</v>
      </c>
      <c r="AA169" s="25" t="n">
        <v>0</v>
      </c>
      <c r="AB169" s="25" t="n">
        <v>0</v>
      </c>
      <c r="AC169" s="25" t="n">
        <v>0</v>
      </c>
      <c r="AD169" s="25" t="n">
        <v>0</v>
      </c>
      <c r="AE169" s="25" t="n">
        <v>0</v>
      </c>
      <c r="AF169" s="25" t="n">
        <v>0</v>
      </c>
      <c r="AG169" s="25" t="n">
        <v>0</v>
      </c>
      <c r="AH169" s="25" t="n">
        <v>0</v>
      </c>
      <c r="AI169" s="25" t="n">
        <v>0</v>
      </c>
      <c r="AJ169" s="25" t="n">
        <v>0</v>
      </c>
      <c r="AK169" s="25" t="n">
        <v>0</v>
      </c>
      <c r="AL169" s="25" t="n">
        <v>0</v>
      </c>
      <c r="AM169" s="25" t="n">
        <v>0</v>
      </c>
      <c r="AN169" s="32" t="n">
        <v>0</v>
      </c>
      <c r="AO169" s="32" t="n">
        <v>0</v>
      </c>
      <c r="AP169" s="32" t="n">
        <v>0</v>
      </c>
      <c r="AQ169" s="32" t="n">
        <v>0</v>
      </c>
      <c r="AR169" s="32" t="n">
        <v>0</v>
      </c>
      <c r="AS169" s="32" t="n">
        <v>0</v>
      </c>
      <c r="AT169" s="32" t="n">
        <v>0</v>
      </c>
      <c r="AU169" s="25" t="n">
        <v>0</v>
      </c>
      <c r="AV169" s="25" t="n">
        <v>0</v>
      </c>
      <c r="AW169" s="25" t="n">
        <v>0</v>
      </c>
      <c r="AX169" s="25" t="n">
        <v>0</v>
      </c>
      <c r="AY169" s="25" t="n">
        <v>0</v>
      </c>
      <c r="AZ169" s="25" t="n">
        <v>0</v>
      </c>
      <c r="BA169" s="25" t="n">
        <v>0</v>
      </c>
      <c r="BB169" s="13" t="s">
        <v>159</v>
      </c>
      <c r="BC169" s="25" t="n">
        <v>0</v>
      </c>
      <c r="BD169" s="25" t="n">
        <v>0</v>
      </c>
      <c r="BE169" s="25" t="n">
        <v>0</v>
      </c>
      <c r="BF169" s="13" t="s">
        <v>159</v>
      </c>
      <c r="BG169" s="25" t="n">
        <v>0</v>
      </c>
      <c r="BH169" s="25" t="n">
        <v>0</v>
      </c>
      <c r="BI169" s="32" t="s">
        <v>469</v>
      </c>
      <c r="BJ169" s="32" t="s">
        <v>469</v>
      </c>
      <c r="BK169" s="32" t="s">
        <v>469</v>
      </c>
      <c r="BL169" s="32" t="s">
        <v>469</v>
      </c>
      <c r="BM169" s="32" t="s">
        <v>469</v>
      </c>
      <c r="BN169" s="32" t="s">
        <v>469</v>
      </c>
      <c r="BO169" s="32" t="n">
        <v>0</v>
      </c>
      <c r="BP169" s="67">
        <f>COUNTIF($E169:$BG169,1)</f>
        <v>0</v>
      </c>
      <c r="BR169" s="67">
        <f>IF(BP169=2,2,IF(BP169&gt;3,3,IF(BP169=1,1,0)))</f>
        <v>0</v>
      </c>
      <c r="BS169" s="67">
        <f>COUNTIF($E169:$BG169,"R")</f>
        <v>0</v>
      </c>
      <c r="BT169" s="67">
        <f>COUNTIF($E169:$BG169,"E")</f>
        <v>0</v>
      </c>
      <c r="BU169" s="67">
        <f>COUNTIF($E169:$BO169,"X")</f>
        <v>2</v>
      </c>
      <c r="BV169" s="67">
        <f>IF(OR(BT169&gt;0,BS169&gt;0,BU169&gt;7,OR(BU169&lt;7,BU169&gt;7)),0,1)</f>
        <v>0</v>
      </c>
      <c r="BW169" s="13">
        <f>IFERROR(VLOOKUP(C169,Inscritos!$B$2:$D$600,3,FALSE()),0)</f>
        <v>1</v>
      </c>
      <extLst>
        <ext uri="smNativeData">
          <pm:rowDef xmlns:pm="smNativeData" id="1712247999" r="169" hidden="0" collapsedDB="1" collapsedOL="0"/>
        </ext>
      </extLst>
    </row>
    <row r="170" spans="1:75" hidden="1" ht="15.75" customHeight="1">
      <c r="A170" s="24" t="s">
        <v>110</v>
      </c>
      <c r="B170" s="6" t="s">
        <v>144</v>
      </c>
      <c r="C170" s="24" t="s">
        <v>289</v>
      </c>
      <c r="D170" s="13" t="s">
        <v>599</v>
      </c>
      <c r="E170" s="25" t="n">
        <v>0</v>
      </c>
      <c r="F170" s="25" t="n">
        <v>0</v>
      </c>
      <c r="G170" s="25" t="n">
        <v>0</v>
      </c>
      <c r="H170" s="25" t="n">
        <v>0</v>
      </c>
      <c r="I170" s="25" t="n">
        <v>0</v>
      </c>
      <c r="J170" s="25" t="n">
        <v>0</v>
      </c>
      <c r="K170" s="25" t="n">
        <v>0</v>
      </c>
      <c r="L170" s="25" t="n">
        <v>0</v>
      </c>
      <c r="M170" s="25" t="n">
        <v>0</v>
      </c>
      <c r="N170" s="25" t="n">
        <v>0</v>
      </c>
      <c r="O170" s="25" t="n">
        <v>0</v>
      </c>
      <c r="P170" s="25" t="n">
        <v>0</v>
      </c>
      <c r="Q170" s="25" t="n">
        <v>0</v>
      </c>
      <c r="R170" s="25" t="n">
        <v>0</v>
      </c>
      <c r="S170" s="32" t="n">
        <v>0</v>
      </c>
      <c r="T170" s="32" t="n">
        <v>0</v>
      </c>
      <c r="U170" s="32" t="n">
        <v>0</v>
      </c>
      <c r="V170" s="32" t="n">
        <v>0</v>
      </c>
      <c r="W170" s="32" t="n">
        <v>0</v>
      </c>
      <c r="X170" s="32" t="n">
        <v>0</v>
      </c>
      <c r="Y170" s="32" t="n">
        <v>0</v>
      </c>
      <c r="Z170" s="25" t="n">
        <v>0</v>
      </c>
      <c r="AA170" s="25" t="n">
        <v>0</v>
      </c>
      <c r="AB170" s="25" t="n">
        <v>0</v>
      </c>
      <c r="AC170" s="25" t="n">
        <v>0</v>
      </c>
      <c r="AD170" s="25" t="n">
        <v>0</v>
      </c>
      <c r="AE170" s="25" t="n">
        <v>0</v>
      </c>
      <c r="AF170" s="25" t="n">
        <v>0</v>
      </c>
      <c r="AG170" s="25" t="n">
        <v>0</v>
      </c>
      <c r="AH170" s="25" t="n">
        <v>0</v>
      </c>
      <c r="AI170" s="25" t="n">
        <v>0</v>
      </c>
      <c r="AJ170" s="25" t="n">
        <v>0</v>
      </c>
      <c r="AK170" s="25" t="n">
        <v>0</v>
      </c>
      <c r="AL170" s="25" t="n">
        <v>0</v>
      </c>
      <c r="AM170" s="25" t="n">
        <v>0</v>
      </c>
      <c r="AN170" s="32" t="n">
        <v>0</v>
      </c>
      <c r="AO170" s="32" t="n">
        <v>0</v>
      </c>
      <c r="AP170" s="32" t="n">
        <v>0</v>
      </c>
      <c r="AQ170" s="32" t="n">
        <v>0</v>
      </c>
      <c r="AR170" s="32" t="n">
        <v>0</v>
      </c>
      <c r="AS170" s="32" t="n">
        <v>0</v>
      </c>
      <c r="AT170" s="32" t="n">
        <v>0</v>
      </c>
      <c r="AU170" s="25" t="n">
        <v>0</v>
      </c>
      <c r="AV170" s="25" t="n">
        <v>0</v>
      </c>
      <c r="AW170" s="25" t="n">
        <v>0</v>
      </c>
      <c r="AX170" s="25" t="n">
        <v>0</v>
      </c>
      <c r="AY170" s="25" t="n">
        <v>0</v>
      </c>
      <c r="AZ170" s="25" t="n">
        <v>0</v>
      </c>
      <c r="BA170" s="25" t="n">
        <v>0</v>
      </c>
      <c r="BB170" s="25" t="n">
        <v>0</v>
      </c>
      <c r="BC170" s="25" t="n">
        <v>0</v>
      </c>
      <c r="BD170" s="25" t="n">
        <v>0</v>
      </c>
      <c r="BE170" s="25" t="n">
        <v>0</v>
      </c>
      <c r="BF170" s="25" t="n">
        <v>0</v>
      </c>
      <c r="BG170" s="25" t="n">
        <v>0</v>
      </c>
      <c r="BH170" s="25" t="n">
        <v>0</v>
      </c>
      <c r="BI170" s="32" t="s">
        <v>469</v>
      </c>
      <c r="BJ170" s="32" t="s">
        <v>469</v>
      </c>
      <c r="BK170" s="32" t="s">
        <v>469</v>
      </c>
      <c r="BL170" s="32" t="s">
        <v>469</v>
      </c>
      <c r="BM170" s="32" t="s">
        <v>469</v>
      </c>
      <c r="BN170" s="32" t="s">
        <v>469</v>
      </c>
      <c r="BO170" s="32" t="s">
        <v>469</v>
      </c>
      <c r="BP170" s="67">
        <f>COUNTIF($E170:$BG170,1)</f>
        <v>0</v>
      </c>
      <c r="BR170" s="67">
        <f>IF(BP170=2,2,IF(BP170&gt;3,3,IF(BP170=1,1,0)))</f>
        <v>0</v>
      </c>
      <c r="BS170" s="67">
        <f>COUNTIF($E170:$BG170,"R")</f>
        <v>0</v>
      </c>
      <c r="BT170" s="67">
        <f>COUNTIF($E170:$BG170,"E")</f>
        <v>0</v>
      </c>
      <c r="BU170" s="67">
        <f>COUNTIF($E170:$BO170,"X")</f>
        <v>0</v>
      </c>
      <c r="BV170" s="67">
        <f>IF(OR(BT170&gt;0,BS170&gt;0,BU170&gt;7,OR(BU170&lt;7,BU170&gt;7)),0,1)</f>
        <v>0</v>
      </c>
      <c r="BW170" s="13">
        <f>IFERROR(VLOOKUP(C170,Inscritos!$B$2:$D$600,3,FALSE()),0)</f>
        <v>1</v>
      </c>
      <extLst>
        <ext uri="smNativeData">
          <pm:rowDef xmlns:pm="smNativeData" id="1712247999" r="170" hidden="0" collapsedDB="1" collapsedOL="0"/>
        </ext>
      </extLst>
    </row>
    <row r="171" spans="1:75" hidden="1" ht="15.75" customHeight="1">
      <c r="A171" s="24" t="s">
        <v>110</v>
      </c>
      <c r="B171" s="6" t="s">
        <v>597</v>
      </c>
      <c r="C171" s="24" t="s">
        <v>290</v>
      </c>
      <c r="D171" s="13" t="s">
        <v>600</v>
      </c>
      <c r="E171" s="25" t="n">
        <v>0</v>
      </c>
      <c r="F171" s="25" t="n">
        <v>0</v>
      </c>
      <c r="G171" s="25" t="n">
        <v>0</v>
      </c>
      <c r="H171" s="25" t="n">
        <v>0</v>
      </c>
      <c r="I171" s="25" t="n">
        <v>0</v>
      </c>
      <c r="J171" s="25" t="n">
        <v>0</v>
      </c>
      <c r="K171" s="25" t="n">
        <v>0</v>
      </c>
      <c r="L171" s="25" t="n">
        <v>0</v>
      </c>
      <c r="M171" s="25" t="n">
        <v>0</v>
      </c>
      <c r="N171" s="25" t="n">
        <v>0</v>
      </c>
      <c r="O171" s="25" t="n">
        <v>0</v>
      </c>
      <c r="P171" s="25" t="n">
        <v>0</v>
      </c>
      <c r="Q171" s="25" t="n">
        <v>0</v>
      </c>
      <c r="R171" s="25" t="n">
        <v>0</v>
      </c>
      <c r="S171" s="32" t="n">
        <v>0</v>
      </c>
      <c r="T171" s="32" t="n">
        <v>0</v>
      </c>
      <c r="U171" s="32" t="n">
        <v>0</v>
      </c>
      <c r="V171" s="32" t="n">
        <v>0</v>
      </c>
      <c r="W171" s="32" t="n">
        <v>0</v>
      </c>
      <c r="X171" s="32" t="n">
        <v>0</v>
      </c>
      <c r="Y171" s="32" t="n">
        <v>0</v>
      </c>
      <c r="Z171" s="25" t="n">
        <v>0</v>
      </c>
      <c r="AA171" s="25" t="n">
        <v>0</v>
      </c>
      <c r="AB171" s="25" t="n">
        <v>0</v>
      </c>
      <c r="AC171" s="25" t="n">
        <v>0</v>
      </c>
      <c r="AD171" s="25" t="n">
        <v>0</v>
      </c>
      <c r="AE171" s="25" t="n">
        <v>0</v>
      </c>
      <c r="AF171" s="25" t="n">
        <v>0</v>
      </c>
      <c r="AG171" s="25" t="n">
        <v>0</v>
      </c>
      <c r="AH171" s="25" t="n">
        <v>0</v>
      </c>
      <c r="AI171" s="25" t="n">
        <v>0</v>
      </c>
      <c r="AJ171" s="25" t="n">
        <v>0</v>
      </c>
      <c r="AK171" s="25" t="n">
        <v>0</v>
      </c>
      <c r="AL171" s="25" t="n">
        <v>0</v>
      </c>
      <c r="AM171" s="25" t="n">
        <v>0</v>
      </c>
      <c r="AN171" s="32" t="n">
        <v>0</v>
      </c>
      <c r="AO171" s="32" t="n">
        <v>0</v>
      </c>
      <c r="AP171" s="32" t="n">
        <v>0</v>
      </c>
      <c r="AQ171" s="32" t="n">
        <v>0</v>
      </c>
      <c r="AR171" s="32" t="n">
        <v>0</v>
      </c>
      <c r="AS171" s="32" t="n">
        <v>0</v>
      </c>
      <c r="AT171" s="32" t="n">
        <v>0</v>
      </c>
      <c r="AU171" s="25" t="n">
        <v>0</v>
      </c>
      <c r="AV171" s="25" t="n">
        <v>0</v>
      </c>
      <c r="AW171" s="25" t="n">
        <v>0</v>
      </c>
      <c r="AX171" s="25" t="n">
        <v>0</v>
      </c>
      <c r="AY171" s="25" t="n">
        <v>0</v>
      </c>
      <c r="AZ171" s="25" t="n">
        <v>0</v>
      </c>
      <c r="BA171" s="25" t="n">
        <v>0</v>
      </c>
      <c r="BB171" s="13" t="s">
        <v>159</v>
      </c>
      <c r="BC171" s="25" t="n">
        <v>0</v>
      </c>
      <c r="BD171" s="25" t="n">
        <v>0</v>
      </c>
      <c r="BE171" s="25" t="n">
        <v>0</v>
      </c>
      <c r="BF171" s="13" t="s">
        <v>159</v>
      </c>
      <c r="BG171" s="25" t="n">
        <v>0</v>
      </c>
      <c r="BH171" s="25" t="n">
        <v>0</v>
      </c>
      <c r="BI171" s="32" t="s">
        <v>469</v>
      </c>
      <c r="BJ171" s="32" t="s">
        <v>469</v>
      </c>
      <c r="BK171" s="32" t="s">
        <v>469</v>
      </c>
      <c r="BL171" s="32" t="s">
        <v>469</v>
      </c>
      <c r="BM171" s="32" t="s">
        <v>469</v>
      </c>
      <c r="BN171" s="32" t="s">
        <v>469</v>
      </c>
      <c r="BO171" s="32" t="n">
        <v>0</v>
      </c>
      <c r="BP171" s="67">
        <f>COUNTIF($E171:$BG171,1)</f>
        <v>0</v>
      </c>
      <c r="BR171" s="67">
        <f>IF(BP171=2,2,IF(BP171&gt;3,3,IF(BP171=1,1,0)))</f>
        <v>0</v>
      </c>
      <c r="BS171" s="67">
        <f>COUNTIF($E171:$BG171,"R")</f>
        <v>0</v>
      </c>
      <c r="BT171" s="67">
        <f>COUNTIF($E171:$BG171,"E")</f>
        <v>0</v>
      </c>
      <c r="BU171" s="67">
        <f>COUNTIF($E171:$BO171,"X")</f>
        <v>2</v>
      </c>
      <c r="BV171" s="67">
        <f>IF(OR(BT171&gt;0,BS171&gt;0,BU171&gt;7,OR(BU171&lt;7,BU171&gt;7)),0,1)</f>
        <v>0</v>
      </c>
      <c r="BW171" s="13">
        <f>IFERROR(VLOOKUP(C171,Inscritos!$B$2:$D$600,3,FALSE()),0)</f>
        <v>1</v>
      </c>
      <extLst>
        <ext uri="smNativeData">
          <pm:rowDef xmlns:pm="smNativeData" id="1712247999" r="171" hidden="0" collapsedDB="1" collapsedOL="0"/>
        </ext>
      </extLst>
    </row>
    <row r="172" spans="1:75" hidden="1" ht="15.75" customHeight="1">
      <c r="A172" s="24" t="s">
        <v>110</v>
      </c>
      <c r="B172" s="6" t="s">
        <v>144</v>
      </c>
      <c r="C172" s="24" t="s">
        <v>291</v>
      </c>
      <c r="D172" s="13" t="s">
        <v>601</v>
      </c>
      <c r="E172" s="25" t="n">
        <v>0</v>
      </c>
      <c r="F172" s="25" t="n">
        <v>0</v>
      </c>
      <c r="G172" s="25" t="n">
        <v>0</v>
      </c>
      <c r="H172" s="25" t="n">
        <v>0</v>
      </c>
      <c r="I172" s="25" t="n">
        <v>0</v>
      </c>
      <c r="J172" s="25" t="n">
        <v>0</v>
      </c>
      <c r="K172" s="25" t="n">
        <v>0</v>
      </c>
      <c r="L172" s="25" t="n">
        <v>0</v>
      </c>
      <c r="M172" s="25" t="n">
        <v>0</v>
      </c>
      <c r="N172" s="25" t="n">
        <v>0</v>
      </c>
      <c r="O172" s="25" t="n">
        <v>0</v>
      </c>
      <c r="P172" s="25" t="n">
        <v>0</v>
      </c>
      <c r="Q172" s="25" t="n">
        <v>0</v>
      </c>
      <c r="R172" s="25" t="n">
        <v>0</v>
      </c>
      <c r="S172" s="32" t="n">
        <v>0</v>
      </c>
      <c r="T172" s="32" t="n">
        <v>0</v>
      </c>
      <c r="U172" s="32" t="n">
        <v>0</v>
      </c>
      <c r="V172" s="32" t="n">
        <v>0</v>
      </c>
      <c r="W172" s="32" t="n">
        <v>0</v>
      </c>
      <c r="X172" s="32" t="n">
        <v>0</v>
      </c>
      <c r="Y172" s="32" t="n">
        <v>0</v>
      </c>
      <c r="Z172" s="25" t="n">
        <v>0</v>
      </c>
      <c r="AA172" s="25" t="n">
        <v>0</v>
      </c>
      <c r="AB172" s="25" t="n">
        <v>0</v>
      </c>
      <c r="AC172" s="25" t="n">
        <v>0</v>
      </c>
      <c r="AD172" s="25" t="n">
        <v>0</v>
      </c>
      <c r="AE172" s="25" t="n">
        <v>0</v>
      </c>
      <c r="AF172" s="25" t="n">
        <v>0</v>
      </c>
      <c r="AG172" s="25" t="n">
        <v>0</v>
      </c>
      <c r="AH172" s="25" t="n">
        <v>0</v>
      </c>
      <c r="AI172" s="25" t="n">
        <v>0</v>
      </c>
      <c r="AJ172" s="25" t="n">
        <v>0</v>
      </c>
      <c r="AK172" s="25" t="n">
        <v>0</v>
      </c>
      <c r="AL172" s="25" t="n">
        <v>0</v>
      </c>
      <c r="AM172" s="25" t="n">
        <v>0</v>
      </c>
      <c r="AN172" s="32" t="n">
        <v>0</v>
      </c>
      <c r="AO172" s="32" t="n">
        <v>0</v>
      </c>
      <c r="AP172" s="32" t="n">
        <v>0</v>
      </c>
      <c r="AQ172" s="32" t="n">
        <v>0</v>
      </c>
      <c r="AR172" s="32" t="n">
        <v>0</v>
      </c>
      <c r="AS172" s="32" t="n">
        <v>0</v>
      </c>
      <c r="AT172" s="32" t="n">
        <v>0</v>
      </c>
      <c r="AU172" s="25" t="n">
        <v>0</v>
      </c>
      <c r="AV172" s="25" t="n">
        <v>0</v>
      </c>
      <c r="AW172" s="25" t="n">
        <v>0</v>
      </c>
      <c r="AX172" s="25" t="n">
        <v>0</v>
      </c>
      <c r="AY172" s="25" t="n">
        <v>0</v>
      </c>
      <c r="AZ172" s="25" t="n">
        <v>0</v>
      </c>
      <c r="BA172" s="25" t="n">
        <v>0</v>
      </c>
      <c r="BB172" s="25" t="n">
        <v>0</v>
      </c>
      <c r="BC172" s="25" t="n">
        <v>0</v>
      </c>
      <c r="BD172" s="25" t="n">
        <v>0</v>
      </c>
      <c r="BE172" s="25" t="n">
        <v>0</v>
      </c>
      <c r="BF172" s="25" t="n">
        <v>0</v>
      </c>
      <c r="BG172" s="25" t="n">
        <v>0</v>
      </c>
      <c r="BH172" s="25" t="n">
        <v>0</v>
      </c>
      <c r="BI172" s="32" t="s">
        <v>469</v>
      </c>
      <c r="BJ172" s="32" t="s">
        <v>469</v>
      </c>
      <c r="BK172" s="32" t="s">
        <v>469</v>
      </c>
      <c r="BL172" s="32" t="s">
        <v>469</v>
      </c>
      <c r="BM172" s="32" t="s">
        <v>469</v>
      </c>
      <c r="BN172" s="32" t="s">
        <v>469</v>
      </c>
      <c r="BO172" s="32" t="s">
        <v>469</v>
      </c>
      <c r="BP172" s="67">
        <f>COUNTIF($E172:$BG172,1)</f>
        <v>0</v>
      </c>
      <c r="BR172" s="67">
        <f>IF(BP172=2,2,IF(BP172&gt;3,3,IF(BP172=1,1,0)))</f>
        <v>0</v>
      </c>
      <c r="BS172" s="67">
        <f>COUNTIF($E172:$BG172,"R")</f>
        <v>0</v>
      </c>
      <c r="BT172" s="67">
        <f>COUNTIF($E172:$BG172,"E")</f>
        <v>0</v>
      </c>
      <c r="BU172" s="67">
        <f>COUNTIF($E172:$BO172,"X")</f>
        <v>0</v>
      </c>
      <c r="BV172" s="67">
        <f>IF(OR(BT172&gt;0,BS172&gt;0,BU172&gt;7,OR(BU172&lt;7,BU172&gt;7)),0,1)</f>
        <v>0</v>
      </c>
      <c r="BW172" s="13">
        <f>IFERROR(VLOOKUP(C172,Inscritos!$B$2:$D$600,3,FALSE()),0)</f>
        <v>1</v>
      </c>
      <extLst>
        <ext uri="smNativeData">
          <pm:rowDef xmlns:pm="smNativeData" id="1712247999" r="172" hidden="0" collapsedDB="1" collapsedOL="0"/>
        </ext>
      </extLst>
    </row>
    <row r="173" spans="1:75" hidden="1" ht="15.75" customHeight="1">
      <c r="A173" s="24" t="s">
        <v>110</v>
      </c>
      <c r="B173" s="6" t="s">
        <v>144</v>
      </c>
      <c r="C173" s="24" t="s">
        <v>292</v>
      </c>
      <c r="D173" s="13" t="s">
        <v>602</v>
      </c>
      <c r="E173" s="25" t="n">
        <v>0</v>
      </c>
      <c r="F173" s="25" t="n">
        <v>0</v>
      </c>
      <c r="G173" s="25" t="n">
        <v>0</v>
      </c>
      <c r="H173" s="25" t="n">
        <v>0</v>
      </c>
      <c r="I173" s="25" t="n">
        <v>0</v>
      </c>
      <c r="J173" s="25" t="n">
        <v>0</v>
      </c>
      <c r="K173" s="25" t="n">
        <v>0</v>
      </c>
      <c r="L173" s="25" t="n">
        <v>0</v>
      </c>
      <c r="M173" s="25" t="n">
        <v>0</v>
      </c>
      <c r="N173" s="25" t="n">
        <v>0</v>
      </c>
      <c r="O173" s="25" t="n">
        <v>0</v>
      </c>
      <c r="P173" s="25" t="n">
        <v>0</v>
      </c>
      <c r="Q173" s="25" t="n">
        <v>0</v>
      </c>
      <c r="R173" s="25" t="n">
        <v>0</v>
      </c>
      <c r="S173" s="32" t="n">
        <v>0</v>
      </c>
      <c r="T173" s="32" t="n">
        <v>0</v>
      </c>
      <c r="U173" s="32" t="n">
        <v>0</v>
      </c>
      <c r="V173" s="32" t="n">
        <v>0</v>
      </c>
      <c r="W173" s="32" t="n">
        <v>0</v>
      </c>
      <c r="X173" s="32" t="n">
        <v>0</v>
      </c>
      <c r="Y173" s="32" t="n">
        <v>0</v>
      </c>
      <c r="Z173" s="25" t="n">
        <v>0</v>
      </c>
      <c r="AA173" s="25" t="n">
        <v>0</v>
      </c>
      <c r="AB173" s="25" t="n">
        <v>0</v>
      </c>
      <c r="AC173" s="25" t="n">
        <v>0</v>
      </c>
      <c r="AD173" s="25" t="n">
        <v>0</v>
      </c>
      <c r="AE173" s="25" t="n">
        <v>0</v>
      </c>
      <c r="AF173" s="25" t="n">
        <v>0</v>
      </c>
      <c r="AG173" s="25" t="n">
        <v>0</v>
      </c>
      <c r="AH173" s="25" t="n">
        <v>0</v>
      </c>
      <c r="AI173" s="25" t="n">
        <v>0</v>
      </c>
      <c r="AJ173" s="25" t="n">
        <v>0</v>
      </c>
      <c r="AK173" s="25" t="n">
        <v>0</v>
      </c>
      <c r="AL173" s="25" t="n">
        <v>0</v>
      </c>
      <c r="AM173" s="25" t="n">
        <v>0</v>
      </c>
      <c r="AN173" s="32" t="n">
        <v>0</v>
      </c>
      <c r="AO173" s="32" t="n">
        <v>0</v>
      </c>
      <c r="AP173" s="32" t="n">
        <v>0</v>
      </c>
      <c r="AQ173" s="32" t="n">
        <v>0</v>
      </c>
      <c r="AR173" s="32" t="n">
        <v>0</v>
      </c>
      <c r="AS173" s="32" t="n">
        <v>0</v>
      </c>
      <c r="AT173" s="32" t="n">
        <v>0</v>
      </c>
      <c r="AU173" s="25" t="n">
        <v>0</v>
      </c>
      <c r="AV173" s="25" t="n">
        <v>0</v>
      </c>
      <c r="AW173" s="25" t="n">
        <v>0</v>
      </c>
      <c r="AX173" s="25" t="n">
        <v>0</v>
      </c>
      <c r="AY173" s="25" t="n">
        <v>0</v>
      </c>
      <c r="AZ173" s="25" t="n">
        <v>0</v>
      </c>
      <c r="BA173" s="25" t="n">
        <v>0</v>
      </c>
      <c r="BB173" s="25" t="n">
        <v>0</v>
      </c>
      <c r="BC173" s="25" t="n">
        <v>0</v>
      </c>
      <c r="BD173" s="25" t="n">
        <v>0</v>
      </c>
      <c r="BE173" s="25" t="n">
        <v>0</v>
      </c>
      <c r="BF173" s="25" t="n">
        <v>0</v>
      </c>
      <c r="BG173" s="25" t="n">
        <v>0</v>
      </c>
      <c r="BH173" s="25" t="n">
        <v>0</v>
      </c>
      <c r="BI173" s="32" t="s">
        <v>469</v>
      </c>
      <c r="BJ173" s="32" t="s">
        <v>469</v>
      </c>
      <c r="BK173" s="32" t="s">
        <v>469</v>
      </c>
      <c r="BL173" s="32" t="s">
        <v>469</v>
      </c>
      <c r="BM173" s="32" t="s">
        <v>469</v>
      </c>
      <c r="BN173" s="32" t="s">
        <v>469</v>
      </c>
      <c r="BO173" s="32" t="s">
        <v>469</v>
      </c>
      <c r="BP173" s="67">
        <f>COUNTIF($E173:$BG173,1)</f>
        <v>0</v>
      </c>
      <c r="BR173" s="67">
        <f>IF(BP173=2,2,IF(BP173&gt;3,3,IF(BP173=1,1,0)))</f>
        <v>0</v>
      </c>
      <c r="BS173" s="67">
        <f>COUNTIF($E173:$BG173,"R")</f>
        <v>0</v>
      </c>
      <c r="BT173" s="67">
        <f>COUNTIF($E173:$BG173,"E")</f>
        <v>0</v>
      </c>
      <c r="BU173" s="67">
        <f>COUNTIF($E173:$BO173,"X")</f>
        <v>0</v>
      </c>
      <c r="BV173" s="67">
        <f>IF(OR(BT173&gt;0,BS173&gt;0,BU173&gt;7,OR(BU173&lt;7,BU173&gt;7)),0,1)</f>
        <v>0</v>
      </c>
      <c r="BW173" s="13">
        <f>IFERROR(VLOOKUP(C173,Inscritos!$B$2:$D$600,3,FALSE()),0)</f>
        <v>2</v>
      </c>
      <extLst>
        <ext uri="smNativeData">
          <pm:rowDef xmlns:pm="smNativeData" id="1712247999" r="173" hidden="0" collapsedDB="1" collapsedOL="0"/>
        </ext>
      </extLst>
    </row>
    <row r="174" spans="1:75" hidden="1" ht="15.75" customHeight="1">
      <c r="A174" s="24" t="s">
        <v>110</v>
      </c>
      <c r="B174" s="6" t="s">
        <v>144</v>
      </c>
      <c r="C174" s="24" t="s">
        <v>293</v>
      </c>
      <c r="D174" s="13" t="s">
        <v>603</v>
      </c>
      <c r="E174" s="25" t="n">
        <v>0</v>
      </c>
      <c r="F174" s="25" t="n">
        <v>0</v>
      </c>
      <c r="G174" s="25" t="n">
        <v>0</v>
      </c>
      <c r="H174" s="25" t="n">
        <v>0</v>
      </c>
      <c r="I174" s="25" t="n">
        <v>0</v>
      </c>
      <c r="J174" s="25" t="n">
        <v>0</v>
      </c>
      <c r="K174" s="25" t="n">
        <v>0</v>
      </c>
      <c r="L174" s="25" t="n">
        <v>0</v>
      </c>
      <c r="M174" s="25" t="n">
        <v>0</v>
      </c>
      <c r="N174" s="25" t="n">
        <v>0</v>
      </c>
      <c r="O174" s="25" t="n">
        <v>0</v>
      </c>
      <c r="P174" s="25" t="n">
        <v>0</v>
      </c>
      <c r="Q174" s="25" t="n">
        <v>0</v>
      </c>
      <c r="R174" s="25" t="n">
        <v>0</v>
      </c>
      <c r="S174" s="32" t="n">
        <v>0</v>
      </c>
      <c r="T174" s="32" t="n">
        <v>0</v>
      </c>
      <c r="U174" s="32" t="n">
        <v>0</v>
      </c>
      <c r="V174" s="32" t="n">
        <v>0</v>
      </c>
      <c r="W174" s="32" t="n">
        <v>0</v>
      </c>
      <c r="X174" s="32" t="n">
        <v>0</v>
      </c>
      <c r="Y174" s="32" t="n">
        <v>0</v>
      </c>
      <c r="Z174" s="25" t="n">
        <v>0</v>
      </c>
      <c r="AA174" s="25" t="n">
        <v>0</v>
      </c>
      <c r="AB174" s="25" t="n">
        <v>0</v>
      </c>
      <c r="AC174" s="25" t="n">
        <v>0</v>
      </c>
      <c r="AD174" s="25" t="n">
        <v>0</v>
      </c>
      <c r="AE174" s="25" t="n">
        <v>0</v>
      </c>
      <c r="AF174" s="25" t="n">
        <v>0</v>
      </c>
      <c r="AG174" s="25" t="n">
        <v>0</v>
      </c>
      <c r="AH174" s="25" t="n">
        <v>0</v>
      </c>
      <c r="AI174" s="25" t="n">
        <v>0</v>
      </c>
      <c r="AJ174" s="25" t="n">
        <v>0</v>
      </c>
      <c r="AK174" s="25" t="n">
        <v>0</v>
      </c>
      <c r="AL174" s="25" t="n">
        <v>0</v>
      </c>
      <c r="AM174" s="25" t="n">
        <v>0</v>
      </c>
      <c r="AN174" s="32" t="n">
        <v>0</v>
      </c>
      <c r="AO174" s="32" t="n">
        <v>0</v>
      </c>
      <c r="AP174" s="32" t="n">
        <v>0</v>
      </c>
      <c r="AQ174" s="32" t="n">
        <v>0</v>
      </c>
      <c r="AR174" s="32" t="n">
        <v>0</v>
      </c>
      <c r="AS174" s="32" t="n">
        <v>0</v>
      </c>
      <c r="AT174" s="32" t="n">
        <v>0</v>
      </c>
      <c r="AU174" s="25" t="n">
        <v>0</v>
      </c>
      <c r="AV174" s="25" t="n">
        <v>0</v>
      </c>
      <c r="AW174" s="25" t="n">
        <v>0</v>
      </c>
      <c r="AX174" s="25" t="n">
        <v>0</v>
      </c>
      <c r="AY174" s="25" t="n">
        <v>0</v>
      </c>
      <c r="AZ174" s="25" t="n">
        <v>0</v>
      </c>
      <c r="BA174" s="25" t="n">
        <v>0</v>
      </c>
      <c r="BB174" s="25" t="n">
        <v>0</v>
      </c>
      <c r="BC174" s="25" t="n">
        <v>0</v>
      </c>
      <c r="BD174" s="25" t="n">
        <v>0</v>
      </c>
      <c r="BE174" s="25" t="n">
        <v>0</v>
      </c>
      <c r="BF174" s="25" t="n">
        <v>0</v>
      </c>
      <c r="BG174" s="25" t="n">
        <v>0</v>
      </c>
      <c r="BH174" s="25" t="n">
        <v>0</v>
      </c>
      <c r="BI174" s="32" t="s">
        <v>469</v>
      </c>
      <c r="BJ174" s="32" t="s">
        <v>469</v>
      </c>
      <c r="BK174" s="32" t="s">
        <v>469</v>
      </c>
      <c r="BL174" s="32" t="s">
        <v>469</v>
      </c>
      <c r="BM174" s="32" t="s">
        <v>469</v>
      </c>
      <c r="BN174" s="32" t="s">
        <v>469</v>
      </c>
      <c r="BO174" s="32" t="s">
        <v>469</v>
      </c>
      <c r="BP174" s="67">
        <f>COUNTIF($E174:$BG174,1)</f>
        <v>0</v>
      </c>
      <c r="BR174" s="67">
        <f>IF(BP174=2,2,IF(BP174&gt;3,3,IF(BP174=1,1,0)))</f>
        <v>0</v>
      </c>
      <c r="BS174" s="67">
        <f>COUNTIF($E174:$BG174,"R")</f>
        <v>0</v>
      </c>
      <c r="BT174" s="67">
        <f>COUNTIF($E174:$BG174,"E")</f>
        <v>0</v>
      </c>
      <c r="BU174" s="67">
        <f>COUNTIF($E174:$BO174,"X")</f>
        <v>0</v>
      </c>
      <c r="BV174" s="67">
        <f>IF(OR(BT174&gt;0,BS174&gt;0,BU174&gt;7,OR(BU174&lt;7,BU174&gt;7)),0,1)</f>
        <v>0</v>
      </c>
      <c r="BW174" s="13">
        <f>IFERROR(VLOOKUP(C174,Inscritos!$B$2:$D$600,3,FALSE()),0)</f>
        <v>2</v>
      </c>
      <extLst>
        <ext uri="smNativeData">
          <pm:rowDef xmlns:pm="smNativeData" id="1712247999" r="174" hidden="0" collapsedDB="1" collapsedOL="0"/>
        </ext>
      </extLst>
    </row>
    <row r="175" spans="1:75" hidden="1" ht="15.75" customHeight="1">
      <c r="A175" s="24" t="s">
        <v>110</v>
      </c>
      <c r="B175" s="6" t="s">
        <v>144</v>
      </c>
      <c r="C175" s="24" t="s">
        <v>294</v>
      </c>
      <c r="D175" s="13" t="s">
        <v>604</v>
      </c>
      <c r="E175" s="25" t="n">
        <v>0</v>
      </c>
      <c r="F175" s="25" t="n">
        <v>0</v>
      </c>
      <c r="G175" s="25" t="n">
        <v>0</v>
      </c>
      <c r="H175" s="25" t="n">
        <v>0</v>
      </c>
      <c r="I175" s="25" t="n">
        <v>0</v>
      </c>
      <c r="J175" s="25" t="n">
        <v>0</v>
      </c>
      <c r="K175" s="25" t="n">
        <v>0</v>
      </c>
      <c r="L175" s="25" t="n">
        <v>0</v>
      </c>
      <c r="M175" s="25" t="n">
        <v>0</v>
      </c>
      <c r="N175" s="25" t="n">
        <v>0</v>
      </c>
      <c r="O175" s="25" t="n">
        <v>0</v>
      </c>
      <c r="P175" s="25" t="n">
        <v>0</v>
      </c>
      <c r="Q175" s="25" t="n">
        <v>0</v>
      </c>
      <c r="R175" s="25" t="n">
        <v>0</v>
      </c>
      <c r="S175" s="32" t="n">
        <v>0</v>
      </c>
      <c r="T175" s="32" t="n">
        <v>0</v>
      </c>
      <c r="U175" s="32" t="n">
        <v>0</v>
      </c>
      <c r="V175" s="32" t="n">
        <v>0</v>
      </c>
      <c r="W175" s="32" t="n">
        <v>0</v>
      </c>
      <c r="X175" s="32" t="n">
        <v>0</v>
      </c>
      <c r="Y175" s="32" t="n">
        <v>0</v>
      </c>
      <c r="Z175" s="25" t="n">
        <v>0</v>
      </c>
      <c r="AA175" s="25" t="n">
        <v>0</v>
      </c>
      <c r="AB175" s="25" t="n">
        <v>0</v>
      </c>
      <c r="AC175" s="25" t="n">
        <v>0</v>
      </c>
      <c r="AD175" s="25" t="n">
        <v>0</v>
      </c>
      <c r="AE175" s="25" t="n">
        <v>0</v>
      </c>
      <c r="AF175" s="25" t="n">
        <v>0</v>
      </c>
      <c r="AG175" s="25" t="n">
        <v>0</v>
      </c>
      <c r="AH175" s="25" t="n">
        <v>0</v>
      </c>
      <c r="AI175" s="25" t="n">
        <v>0</v>
      </c>
      <c r="AJ175" s="25" t="n">
        <v>0</v>
      </c>
      <c r="AK175" s="25" t="n">
        <v>0</v>
      </c>
      <c r="AL175" s="25" t="n">
        <v>0</v>
      </c>
      <c r="AM175" s="25" t="n">
        <v>0</v>
      </c>
      <c r="AN175" s="32" t="n">
        <v>0</v>
      </c>
      <c r="AO175" s="32" t="n">
        <v>0</v>
      </c>
      <c r="AP175" s="32" t="n">
        <v>0</v>
      </c>
      <c r="AQ175" s="32" t="n">
        <v>0</v>
      </c>
      <c r="AR175" s="32" t="n">
        <v>0</v>
      </c>
      <c r="AS175" s="32" t="n">
        <v>0</v>
      </c>
      <c r="AT175" s="32" t="n">
        <v>0</v>
      </c>
      <c r="AU175" s="25" t="n">
        <v>0</v>
      </c>
      <c r="AV175" s="25" t="n">
        <v>0</v>
      </c>
      <c r="AW175" s="25" t="n">
        <v>0</v>
      </c>
      <c r="AX175" s="25" t="n">
        <v>0</v>
      </c>
      <c r="AY175" s="25" t="n">
        <v>0</v>
      </c>
      <c r="AZ175" s="25" t="n">
        <v>0</v>
      </c>
      <c r="BA175" s="25" t="n">
        <v>0</v>
      </c>
      <c r="BB175" s="25" t="n">
        <v>0</v>
      </c>
      <c r="BC175" s="25" t="n">
        <v>0</v>
      </c>
      <c r="BD175" s="25" t="n">
        <v>0</v>
      </c>
      <c r="BE175" s="25" t="n">
        <v>0</v>
      </c>
      <c r="BF175" s="25" t="n">
        <v>0</v>
      </c>
      <c r="BG175" s="25" t="n">
        <v>0</v>
      </c>
      <c r="BH175" s="25" t="n">
        <v>0</v>
      </c>
      <c r="BI175" s="32" t="s">
        <v>469</v>
      </c>
      <c r="BJ175" s="32" t="s">
        <v>469</v>
      </c>
      <c r="BK175" s="32" t="s">
        <v>469</v>
      </c>
      <c r="BL175" s="32" t="s">
        <v>469</v>
      </c>
      <c r="BM175" s="32" t="s">
        <v>469</v>
      </c>
      <c r="BN175" s="32" t="s">
        <v>469</v>
      </c>
      <c r="BO175" s="32" t="s">
        <v>469</v>
      </c>
      <c r="BP175" s="67">
        <f>COUNTIF($E175:$BG175,1)</f>
        <v>0</v>
      </c>
      <c r="BR175" s="67">
        <f>IF(BP175=2,2,IF(BP175&gt;3,3,IF(BP175=1,1,0)))</f>
        <v>0</v>
      </c>
      <c r="BS175" s="67">
        <f>COUNTIF($E175:$BG175,"R")</f>
        <v>0</v>
      </c>
      <c r="BT175" s="67">
        <f>COUNTIF($E175:$BG175,"E")</f>
        <v>0</v>
      </c>
      <c r="BU175" s="67">
        <f>COUNTIF($E175:$BO175,"X")</f>
        <v>0</v>
      </c>
      <c r="BV175" s="67">
        <f>IF(OR(BT175&gt;0,BS175&gt;0,BU175&gt;7,OR(BU175&lt;7,BU175&gt;7)),0,1)</f>
        <v>0</v>
      </c>
      <c r="BW175" s="13">
        <f>IFERROR(VLOOKUP(C175,Inscritos!$B$2:$D$600,3,FALSE()),0)</f>
        <v>1</v>
      </c>
      <extLst>
        <ext uri="smNativeData">
          <pm:rowDef xmlns:pm="smNativeData" id="1712247999" r="175" hidden="0" collapsedDB="1" collapsedOL="0"/>
        </ext>
      </extLst>
    </row>
    <row r="176" spans="1:75" hidden="1" ht="15.75" customHeight="1">
      <c r="A176" s="24" t="s">
        <v>110</v>
      </c>
      <c r="B176" s="6" t="s">
        <v>144</v>
      </c>
      <c r="C176" s="24" t="s">
        <v>295</v>
      </c>
      <c r="D176" s="13" t="s">
        <v>605</v>
      </c>
      <c r="E176" s="25" t="n">
        <v>0</v>
      </c>
      <c r="F176" s="25" t="n">
        <v>0</v>
      </c>
      <c r="G176" s="25" t="n">
        <v>0</v>
      </c>
      <c r="H176" s="25" t="n">
        <v>0</v>
      </c>
      <c r="I176" s="25" t="n">
        <v>0</v>
      </c>
      <c r="J176" s="25" t="n">
        <v>0</v>
      </c>
      <c r="K176" s="25" t="n">
        <v>0</v>
      </c>
      <c r="L176" s="25" t="n">
        <v>0</v>
      </c>
      <c r="M176" s="25" t="n">
        <v>0</v>
      </c>
      <c r="N176" s="25" t="n">
        <v>0</v>
      </c>
      <c r="O176" s="25" t="n">
        <v>0</v>
      </c>
      <c r="P176" s="25" t="n">
        <v>0</v>
      </c>
      <c r="Q176" s="25" t="n">
        <v>0</v>
      </c>
      <c r="R176" s="25" t="n">
        <v>0</v>
      </c>
      <c r="S176" s="32" t="n">
        <v>0</v>
      </c>
      <c r="T176" s="32" t="n">
        <v>0</v>
      </c>
      <c r="U176" s="32" t="n">
        <v>0</v>
      </c>
      <c r="V176" s="32" t="n">
        <v>0</v>
      </c>
      <c r="W176" s="32" t="n">
        <v>0</v>
      </c>
      <c r="X176" s="32" t="n">
        <v>0</v>
      </c>
      <c r="Y176" s="32" t="n">
        <v>0</v>
      </c>
      <c r="Z176" s="25" t="n">
        <v>0</v>
      </c>
      <c r="AA176" s="25" t="n">
        <v>0</v>
      </c>
      <c r="AB176" s="25" t="n">
        <v>0</v>
      </c>
      <c r="AC176" s="25" t="n">
        <v>0</v>
      </c>
      <c r="AD176" s="25" t="n">
        <v>0</v>
      </c>
      <c r="AE176" s="25" t="n">
        <v>0</v>
      </c>
      <c r="AF176" s="25" t="n">
        <v>0</v>
      </c>
      <c r="AG176" s="25" t="n">
        <v>0</v>
      </c>
      <c r="AH176" s="25" t="n">
        <v>0</v>
      </c>
      <c r="AI176" s="25" t="n">
        <v>0</v>
      </c>
      <c r="AJ176" s="25" t="n">
        <v>0</v>
      </c>
      <c r="AK176" s="25" t="n">
        <v>0</v>
      </c>
      <c r="AL176" s="25" t="n">
        <v>0</v>
      </c>
      <c r="AM176" s="25" t="n">
        <v>0</v>
      </c>
      <c r="AN176" s="32" t="n">
        <v>0</v>
      </c>
      <c r="AO176" s="32" t="n">
        <v>0</v>
      </c>
      <c r="AP176" s="32" t="n">
        <v>0</v>
      </c>
      <c r="AQ176" s="32" t="n">
        <v>0</v>
      </c>
      <c r="AR176" s="32" t="n">
        <v>0</v>
      </c>
      <c r="AS176" s="32" t="n">
        <v>0</v>
      </c>
      <c r="AT176" s="32" t="n">
        <v>0</v>
      </c>
      <c r="AU176" s="25" t="n">
        <v>0</v>
      </c>
      <c r="AV176" s="25" t="n">
        <v>0</v>
      </c>
      <c r="AW176" s="25" t="n">
        <v>0</v>
      </c>
      <c r="AX176" s="25" t="n">
        <v>0</v>
      </c>
      <c r="AY176" s="25" t="n">
        <v>0</v>
      </c>
      <c r="AZ176" s="25" t="n">
        <v>0</v>
      </c>
      <c r="BA176" s="25" t="n">
        <v>0</v>
      </c>
      <c r="BB176" s="25" t="n">
        <v>0</v>
      </c>
      <c r="BC176" s="25" t="n">
        <v>0</v>
      </c>
      <c r="BD176" s="25" t="n">
        <v>0</v>
      </c>
      <c r="BE176" s="25" t="n">
        <v>0</v>
      </c>
      <c r="BF176" s="25" t="n">
        <v>0</v>
      </c>
      <c r="BG176" s="25" t="n">
        <v>0</v>
      </c>
      <c r="BH176" s="25" t="n">
        <v>0</v>
      </c>
      <c r="BI176" s="32" t="s">
        <v>469</v>
      </c>
      <c r="BJ176" s="32" t="s">
        <v>469</v>
      </c>
      <c r="BK176" s="32" t="s">
        <v>469</v>
      </c>
      <c r="BL176" s="32" t="s">
        <v>469</v>
      </c>
      <c r="BM176" s="32" t="s">
        <v>469</v>
      </c>
      <c r="BN176" s="32" t="s">
        <v>469</v>
      </c>
      <c r="BO176" s="32" t="s">
        <v>469</v>
      </c>
      <c r="BP176" s="67">
        <f>COUNTIF($E176:$BG176,1)</f>
        <v>0</v>
      </c>
      <c r="BR176" s="67">
        <f>IF(BP176=2,2,IF(BP176&gt;3,3,IF(BP176=1,1,0)))</f>
        <v>0</v>
      </c>
      <c r="BS176" s="67">
        <f>COUNTIF($E176:$BG176,"R")</f>
        <v>0</v>
      </c>
      <c r="BT176" s="67">
        <f>COUNTIF($E176:$BG176,"E")</f>
        <v>0</v>
      </c>
      <c r="BU176" s="67">
        <f>COUNTIF($E176:$BO176,"X")</f>
        <v>0</v>
      </c>
      <c r="BV176" s="67">
        <f>IF(OR(BT176&gt;0,BS176&gt;0,BU176&gt;7,OR(BU176&lt;7,BU176&gt;7)),0,1)</f>
        <v>0</v>
      </c>
      <c r="BW176" s="13">
        <f>IFERROR(VLOOKUP(C176,Inscritos!$B$2:$D$600,3,FALSE()),0)</f>
        <v>1</v>
      </c>
      <extLst>
        <ext uri="smNativeData">
          <pm:rowDef xmlns:pm="smNativeData" id="1712247999" r="176" hidden="0" collapsedDB="1" collapsedOL="0"/>
        </ext>
      </extLst>
    </row>
    <row r="177" spans="1:75" hidden="1" ht="15.75" customHeight="1">
      <c r="A177" s="24" t="s">
        <v>110</v>
      </c>
      <c r="B177" s="6" t="s">
        <v>597</v>
      </c>
      <c r="C177" s="24" t="s">
        <v>296</v>
      </c>
      <c r="D177" s="13" t="s">
        <v>606</v>
      </c>
      <c r="E177" s="25" t="n">
        <v>0</v>
      </c>
      <c r="F177" s="25" t="n">
        <v>0</v>
      </c>
      <c r="G177" s="25" t="n">
        <v>0</v>
      </c>
      <c r="H177" s="25" t="n">
        <v>0</v>
      </c>
      <c r="I177" s="25" t="n">
        <v>0</v>
      </c>
      <c r="J177" s="25" t="n">
        <v>0</v>
      </c>
      <c r="K177" s="25" t="n">
        <v>0</v>
      </c>
      <c r="L177" s="25" t="n">
        <v>0</v>
      </c>
      <c r="M177" s="25" t="n">
        <v>0</v>
      </c>
      <c r="N177" s="25" t="n">
        <v>0</v>
      </c>
      <c r="O177" s="25" t="n">
        <v>0</v>
      </c>
      <c r="P177" s="25" t="n">
        <v>0</v>
      </c>
      <c r="Q177" s="25" t="n">
        <v>0</v>
      </c>
      <c r="R177" s="25" t="n">
        <v>0</v>
      </c>
      <c r="S177" s="32" t="n">
        <v>0</v>
      </c>
      <c r="T177" s="32" t="n">
        <v>0</v>
      </c>
      <c r="U177" s="32" t="n">
        <v>0</v>
      </c>
      <c r="V177" s="32" t="n">
        <v>0</v>
      </c>
      <c r="W177" s="32" t="n">
        <v>0</v>
      </c>
      <c r="X177" s="32" t="n">
        <v>0</v>
      </c>
      <c r="Y177" s="32" t="n">
        <v>0</v>
      </c>
      <c r="Z177" s="25" t="n">
        <v>0</v>
      </c>
      <c r="AA177" s="25" t="n">
        <v>0</v>
      </c>
      <c r="AB177" s="25" t="n">
        <v>0</v>
      </c>
      <c r="AC177" s="25" t="n">
        <v>0</v>
      </c>
      <c r="AD177" s="25" t="n">
        <v>0</v>
      </c>
      <c r="AE177" s="25" t="n">
        <v>0</v>
      </c>
      <c r="AF177" s="25" t="n">
        <v>0</v>
      </c>
      <c r="AG177" s="25" t="n">
        <v>0</v>
      </c>
      <c r="AH177" s="25" t="n">
        <v>0</v>
      </c>
      <c r="AI177" s="25" t="n">
        <v>0</v>
      </c>
      <c r="AJ177" s="25" t="n">
        <v>0</v>
      </c>
      <c r="AK177" s="25" t="n">
        <v>0</v>
      </c>
      <c r="AL177" s="25" t="n">
        <v>0</v>
      </c>
      <c r="AM177" s="25" t="n">
        <v>0</v>
      </c>
      <c r="AN177" s="32" t="n">
        <v>0</v>
      </c>
      <c r="AO177" s="32" t="n">
        <v>0</v>
      </c>
      <c r="AP177" s="32" t="n">
        <v>0</v>
      </c>
      <c r="AQ177" s="32" t="n">
        <v>0</v>
      </c>
      <c r="AR177" s="32" t="n">
        <v>0</v>
      </c>
      <c r="AS177" s="32" t="n">
        <v>0</v>
      </c>
      <c r="AT177" s="32" t="n">
        <v>0</v>
      </c>
      <c r="AU177" s="25" t="n">
        <v>0</v>
      </c>
      <c r="AV177" s="25" t="n">
        <v>0</v>
      </c>
      <c r="AW177" s="25" t="n">
        <v>0</v>
      </c>
      <c r="AX177" s="25" t="n">
        <v>0</v>
      </c>
      <c r="AY177" s="25" t="n">
        <v>0</v>
      </c>
      <c r="AZ177" s="25" t="n">
        <v>0</v>
      </c>
      <c r="BA177" s="25" t="n">
        <v>0</v>
      </c>
      <c r="BB177" s="13" t="s">
        <v>159</v>
      </c>
      <c r="BC177" s="25" t="n">
        <v>0</v>
      </c>
      <c r="BD177" s="25" t="n">
        <v>0</v>
      </c>
      <c r="BE177" s="25" t="n">
        <v>0</v>
      </c>
      <c r="BF177" s="13" t="s">
        <v>159</v>
      </c>
      <c r="BG177" s="25" t="n">
        <v>0</v>
      </c>
      <c r="BH177" s="25" t="n">
        <v>0</v>
      </c>
      <c r="BI177" s="32" t="s">
        <v>469</v>
      </c>
      <c r="BJ177" s="32" t="s">
        <v>469</v>
      </c>
      <c r="BK177" s="32" t="s">
        <v>469</v>
      </c>
      <c r="BL177" s="32" t="s">
        <v>469</v>
      </c>
      <c r="BM177" s="32" t="s">
        <v>469</v>
      </c>
      <c r="BN177" s="32" t="s">
        <v>469</v>
      </c>
      <c r="BO177" s="32" t="n">
        <v>0</v>
      </c>
      <c r="BP177" s="67">
        <f>COUNTIF($E177:$BG177,1)</f>
        <v>0</v>
      </c>
      <c r="BR177" s="67">
        <f>IF(BP177=2,2,IF(BP177&gt;3,3,IF(BP177=1,1,0)))</f>
        <v>0</v>
      </c>
      <c r="BS177" s="67">
        <f>COUNTIF($E177:$BG177,"R")</f>
        <v>0</v>
      </c>
      <c r="BT177" s="67">
        <f>COUNTIF($E177:$BG177,"E")</f>
        <v>0</v>
      </c>
      <c r="BU177" s="67">
        <f>COUNTIF($E177:$BO177,"X")</f>
        <v>2</v>
      </c>
      <c r="BV177" s="67">
        <f>IF(OR(BT177&gt;0,BS177&gt;0,BU177&gt;7,OR(BU177&lt;7,BU177&gt;7)),0,1)</f>
        <v>0</v>
      </c>
      <c r="BW177" s="13">
        <f>IFERROR(VLOOKUP(C177,Inscritos!$B$2:$D$600,3,FALSE()),0)</f>
        <v>2</v>
      </c>
      <extLst>
        <ext uri="smNativeData">
          <pm:rowDef xmlns:pm="smNativeData" id="1712247999" r="177" hidden="0" collapsedDB="1" collapsedOL="0"/>
        </ext>
      </extLst>
    </row>
    <row r="178" spans="1:75" hidden="1" ht="15.75" customHeight="1">
      <c r="A178" s="24" t="s">
        <v>110</v>
      </c>
      <c r="B178" s="6" t="s">
        <v>144</v>
      </c>
      <c r="C178" s="24" t="s">
        <v>297</v>
      </c>
      <c r="D178" s="13" t="s">
        <v>607</v>
      </c>
      <c r="E178" s="25" t="n">
        <v>0</v>
      </c>
      <c r="F178" s="25" t="n">
        <v>0</v>
      </c>
      <c r="G178" s="25" t="n">
        <v>0</v>
      </c>
      <c r="H178" s="25" t="n">
        <v>0</v>
      </c>
      <c r="I178" s="25" t="n">
        <v>0</v>
      </c>
      <c r="J178" s="25" t="n">
        <v>0</v>
      </c>
      <c r="K178" s="25" t="n">
        <v>0</v>
      </c>
      <c r="L178" s="25" t="n">
        <v>0</v>
      </c>
      <c r="M178" s="25" t="n">
        <v>0</v>
      </c>
      <c r="N178" s="25" t="n">
        <v>0</v>
      </c>
      <c r="O178" s="25" t="n">
        <v>0</v>
      </c>
      <c r="P178" s="25" t="n">
        <v>0</v>
      </c>
      <c r="Q178" s="25" t="n">
        <v>0</v>
      </c>
      <c r="R178" s="25" t="n">
        <v>0</v>
      </c>
      <c r="S178" s="32" t="n">
        <v>0</v>
      </c>
      <c r="T178" s="32" t="n">
        <v>0</v>
      </c>
      <c r="U178" s="32" t="n">
        <v>0</v>
      </c>
      <c r="V178" s="32" t="n">
        <v>0</v>
      </c>
      <c r="W178" s="32" t="n">
        <v>0</v>
      </c>
      <c r="X178" s="32" t="n">
        <v>0</v>
      </c>
      <c r="Y178" s="32" t="n">
        <v>0</v>
      </c>
      <c r="Z178" s="25" t="n">
        <v>0</v>
      </c>
      <c r="AA178" s="25" t="n">
        <v>0</v>
      </c>
      <c r="AB178" s="25" t="n">
        <v>0</v>
      </c>
      <c r="AC178" s="25" t="n">
        <v>0</v>
      </c>
      <c r="AD178" s="25" t="n">
        <v>0</v>
      </c>
      <c r="AE178" s="25" t="n">
        <v>0</v>
      </c>
      <c r="AF178" s="25" t="n">
        <v>0</v>
      </c>
      <c r="AG178" s="25" t="n">
        <v>0</v>
      </c>
      <c r="AH178" s="25" t="n">
        <v>0</v>
      </c>
      <c r="AI178" s="25" t="n">
        <v>0</v>
      </c>
      <c r="AJ178" s="25" t="n">
        <v>0</v>
      </c>
      <c r="AK178" s="25" t="n">
        <v>0</v>
      </c>
      <c r="AL178" s="25" t="n">
        <v>0</v>
      </c>
      <c r="AM178" s="25" t="n">
        <v>0</v>
      </c>
      <c r="AN178" s="32" t="n">
        <v>0</v>
      </c>
      <c r="AO178" s="32" t="n">
        <v>0</v>
      </c>
      <c r="AP178" s="32" t="n">
        <v>0</v>
      </c>
      <c r="AQ178" s="32" t="n">
        <v>0</v>
      </c>
      <c r="AR178" s="32" t="n">
        <v>0</v>
      </c>
      <c r="AS178" s="32" t="n">
        <v>0</v>
      </c>
      <c r="AT178" s="32" t="n">
        <v>0</v>
      </c>
      <c r="AU178" s="25" t="n">
        <v>0</v>
      </c>
      <c r="AV178" s="25" t="n">
        <v>0</v>
      </c>
      <c r="AW178" s="25" t="n">
        <v>0</v>
      </c>
      <c r="AX178" s="25" t="n">
        <v>0</v>
      </c>
      <c r="AY178" s="25" t="n">
        <v>0</v>
      </c>
      <c r="AZ178" s="25" t="n">
        <v>0</v>
      </c>
      <c r="BA178" s="25" t="n">
        <v>0</v>
      </c>
      <c r="BB178" s="25" t="n">
        <v>0</v>
      </c>
      <c r="BC178" s="25" t="n">
        <v>0</v>
      </c>
      <c r="BD178" s="25" t="n">
        <v>0</v>
      </c>
      <c r="BE178" s="25" t="n">
        <v>0</v>
      </c>
      <c r="BF178" s="25" t="n">
        <v>0</v>
      </c>
      <c r="BG178" s="25" t="n">
        <v>0</v>
      </c>
      <c r="BH178" s="25" t="n">
        <v>0</v>
      </c>
      <c r="BI178" s="32" t="s">
        <v>469</v>
      </c>
      <c r="BJ178" s="32" t="s">
        <v>469</v>
      </c>
      <c r="BK178" s="32" t="s">
        <v>469</v>
      </c>
      <c r="BL178" s="32" t="s">
        <v>469</v>
      </c>
      <c r="BM178" s="32" t="s">
        <v>469</v>
      </c>
      <c r="BN178" s="32" t="s">
        <v>469</v>
      </c>
      <c r="BO178" s="32" t="s">
        <v>469</v>
      </c>
      <c r="BP178" s="67">
        <f>COUNTIF($E178:$BG178,1)</f>
        <v>0</v>
      </c>
      <c r="BR178" s="67">
        <f>IF(BP178=2,2,IF(BP178&gt;3,3,IF(BP178=1,1,0)))</f>
        <v>0</v>
      </c>
      <c r="BS178" s="67">
        <f>COUNTIF($E178:$BG178,"R")</f>
        <v>0</v>
      </c>
      <c r="BT178" s="67">
        <f>COUNTIF($E178:$BG178,"E")</f>
        <v>0</v>
      </c>
      <c r="BU178" s="67">
        <f>COUNTIF($E178:$BO178,"X")</f>
        <v>0</v>
      </c>
      <c r="BV178" s="28">
        <f>IF(OR(BT178&gt;0,BS178&gt;0,BU178&gt;7,OR(BU178&lt;7,BU178&gt;7)),0,1)</f>
        <v>0</v>
      </c>
      <c r="BW178" s="13">
        <f>IFERROR(VLOOKUP(C178,Inscritos!$B$2:$D$600,3,FALSE()),0)</f>
        <v>2</v>
      </c>
      <extLst>
        <ext uri="smNativeData">
          <pm:rowDef xmlns:pm="smNativeData" id="1712247999" r="178" hidden="0" collapsedDB="1" collapsedOL="0"/>
        </ext>
      </extLst>
    </row>
    <row r="179" spans="1:75" hidden="1" ht="15.75" customHeight="1">
      <c r="A179" s="39" t="s">
        <v>110</v>
      </c>
      <c r="B179" s="6" t="s">
        <v>144</v>
      </c>
      <c r="C179" s="24" t="s">
        <v>298</v>
      </c>
      <c r="D179" s="13" t="s">
        <v>608</v>
      </c>
      <c r="E179" s="25" t="n">
        <v>0</v>
      </c>
      <c r="F179" s="25" t="n">
        <v>0</v>
      </c>
      <c r="G179" s="25" t="n">
        <v>0</v>
      </c>
      <c r="H179" s="25" t="n">
        <v>0</v>
      </c>
      <c r="I179" s="25" t="n">
        <v>0</v>
      </c>
      <c r="J179" s="25" t="n">
        <v>0</v>
      </c>
      <c r="K179" s="25" t="n">
        <v>0</v>
      </c>
      <c r="L179" s="25" t="n">
        <v>0</v>
      </c>
      <c r="M179" s="25" t="n">
        <v>0</v>
      </c>
      <c r="N179" s="25" t="n">
        <v>0</v>
      </c>
      <c r="O179" s="25" t="n">
        <v>0</v>
      </c>
      <c r="P179" s="25" t="n">
        <v>0</v>
      </c>
      <c r="Q179" s="25" t="n">
        <v>0</v>
      </c>
      <c r="R179" s="25" t="n">
        <v>0</v>
      </c>
      <c r="S179" s="32" t="n">
        <v>0</v>
      </c>
      <c r="T179" s="32" t="n">
        <v>0</v>
      </c>
      <c r="U179" s="32" t="n">
        <v>0</v>
      </c>
      <c r="V179" s="32" t="n">
        <v>0</v>
      </c>
      <c r="W179" s="32" t="n">
        <v>0</v>
      </c>
      <c r="X179" s="32" t="n">
        <v>0</v>
      </c>
      <c r="Y179" s="32" t="n">
        <v>0</v>
      </c>
      <c r="Z179" s="25" t="n">
        <v>0</v>
      </c>
      <c r="AA179" s="25" t="n">
        <v>0</v>
      </c>
      <c r="AB179" s="25" t="n">
        <v>0</v>
      </c>
      <c r="AC179" s="25" t="n">
        <v>0</v>
      </c>
      <c r="AD179" s="25" t="n">
        <v>0</v>
      </c>
      <c r="AE179" s="25" t="n">
        <v>0</v>
      </c>
      <c r="AF179" s="25" t="n">
        <v>0</v>
      </c>
      <c r="AG179" s="25" t="n">
        <v>0</v>
      </c>
      <c r="AH179" s="25" t="n">
        <v>0</v>
      </c>
      <c r="AI179" s="25" t="n">
        <v>0</v>
      </c>
      <c r="AJ179" s="25" t="n">
        <v>0</v>
      </c>
      <c r="AK179" s="25" t="n">
        <v>0</v>
      </c>
      <c r="AL179" s="25" t="n">
        <v>0</v>
      </c>
      <c r="AM179" s="25" t="n">
        <v>0</v>
      </c>
      <c r="AN179" s="32" t="n">
        <v>0</v>
      </c>
      <c r="AO179" s="32" t="n">
        <v>0</v>
      </c>
      <c r="AP179" s="32" t="n">
        <v>0</v>
      </c>
      <c r="AQ179" s="32" t="n">
        <v>0</v>
      </c>
      <c r="AR179" s="32" t="n">
        <v>0</v>
      </c>
      <c r="AS179" s="32" t="n">
        <v>0</v>
      </c>
      <c r="AT179" s="32" t="n">
        <v>0</v>
      </c>
      <c r="AU179" s="25" t="n">
        <v>0</v>
      </c>
      <c r="AV179" s="25" t="n">
        <v>0</v>
      </c>
      <c r="AW179" s="25" t="n">
        <v>0</v>
      </c>
      <c r="AX179" s="25" t="n">
        <v>0</v>
      </c>
      <c r="AY179" s="25" t="n">
        <v>0</v>
      </c>
      <c r="AZ179" s="25" t="n">
        <v>0</v>
      </c>
      <c r="BA179" s="25" t="n">
        <v>0</v>
      </c>
      <c r="BB179" s="25" t="n">
        <v>0</v>
      </c>
      <c r="BC179" s="25" t="n">
        <v>0</v>
      </c>
      <c r="BD179" s="25" t="n">
        <v>0</v>
      </c>
      <c r="BE179" s="25" t="n">
        <v>0</v>
      </c>
      <c r="BF179" s="25" t="n">
        <v>0</v>
      </c>
      <c r="BG179" s="25" t="n">
        <v>0</v>
      </c>
      <c r="BH179" s="25" t="n">
        <v>0</v>
      </c>
      <c r="BI179" s="32" t="s">
        <v>469</v>
      </c>
      <c r="BJ179" s="32" t="s">
        <v>469</v>
      </c>
      <c r="BK179" s="32" t="s">
        <v>469</v>
      </c>
      <c r="BL179" s="32" t="s">
        <v>469</v>
      </c>
      <c r="BM179" s="32" t="s">
        <v>469</v>
      </c>
      <c r="BN179" s="32" t="s">
        <v>469</v>
      </c>
      <c r="BO179" s="32" t="s">
        <v>469</v>
      </c>
      <c r="BP179" s="67">
        <f>COUNTIF($E179:$BG179,1)</f>
        <v>0</v>
      </c>
      <c r="BR179" s="67">
        <f>IF(BP179=2,2,IF(BP179&gt;3,3,IF(BP179=1,1,0)))</f>
        <v>0</v>
      </c>
      <c r="BS179" s="67">
        <f>COUNTIF($E179:$BG179,"R")</f>
        <v>0</v>
      </c>
      <c r="BT179" s="67">
        <f>COUNTIF($E179:$BG179,"E")</f>
        <v>0</v>
      </c>
      <c r="BU179" s="67">
        <f>COUNTIF($E179:$BO179,"X")</f>
        <v>0</v>
      </c>
      <c r="BV179" s="67">
        <f>IF(OR(BT179&gt;0,BS179&gt;0,BU179&gt;7,OR(BU179&lt;7,BU179&gt;7)),0,1)</f>
        <v>0</v>
      </c>
      <c r="BW179" s="13">
        <f>IFERROR(VLOOKUP(C179,Inscritos!$B$2:$D$600,3,FALSE()),0)</f>
        <v>1</v>
      </c>
      <extLst>
        <ext uri="smNativeData">
          <pm:rowDef xmlns:pm="smNativeData" id="1712247999" r="179" hidden="0" collapsedDB="1" collapsedOL="0"/>
        </ext>
      </extLst>
    </row>
    <row r="180" spans="1:75" hidden="1" ht="15.75" customHeight="1">
      <c r="A180" s="24" t="s">
        <v>135</v>
      </c>
      <c r="B180" s="24" t="s">
        <v>96</v>
      </c>
      <c r="C180" s="24" t="s">
        <v>301</v>
      </c>
      <c r="D180" s="49" t="s">
        <v>609</v>
      </c>
      <c r="E180" s="45" t="n">
        <v>0</v>
      </c>
      <c r="F180" s="45" t="n">
        <v>0</v>
      </c>
      <c r="G180" s="45" t="n">
        <v>0</v>
      </c>
      <c r="H180" s="45" t="n">
        <v>0</v>
      </c>
      <c r="I180" s="45" t="n">
        <v>0</v>
      </c>
      <c r="J180" s="45" t="n">
        <v>0</v>
      </c>
      <c r="K180" s="46" t="n">
        <v>0</v>
      </c>
      <c r="L180" s="45" t="n">
        <v>0</v>
      </c>
      <c r="M180" s="45" t="n">
        <v>0</v>
      </c>
      <c r="N180" s="45" t="n">
        <v>0</v>
      </c>
      <c r="O180" s="45" t="n">
        <v>0</v>
      </c>
      <c r="P180" s="45" t="n">
        <v>0</v>
      </c>
      <c r="Q180" s="45" t="n">
        <v>0</v>
      </c>
      <c r="R180" s="46" t="n">
        <v>0</v>
      </c>
      <c r="S180" s="45" t="n">
        <v>0</v>
      </c>
      <c r="T180" s="45" t="n">
        <v>0</v>
      </c>
      <c r="U180" s="45" t="n">
        <v>0</v>
      </c>
      <c r="V180" s="45" t="n">
        <v>0</v>
      </c>
      <c r="W180" s="45" t="n">
        <v>0</v>
      </c>
      <c r="X180" s="45" t="n">
        <v>0</v>
      </c>
      <c r="Y180" s="46" t="n">
        <v>0</v>
      </c>
      <c r="Z180" s="45" t="n">
        <v>0</v>
      </c>
      <c r="AA180" s="45" t="n">
        <v>0</v>
      </c>
      <c r="AB180" s="45" t="n">
        <v>0</v>
      </c>
      <c r="AC180" s="45" t="n">
        <v>0</v>
      </c>
      <c r="AD180" s="45" t="n">
        <v>0</v>
      </c>
      <c r="AE180" s="45" t="n">
        <v>0</v>
      </c>
      <c r="AF180" s="46" t="n">
        <v>0</v>
      </c>
      <c r="AG180" s="45" t="n">
        <v>0</v>
      </c>
      <c r="AH180" s="45" t="n">
        <v>0</v>
      </c>
      <c r="AI180" s="45" t="n">
        <v>0</v>
      </c>
      <c r="AJ180" s="45" t="n">
        <v>0</v>
      </c>
      <c r="AK180" s="45" t="n">
        <v>0</v>
      </c>
      <c r="AL180" s="45" t="n">
        <v>0</v>
      </c>
      <c r="AM180" s="46" t="n">
        <v>0</v>
      </c>
      <c r="AN180" s="45" t="n">
        <v>0</v>
      </c>
      <c r="AO180" s="53" t="n">
        <v>1</v>
      </c>
      <c r="AP180" s="45" t="n">
        <v>0</v>
      </c>
      <c r="AQ180" s="45" t="n">
        <v>0</v>
      </c>
      <c r="AR180" s="53" t="n">
        <v>1</v>
      </c>
      <c r="AS180" s="45" t="n">
        <v>0</v>
      </c>
      <c r="AT180" s="46" t="n">
        <v>0</v>
      </c>
      <c r="AU180" s="13" t="s">
        <v>159</v>
      </c>
      <c r="AV180" s="13" t="s">
        <v>159</v>
      </c>
      <c r="AW180" s="45" t="n">
        <v>0</v>
      </c>
      <c r="AX180" s="45" t="n">
        <v>0</v>
      </c>
      <c r="AY180" s="45" t="n">
        <v>0</v>
      </c>
      <c r="AZ180" s="13" t="s">
        <v>159</v>
      </c>
      <c r="BA180" s="48" t="n">
        <v>0</v>
      </c>
      <c r="BB180" s="13" t="s">
        <v>159</v>
      </c>
      <c r="BC180" s="13" t="s">
        <v>159</v>
      </c>
      <c r="BE180" s="13" t="s">
        <v>159</v>
      </c>
      <c r="BG180" s="49" t="s">
        <v>159</v>
      </c>
      <c r="BH180" s="46" t="n">
        <v>0</v>
      </c>
      <c r="BI180" s="54" t="s">
        <v>159</v>
      </c>
      <c r="BJ180" s="51">
        <f>COUNTIF($E186:$BG186,1)</f>
        <v>0</v>
      </c>
      <c r="BL180" s="55"/>
      <c r="BM180" s="51">
        <f>COUNTIF($E180:$BG180,"R")</f>
        <v>0</v>
      </c>
      <c r="BN180" s="51">
        <f>COUNTIF($E180:$BG180,"E")</f>
        <v>0</v>
      </c>
      <c r="BO180" s="51">
        <f>COUNTIF($E180:$BI180,"X")</f>
        <v>8</v>
      </c>
      <c r="BP180" s="73">
        <f>IF(OR(BN180&gt;0,BM180&gt;0,BO180&gt;7,OR(BO180&lt;7,BO180&gt;7)),0,1)</f>
        <v>0</v>
      </c>
      <c r="BQ180" s="41">
        <f>IFERROR(VLOOKUP(C180,Inscritos!$B$2:$D$600,3,FALSE()),0)</f>
        <v>1</v>
      </c>
      <c r="BT180" s="67">
        <f>COUNTIF($E180:$BG180,"E")</f>
        <v>0</v>
      </c>
      <c r="BU180" s="67">
        <f>COUNTIF($E180:$BO180,"X")</f>
        <v>8</v>
      </c>
      <c r="BV180" s="67">
        <f>IF(OR(BT180&gt;0,BS180&gt;0,BU180&gt;7,OR(BU180&lt;7,BU180&gt;7)),0,1)</f>
        <v>0</v>
      </c>
      <c r="BW180" s="13">
        <f>IFERROR(VLOOKUP(C180,Inscritos!$B$2:$D$600,3,FALSE()),0)</f>
        <v>1</v>
      </c>
      <extLst>
        <ext uri="smNativeData">
          <pm:rowDef xmlns:pm="smNativeData" id="1712247999" r="180" hidden="0" collapsedDB="1" collapsedOL="0"/>
        </ext>
      </extLst>
    </row>
    <row r="181" spans="1:75" hidden="1" ht="15.75" customHeight="1">
      <c r="A181" s="24"/>
      <c r="B181" s="24"/>
      <c r="C181" s="24"/>
      <c r="D181" s="49"/>
      <c r="E181" s="45"/>
      <c r="F181" s="45"/>
      <c r="G181" s="45"/>
      <c r="H181" s="45"/>
      <c r="I181" s="45"/>
      <c r="J181" s="45"/>
      <c r="K181" s="46"/>
      <c r="L181" s="45"/>
      <c r="M181" s="45"/>
      <c r="N181" s="45"/>
      <c r="O181" s="45"/>
      <c r="P181" s="45"/>
      <c r="Q181" s="45"/>
      <c r="R181" s="45"/>
      <c r="S181" s="47"/>
      <c r="T181" s="47"/>
      <c r="U181" s="47"/>
      <c r="V181" s="47"/>
      <c r="W181" s="47"/>
      <c r="X181" s="47"/>
      <c r="Y181" s="47"/>
      <c r="Z181" s="45"/>
      <c r="AA181" s="45"/>
      <c r="AB181" s="45"/>
      <c r="AC181" s="45"/>
      <c r="AD181" s="45"/>
      <c r="AE181" s="45"/>
      <c r="AF181" s="46"/>
      <c r="AG181" s="45"/>
      <c r="AH181" s="45"/>
      <c r="AI181" s="45"/>
      <c r="AJ181" s="45"/>
      <c r="AK181" s="45"/>
      <c r="AL181" s="45"/>
      <c r="AM181" s="45"/>
      <c r="AN181" s="47"/>
      <c r="AO181" s="47"/>
      <c r="AP181" s="47"/>
      <c r="AQ181" s="47"/>
      <c r="AR181" s="47"/>
      <c r="AS181" s="47"/>
      <c r="AT181" s="47"/>
      <c r="AU181" s="45"/>
      <c r="AV181" s="45"/>
      <c r="AW181" s="45"/>
      <c r="AX181" s="45"/>
      <c r="AY181" s="45"/>
      <c r="AZ181" s="45"/>
      <c r="BA181" s="48"/>
      <c r="BB181" s="13"/>
      <c r="BC181" s="13"/>
      <c r="BD181" s="13"/>
      <c r="BE181" s="13"/>
      <c r="BF181" s="13"/>
      <c r="BG181" s="13"/>
      <c r="BH181" s="27"/>
      <c r="BI181" s="27"/>
      <c r="BJ181" s="27"/>
      <c r="BK181" s="27"/>
      <c r="BL181" s="27"/>
      <c r="BM181" s="27"/>
      <c r="BN181" s="27"/>
      <c r="BO181" s="27"/>
      <c r="BP181" s="67">
        <f>COUNTIF($E181:$BG181,1)</f>
        <v>0</v>
      </c>
      <c r="BR181" s="67">
        <f>IF(BP181=2,2,IF(BP181&gt;3,3,IF(BP181=1,1,0)))</f>
        <v>0</v>
      </c>
      <c r="BS181" s="67">
        <f>COUNTIF($E181:$BG181,"R")</f>
        <v>0</v>
      </c>
      <c r="BT181" s="67">
        <f>COUNTIF($E181:$BG181,"E")</f>
        <v>0</v>
      </c>
      <c r="BU181" s="67">
        <f>COUNTIF($E181:$BO181,"X")</f>
        <v>0</v>
      </c>
      <c r="BV181" s="67">
        <f>IF(OR(BT181&gt;0,BS181&gt;0,BU181&gt;7,OR(BU181&lt;7,BU181&gt;7)),0,1)</f>
        <v>0</v>
      </c>
      <c r="BW181" s="13">
        <f>IFERROR(VLOOKUP(C181,Inscritos!$B$2:$D$600,3,FALSE()),0)</f>
        <v>0</v>
      </c>
      <extLst>
        <ext uri="smNativeData">
          <pm:rowDef xmlns:pm="smNativeData" id="1712247999" r="181" hidden="0" collapsedDB="1" collapsedOL="0"/>
        </ext>
      </extLst>
    </row>
    <row r="182" spans="1:75" hidden="1" ht="15.75" customHeight="1">
      <c r="A182" s="24"/>
      <c r="B182" s="24"/>
      <c r="C182" s="24"/>
      <c r="D182" s="49"/>
      <c r="E182" s="45"/>
      <c r="F182" s="45"/>
      <c r="G182" s="45"/>
      <c r="H182" s="45"/>
      <c r="I182" s="45"/>
      <c r="J182" s="45"/>
      <c r="K182" s="46"/>
      <c r="L182" s="45"/>
      <c r="M182" s="45"/>
      <c r="N182" s="45"/>
      <c r="O182" s="45"/>
      <c r="P182" s="45"/>
      <c r="Q182" s="45"/>
      <c r="R182" s="45"/>
      <c r="S182" s="47"/>
      <c r="T182" s="47"/>
      <c r="U182" s="47"/>
      <c r="V182" s="47"/>
      <c r="W182" s="47"/>
      <c r="X182" s="47"/>
      <c r="Y182" s="47"/>
      <c r="Z182" s="45"/>
      <c r="AA182" s="45"/>
      <c r="AB182" s="45"/>
      <c r="AC182" s="45"/>
      <c r="AD182" s="45"/>
      <c r="AE182" s="45"/>
      <c r="AF182" s="46"/>
      <c r="AG182" s="45"/>
      <c r="AH182" s="45"/>
      <c r="AI182" s="45"/>
      <c r="AJ182" s="45"/>
      <c r="AK182" s="45"/>
      <c r="AL182" s="45"/>
      <c r="AM182" s="45"/>
      <c r="AN182" s="47"/>
      <c r="AO182" s="47"/>
      <c r="AP182" s="47"/>
      <c r="AQ182" s="47"/>
      <c r="AR182" s="47"/>
      <c r="AS182" s="47"/>
      <c r="AT182" s="47"/>
      <c r="AU182" s="13"/>
      <c r="AV182" s="13"/>
      <c r="AW182" s="45"/>
      <c r="AX182" s="45"/>
      <c r="AY182" s="45"/>
      <c r="AZ182" s="13"/>
      <c r="BA182" s="48"/>
      <c r="BB182" s="13"/>
      <c r="BC182" s="13"/>
      <c r="BD182" s="13"/>
      <c r="BE182" s="13"/>
      <c r="BF182" s="13"/>
      <c r="BG182" s="13"/>
      <c r="BH182" s="47"/>
      <c r="BI182" s="47"/>
      <c r="BJ182" s="47"/>
      <c r="BK182" s="47"/>
      <c r="BL182" s="47"/>
      <c r="BM182" s="47"/>
      <c r="BN182" s="47"/>
      <c r="BO182" s="47"/>
      <c r="BP182" s="67">
        <f>COUNTIF($E182:$BG182,1)</f>
        <v>0</v>
      </c>
      <c r="BR182" s="67">
        <f>IF(BP182=2,2,IF(BP182&gt;3,3,IF(BP182=1,1,0)))</f>
        <v>0</v>
      </c>
      <c r="BS182" s="67">
        <f>COUNTIF($E182:$BG182,"R")</f>
        <v>0</v>
      </c>
      <c r="BT182" s="67">
        <f>COUNTIF($E182:$BG182,"E")</f>
        <v>0</v>
      </c>
      <c r="BU182" s="67">
        <f>COUNTIF($E182:$BO182,"X")</f>
        <v>0</v>
      </c>
      <c r="BV182" s="28">
        <f>IF(OR(BT182&gt;0,BS182&gt;0,BU182&gt;7,OR(BU182&lt;7,BU182&gt;7)),0,1)</f>
        <v>0</v>
      </c>
      <c r="BW182" s="13">
        <f>IFERROR(VLOOKUP(C182,Inscritos!$B$2:$D$600,3,FALSE()),0)</f>
        <v>0</v>
      </c>
      <extLst>
        <ext uri="smNativeData">
          <pm:rowDef xmlns:pm="smNativeData" id="1712247999" r="182" hidden="0" collapsedDB="1" collapsedOL="0"/>
        </ext>
      </extLst>
    </row>
    <row r="183" spans="1:75" hidden="1" ht="15.75" customHeight="1">
      <c r="A183" s="59"/>
      <c r="B183" s="24"/>
      <c r="C183" s="24"/>
      <c r="D183" s="49"/>
      <c r="E183" s="45"/>
      <c r="F183" s="45"/>
      <c r="G183" s="45"/>
      <c r="H183" s="45"/>
      <c r="I183" s="45"/>
      <c r="J183" s="45"/>
      <c r="K183" s="46"/>
      <c r="L183" s="45"/>
      <c r="M183" s="45"/>
      <c r="N183" s="45"/>
      <c r="O183" s="45"/>
      <c r="P183" s="45"/>
      <c r="Q183" s="45"/>
      <c r="R183" s="45"/>
      <c r="S183" s="47"/>
      <c r="T183" s="47"/>
      <c r="U183" s="47"/>
      <c r="V183" s="47"/>
      <c r="W183" s="47"/>
      <c r="X183" s="47"/>
      <c r="Y183" s="47"/>
      <c r="Z183" s="45"/>
      <c r="AA183" s="45"/>
      <c r="AB183" s="45"/>
      <c r="AC183" s="45"/>
      <c r="AD183" s="45"/>
      <c r="AE183" s="45"/>
      <c r="AF183" s="46"/>
      <c r="AG183" s="45"/>
      <c r="AH183" s="45"/>
      <c r="AI183" s="45"/>
      <c r="AJ183" s="45"/>
      <c r="AK183" s="45"/>
      <c r="AL183" s="45"/>
      <c r="AM183" s="45"/>
      <c r="AN183" s="47"/>
      <c r="AO183" s="47"/>
      <c r="AP183" s="47"/>
      <c r="AQ183" s="47"/>
      <c r="AR183" s="47"/>
      <c r="AS183" s="47"/>
      <c r="AT183" s="47"/>
      <c r="AU183" s="45"/>
      <c r="AV183" s="45"/>
      <c r="AW183" s="45"/>
      <c r="AX183" s="45"/>
      <c r="AY183" s="45"/>
      <c r="AZ183" s="45"/>
      <c r="BA183" s="48"/>
      <c r="BB183" s="13"/>
      <c r="BC183" s="13"/>
      <c r="BD183" s="13"/>
      <c r="BE183" s="13"/>
      <c r="BF183" s="13"/>
      <c r="BG183" s="13"/>
      <c r="BH183" s="27"/>
      <c r="BI183" s="27"/>
      <c r="BJ183" s="27"/>
      <c r="BK183" s="27"/>
      <c r="BL183" s="27"/>
      <c r="BM183" s="27"/>
      <c r="BN183" s="27"/>
      <c r="BO183" s="27"/>
      <c r="BP183" s="67">
        <f>COUNTIF($E183:$BG183,1)</f>
        <v>0</v>
      </c>
      <c r="BR183" s="67">
        <f>IF(BP183=2,2,IF(BP183&gt;3,3,IF(BP183=1,1,0)))</f>
        <v>0</v>
      </c>
      <c r="BS183" s="67">
        <f>COUNTIF($E183:$BG183,"R")</f>
        <v>0</v>
      </c>
      <c r="BT183" s="67">
        <f>COUNTIF($E183:$BG183,"E")</f>
        <v>0</v>
      </c>
      <c r="BU183" s="67">
        <f>COUNTIF($E183:$BO183,"X")</f>
        <v>0</v>
      </c>
      <c r="BV183" s="67">
        <f>IF(OR(BT183&gt;0,BS183&gt;0,BU183&gt;7,OR(BU183&lt;7,BU183&gt;7)),0,1)</f>
        <v>0</v>
      </c>
      <c r="BW183" s="13">
        <f>IFERROR(VLOOKUP(C183,Inscritos!$B$2:$D$600,3,FALSE()),0)</f>
        <v>0</v>
      </c>
      <extLst>
        <ext uri="smNativeData">
          <pm:rowDef xmlns:pm="smNativeData" id="1712247999" r="183" hidden="0" collapsedDB="1" collapsedOL="0"/>
        </ext>
      </extLst>
    </row>
    <row r="184" spans="1:75" hidden="1" ht="15.75" customHeight="1">
      <c r="A184" s="24"/>
      <c r="B184" s="24"/>
      <c r="C184" s="24"/>
      <c r="D184" s="49"/>
      <c r="E184" s="45"/>
      <c r="F184" s="45"/>
      <c r="G184" s="45"/>
      <c r="H184" s="45"/>
      <c r="I184" s="45"/>
      <c r="J184" s="45"/>
      <c r="K184" s="46"/>
      <c r="L184" s="45"/>
      <c r="M184" s="45"/>
      <c r="N184" s="45"/>
      <c r="O184" s="45"/>
      <c r="P184" s="45"/>
      <c r="Q184" s="45"/>
      <c r="R184" s="45"/>
      <c r="S184" s="47"/>
      <c r="T184" s="47"/>
      <c r="U184" s="47"/>
      <c r="V184" s="47"/>
      <c r="W184" s="47"/>
      <c r="X184" s="47"/>
      <c r="Y184" s="47"/>
      <c r="Z184" s="45"/>
      <c r="AA184" s="45"/>
      <c r="AB184" s="45"/>
      <c r="AC184" s="45"/>
      <c r="AD184" s="45"/>
      <c r="AE184" s="45"/>
      <c r="AF184" s="46"/>
      <c r="AG184" s="45"/>
      <c r="AH184" s="45"/>
      <c r="AI184" s="45"/>
      <c r="AJ184" s="45"/>
      <c r="AK184" s="45"/>
      <c r="AL184" s="45"/>
      <c r="AM184" s="45"/>
      <c r="AN184" s="47"/>
      <c r="AO184" s="47"/>
      <c r="AP184" s="47"/>
      <c r="AQ184" s="47"/>
      <c r="AR184" s="47"/>
      <c r="AS184" s="47"/>
      <c r="AT184" s="56"/>
      <c r="AU184" s="45"/>
      <c r="AV184" s="45"/>
      <c r="AW184" s="45"/>
      <c r="AX184" s="45"/>
      <c r="AY184" s="45"/>
      <c r="AZ184" s="45"/>
      <c r="BA184" s="48"/>
      <c r="BB184" s="13"/>
      <c r="BC184" s="13"/>
      <c r="BD184" s="13"/>
      <c r="BE184" s="13"/>
      <c r="BF184" s="13"/>
      <c r="BG184" s="13"/>
      <c r="BH184" s="27"/>
      <c r="BI184" s="27"/>
      <c r="BJ184" s="27"/>
      <c r="BK184" s="27"/>
      <c r="BL184" s="27"/>
      <c r="BM184" s="27"/>
      <c r="BN184" s="27"/>
      <c r="BO184" s="27"/>
      <c r="BP184" s="67">
        <f>COUNTIF($E184:$BG184,1)</f>
        <v>0</v>
      </c>
      <c r="BR184" s="67">
        <f>IF(BP184=2,2,IF(BP184&gt;3,3,IF(BP184=1,1,0)))</f>
        <v>0</v>
      </c>
      <c r="BS184" s="67">
        <f>COUNTIF($E184:$BG184,"R")</f>
        <v>0</v>
      </c>
      <c r="BT184" s="67">
        <f>COUNTIF($E184:$BG184,"E")</f>
        <v>0</v>
      </c>
      <c r="BU184" s="67">
        <f>COUNTIF($E184:$BO184,"X")</f>
        <v>0</v>
      </c>
      <c r="BV184" s="67">
        <f>IF(OR(BT184&gt;0,BS184&gt;0,BU184&gt;7,OR(BU184&lt;7,BU184&gt;7)),0,1)</f>
        <v>0</v>
      </c>
      <c r="BW184" s="13">
        <f>IFERROR(VLOOKUP(C184,Inscritos!$B$2:$D$600,3,FALSE()),0)</f>
        <v>0</v>
      </c>
      <extLst>
        <ext uri="smNativeData">
          <pm:rowDef xmlns:pm="smNativeData" id="1712247999" r="184" hidden="0" collapsedDB="1" collapsedOL="0"/>
        </ext>
      </extLst>
    </row>
    <row r="185" spans="1:75" hidden="1" ht="15.75" customHeight="1">
      <c r="A185" s="24"/>
      <c r="B185" s="24"/>
      <c r="C185" s="24"/>
      <c r="D185" s="49"/>
      <c r="E185" s="45"/>
      <c r="F185" s="45"/>
      <c r="G185" s="45"/>
      <c r="H185" s="45"/>
      <c r="I185" s="45"/>
      <c r="J185" s="45"/>
      <c r="K185" s="46"/>
      <c r="L185" s="45"/>
      <c r="M185" s="45"/>
      <c r="N185" s="45"/>
      <c r="O185" s="45"/>
      <c r="P185" s="45"/>
      <c r="Q185" s="45"/>
      <c r="R185" s="45"/>
      <c r="S185" s="47"/>
      <c r="T185" s="47"/>
      <c r="U185" s="47"/>
      <c r="V185" s="47"/>
      <c r="W185" s="47"/>
      <c r="X185" s="47"/>
      <c r="Y185" s="47"/>
      <c r="Z185" s="45"/>
      <c r="AA185" s="45"/>
      <c r="AB185" s="45"/>
      <c r="AC185" s="45"/>
      <c r="AD185" s="45"/>
      <c r="AE185" s="45"/>
      <c r="AF185" s="46"/>
      <c r="AG185" s="45"/>
      <c r="AH185" s="45"/>
      <c r="AI185" s="45"/>
      <c r="AJ185" s="45"/>
      <c r="AK185" s="45"/>
      <c r="AL185" s="45"/>
      <c r="AM185" s="45"/>
      <c r="AN185" s="47"/>
      <c r="AO185" s="47"/>
      <c r="AP185" s="47"/>
      <c r="AQ185" s="47"/>
      <c r="AR185" s="47"/>
      <c r="AS185" s="47"/>
      <c r="AT185" s="47"/>
      <c r="AU185" s="45"/>
      <c r="AV185" s="45"/>
      <c r="AW185" s="45"/>
      <c r="AX185" s="45"/>
      <c r="AY185" s="45"/>
      <c r="AZ185" s="45"/>
      <c r="BA185" s="48"/>
      <c r="BB185" s="13"/>
      <c r="BC185" s="13"/>
      <c r="BD185" s="13"/>
      <c r="BE185" s="13"/>
      <c r="BF185" s="13"/>
      <c r="BG185" s="13"/>
      <c r="BH185" s="27"/>
      <c r="BI185" s="27"/>
      <c r="BJ185" s="27"/>
      <c r="BK185" s="27"/>
      <c r="BL185" s="27"/>
      <c r="BM185" s="27"/>
      <c r="BN185" s="27"/>
      <c r="BO185" s="27"/>
      <c r="BP185" s="67">
        <f>COUNTIF($E185:$BG185,1)</f>
        <v>0</v>
      </c>
      <c r="BR185" s="67">
        <f>IF(BP185=2,2,IF(BP185&gt;3,3,IF(BP185=1,1,0)))</f>
        <v>0</v>
      </c>
      <c r="BS185" s="67">
        <f>COUNTIF($E185:$BG185,"R")</f>
        <v>0</v>
      </c>
      <c r="BT185" s="67">
        <f>COUNTIF($E185:$BG185,"E")</f>
        <v>0</v>
      </c>
      <c r="BU185" s="67">
        <f>COUNTIF($E185:$BO185,"X")</f>
        <v>0</v>
      </c>
      <c r="BV185" s="67">
        <f>IF(OR(BT185&gt;0,BS185&gt;0,BU185&gt;7,OR(BU185&lt;7,BU185&gt;7)),0,1)</f>
        <v>0</v>
      </c>
      <c r="BW185" s="13">
        <f>IFERROR(VLOOKUP(C185,Inscritos!$B$2:$D$600,3,FALSE()),0)</f>
        <v>0</v>
      </c>
      <extLst>
        <ext uri="smNativeData">
          <pm:rowDef xmlns:pm="smNativeData" id="1712247999" r="185" hidden="0" collapsedDB="1" collapsedOL="0"/>
        </ext>
      </extLst>
    </row>
    <row r="186" spans="1:75" hidden="1" ht="15.75" customHeight="1">
      <c r="A186" s="24"/>
      <c r="B186" s="24"/>
      <c r="C186" s="24"/>
      <c r="D186" s="49"/>
      <c r="E186" s="45"/>
      <c r="F186" s="45"/>
      <c r="G186" s="45"/>
      <c r="H186" s="45"/>
      <c r="I186" s="45"/>
      <c r="J186" s="45"/>
      <c r="K186" s="46"/>
      <c r="L186" s="45"/>
      <c r="M186" s="45"/>
      <c r="N186" s="45"/>
      <c r="O186" s="45"/>
      <c r="P186" s="45"/>
      <c r="Q186" s="45"/>
      <c r="R186" s="45"/>
      <c r="S186" s="47"/>
      <c r="T186" s="47"/>
      <c r="U186" s="47"/>
      <c r="V186" s="47"/>
      <c r="W186" s="47"/>
      <c r="X186" s="47"/>
      <c r="Y186" s="47"/>
      <c r="Z186" s="45"/>
      <c r="AA186" s="45"/>
      <c r="AB186" s="45"/>
      <c r="AC186" s="45"/>
      <c r="AD186" s="45"/>
      <c r="AE186" s="45"/>
      <c r="AF186" s="46"/>
      <c r="AG186" s="45"/>
      <c r="AH186" s="45"/>
      <c r="AI186" s="45"/>
      <c r="AJ186" s="45"/>
      <c r="AK186" s="45"/>
      <c r="AL186" s="45"/>
      <c r="AM186" s="45"/>
      <c r="AN186" s="47"/>
      <c r="AO186" s="47"/>
      <c r="AP186" s="47"/>
      <c r="AQ186" s="47"/>
      <c r="AR186" s="47"/>
      <c r="AS186" s="47"/>
      <c r="AT186" s="47"/>
      <c r="AU186" s="45"/>
      <c r="AV186" s="45"/>
      <c r="AW186" s="45"/>
      <c r="AX186" s="45"/>
      <c r="AY186" s="45"/>
      <c r="AZ186" s="45"/>
      <c r="BA186" s="48"/>
      <c r="BB186" s="13"/>
      <c r="BC186" s="13"/>
      <c r="BD186" s="13"/>
      <c r="BE186" s="13"/>
      <c r="BF186" s="13"/>
      <c r="BG186" s="13"/>
      <c r="BH186" s="27"/>
      <c r="BI186" s="27"/>
      <c r="BJ186" s="27"/>
      <c r="BK186" s="27"/>
      <c r="BL186" s="27"/>
      <c r="BM186" s="27"/>
      <c r="BN186" s="27"/>
      <c r="BO186" s="27"/>
      <c r="BP186" s="67">
        <f>COUNTIF($E186:$BG186,1)</f>
        <v>0</v>
      </c>
      <c r="BR186" s="67">
        <f>IF(BP186=2,2,IF(BP186&gt;3,3,IF(BP186=1,1,0)))</f>
        <v>0</v>
      </c>
      <c r="BS186" s="67">
        <f>COUNTIF($E186:$BG186,"R")</f>
        <v>0</v>
      </c>
      <c r="BT186" s="67">
        <f>COUNTIF($E186:$BG186,"E")</f>
        <v>0</v>
      </c>
      <c r="BU186" s="67">
        <f>COUNTIF($E186:$BO186,"X")</f>
        <v>0</v>
      </c>
      <c r="BV186" s="67">
        <f>IF(OR(BT186&gt;0,BS186&gt;0,BU186&gt;7,OR(BU186&lt;7,BU186&gt;7)),0,1)</f>
        <v>0</v>
      </c>
      <c r="BW186" s="13">
        <f>IFERROR(VLOOKUP(C186,Inscritos!$B$2:$D$600,3,FALSE()),0)</f>
        <v>0</v>
      </c>
      <extLst>
        <ext uri="smNativeData">
          <pm:rowDef xmlns:pm="smNativeData" id="1712247999" r="186" hidden="0" collapsedDB="1" collapsedOL="0"/>
        </ext>
      </extLst>
    </row>
    <row r="187" spans="1:75" hidden="1" ht="15.75" customHeight="1">
      <c r="A187" s="24"/>
      <c r="B187" s="24"/>
      <c r="C187" s="24"/>
      <c r="D187" s="49"/>
      <c r="E187" s="45"/>
      <c r="F187" s="45"/>
      <c r="G187" s="45"/>
      <c r="H187" s="45"/>
      <c r="I187" s="45"/>
      <c r="J187" s="45"/>
      <c r="K187" s="46"/>
      <c r="L187" s="45"/>
      <c r="M187" s="45"/>
      <c r="N187" s="45"/>
      <c r="O187" s="45"/>
      <c r="P187" s="45"/>
      <c r="Q187" s="45"/>
      <c r="R187" s="45"/>
      <c r="S187" s="47"/>
      <c r="T187" s="47"/>
      <c r="U187" s="47"/>
      <c r="V187" s="47"/>
      <c r="W187" s="47"/>
      <c r="X187" s="47"/>
      <c r="Y187" s="47"/>
      <c r="Z187" s="45"/>
      <c r="AA187" s="45"/>
      <c r="AB187" s="45"/>
      <c r="AC187" s="45"/>
      <c r="AD187" s="45"/>
      <c r="AE187" s="45"/>
      <c r="AF187" s="46"/>
      <c r="AG187" s="13"/>
      <c r="AH187" s="13"/>
      <c r="AI187" s="13"/>
      <c r="AJ187" s="13"/>
      <c r="AK187" s="13"/>
      <c r="AL187" s="13"/>
      <c r="AM187" s="13"/>
      <c r="AN187" s="27"/>
      <c r="AO187" s="27"/>
      <c r="AP187" s="27"/>
      <c r="AQ187" s="27"/>
      <c r="AR187" s="27"/>
      <c r="AS187" s="27"/>
      <c r="AT187" s="27"/>
      <c r="AU187" s="13"/>
      <c r="AV187" s="13"/>
      <c r="AW187" s="13"/>
      <c r="AX187" s="13"/>
      <c r="AY187" s="13"/>
      <c r="AZ187" s="13"/>
      <c r="BA187" s="57"/>
      <c r="BB187" s="13"/>
      <c r="BC187" s="13"/>
      <c r="BD187" s="13"/>
      <c r="BE187" s="13"/>
      <c r="BF187" s="13"/>
      <c r="BG187" s="13"/>
      <c r="BH187" s="27"/>
      <c r="BI187" s="27"/>
      <c r="BJ187" s="27"/>
      <c r="BK187" s="27"/>
      <c r="BL187" s="27"/>
      <c r="BM187" s="27"/>
      <c r="BN187" s="27"/>
      <c r="BO187" s="27"/>
      <c r="BP187" s="67">
        <f>COUNTIF($E187:$BG187,1)</f>
        <v>0</v>
      </c>
      <c r="BR187" s="67">
        <f>IF(BP187=2,2,IF(BP187&gt;3,3,IF(BP187=1,1,0)))</f>
        <v>0</v>
      </c>
      <c r="BS187" s="67">
        <f>COUNTIF($E187:$BG187,"R")</f>
        <v>0</v>
      </c>
      <c r="BT187" s="67">
        <f>COUNTIF($E187:$BG187,"E")</f>
        <v>0</v>
      </c>
      <c r="BU187" s="67">
        <f>COUNTIF($E187:$BO187,"X")</f>
        <v>0</v>
      </c>
      <c r="BV187" s="28">
        <f>IF(OR(BT187&gt;0,BS187&gt;0,BU187&gt;7,OR(BU187&lt;7,BU187&gt;7)),0,1)</f>
        <v>0</v>
      </c>
      <c r="BW187" s="13">
        <f>IFERROR(VLOOKUP(C187,Inscritos!$B$2:$D$600,3,FALSE()),0)</f>
        <v>0</v>
      </c>
      <extLst>
        <ext uri="smNativeData">
          <pm:rowDef xmlns:pm="smNativeData" id="1712247999" r="187" hidden="0" collapsedDB="1" collapsedOL="0"/>
        </ext>
      </extLst>
    </row>
    <row r="188" spans="1:75" hidden="1" ht="15.75" customHeight="1">
      <c r="A188" s="24"/>
      <c r="B188" s="24"/>
      <c r="E188" s="45"/>
      <c r="F188" s="45"/>
      <c r="G188" s="45"/>
      <c r="H188" s="45"/>
      <c r="I188" s="45"/>
      <c r="J188" s="45"/>
      <c r="K188" s="46"/>
      <c r="L188" s="45"/>
      <c r="M188" s="45"/>
      <c r="N188" s="45"/>
      <c r="O188" s="45"/>
      <c r="P188" s="58"/>
      <c r="Q188" s="45"/>
      <c r="R188" s="58"/>
      <c r="S188" s="47"/>
      <c r="T188" s="47"/>
      <c r="U188" s="47"/>
      <c r="V188" s="47"/>
      <c r="W188" s="47"/>
      <c r="X188" s="47"/>
      <c r="Y188" s="47"/>
      <c r="Z188" s="45"/>
      <c r="AA188" s="45"/>
      <c r="AB188" s="45"/>
      <c r="AC188" s="45"/>
      <c r="AD188" s="45"/>
      <c r="AE188" s="45"/>
      <c r="AF188" s="46"/>
      <c r="AG188" s="13"/>
      <c r="AH188" s="13"/>
      <c r="AI188" s="13"/>
      <c r="AJ188" s="13"/>
      <c r="AK188" s="13"/>
      <c r="AL188" s="13"/>
      <c r="AM188" s="13"/>
      <c r="AN188" s="27"/>
      <c r="AO188" s="27"/>
      <c r="AP188" s="27"/>
      <c r="AQ188" s="27"/>
      <c r="AR188" s="27"/>
      <c r="AS188" s="27"/>
      <c r="AT188" s="27"/>
      <c r="AU188" s="13"/>
      <c r="AV188" s="13"/>
      <c r="AW188" s="13"/>
      <c r="AX188" s="13"/>
      <c r="AY188" s="13"/>
      <c r="AZ188" s="13"/>
      <c r="BA188" s="57"/>
      <c r="BB188" s="13"/>
      <c r="BC188" s="13"/>
      <c r="BD188" s="13"/>
      <c r="BE188" s="13"/>
      <c r="BF188" s="13"/>
      <c r="BG188" s="13"/>
      <c r="BH188" s="27"/>
      <c r="BI188" s="27"/>
      <c r="BJ188" s="27"/>
      <c r="BK188" s="27"/>
      <c r="BL188" s="27"/>
      <c r="BM188" s="27"/>
      <c r="BN188" s="27"/>
      <c r="BO188" s="27"/>
      <c r="BP188" s="67">
        <f>COUNTIF($E188:$BG188,1)</f>
        <v>0</v>
      </c>
      <c r="BR188" s="67">
        <f>IF(BP188=2,2,IF(BP188&gt;3,3,IF(BP188=1,1,0)))</f>
        <v>0</v>
      </c>
      <c r="BS188" s="67">
        <f>COUNTIF($E188:$BG188,"R")</f>
        <v>0</v>
      </c>
      <c r="BT188" s="67">
        <f>COUNTIF($E188:$BG188,"E")</f>
        <v>0</v>
      </c>
      <c r="BU188" s="67">
        <f>COUNTIF($E188:$BO188,"X")</f>
        <v>0</v>
      </c>
      <c r="BV188" s="28">
        <f>IF(OR(BT188&gt;0,BS188&gt;0,BU188&gt;7,OR(BU188&lt;7,BU188&gt;7)),0,1)</f>
        <v>0</v>
      </c>
      <c r="BW188" s="13">
        <f>IFERROR(VLOOKUP(C188,Inscritos!$B$2:$D$600,3,FALSE()),0)</f>
        <v>0</v>
      </c>
      <extLst>
        <ext uri="smNativeData">
          <pm:rowDef xmlns:pm="smNativeData" id="1712247999" r="188" hidden="0" collapsedDB="1" collapsedOL="0"/>
        </ext>
      </extLst>
    </row>
    <row r="189" spans="1:75" hidden="1" ht="15.75" customHeight="1">
      <c r="A189" s="59"/>
      <c r="B189" s="24"/>
      <c r="C189" s="24"/>
      <c r="D189" s="63"/>
      <c r="E189" s="60"/>
      <c r="F189" s="60"/>
      <c r="G189" s="60"/>
      <c r="H189" s="60"/>
      <c r="I189" s="60"/>
      <c r="J189" s="60"/>
      <c r="K189" s="61"/>
      <c r="L189" s="60"/>
      <c r="M189" s="60"/>
      <c r="N189" s="60"/>
      <c r="O189" s="60"/>
      <c r="P189" s="60"/>
      <c r="Q189" s="58"/>
      <c r="R189" s="58"/>
      <c r="S189" s="27"/>
      <c r="T189" s="27"/>
      <c r="U189" s="27"/>
      <c r="V189" s="27"/>
      <c r="W189" s="27"/>
      <c r="X189" s="27"/>
      <c r="Y189" s="27"/>
      <c r="Z189" s="62"/>
      <c r="AA189" s="62"/>
      <c r="AB189" s="62"/>
      <c r="AC189" s="62"/>
      <c r="AD189" s="62"/>
      <c r="AE189" s="62"/>
      <c r="AF189" s="63"/>
      <c r="AG189" s="62"/>
      <c r="AH189" s="62"/>
      <c r="AI189" s="62"/>
      <c r="AJ189" s="62"/>
      <c r="AK189" s="62"/>
      <c r="AL189" s="62"/>
      <c r="AM189" s="62"/>
      <c r="AN189" s="27"/>
      <c r="AO189" s="27"/>
      <c r="AP189" s="27"/>
      <c r="AQ189" s="27"/>
      <c r="AR189" s="27"/>
      <c r="AS189" s="27"/>
      <c r="AT189" s="27"/>
      <c r="AU189" s="62"/>
      <c r="AV189" s="62"/>
      <c r="AW189" s="62"/>
      <c r="AX189" s="62"/>
      <c r="AY189" s="62"/>
      <c r="AZ189" s="62"/>
      <c r="BA189" s="64"/>
      <c r="BB189" s="62"/>
      <c r="BC189" s="62"/>
      <c r="BD189" s="62"/>
      <c r="BE189" s="62"/>
      <c r="BF189" s="62"/>
      <c r="BG189" s="62"/>
      <c r="BH189" s="27"/>
      <c r="BI189" s="27"/>
      <c r="BJ189" s="27"/>
      <c r="BK189" s="27"/>
      <c r="BL189" s="27"/>
      <c r="BM189" s="27"/>
      <c r="BN189" s="27"/>
      <c r="BO189" s="27"/>
      <c r="BP189" s="67">
        <f>COUNTIF($E189:$BG189,1)</f>
        <v>0</v>
      </c>
      <c r="BR189" s="67">
        <f>IF(BP189=2,2,IF(BP189&gt;3,3,IF(BP189=1,1,0)))</f>
        <v>0</v>
      </c>
      <c r="BS189" s="67">
        <f>COUNTIF($E189:$BG189,"R")</f>
        <v>0</v>
      </c>
      <c r="BT189" s="67">
        <f>COUNTIF($E189:$BG189,"E")</f>
        <v>0</v>
      </c>
      <c r="BU189" s="67">
        <f>COUNTIF($E189:$BO189,"X")</f>
        <v>0</v>
      </c>
      <c r="BV189" s="28">
        <f>IF(OR(BT189&gt;0,BS189&gt;0,BU189&gt;7,OR(BU189&lt;7,BU189&gt;7)),0,1)</f>
        <v>0</v>
      </c>
      <c r="BW189" s="13">
        <f>IFERROR(VLOOKUP(C189,Inscritos!$B$2:$D$600,3,FALSE()),0)</f>
        <v>0</v>
      </c>
      <extLst>
        <ext uri="smNativeData">
          <pm:rowDef xmlns:pm="smNativeData" id="1712247999" r="189" hidden="0" collapsedDB="1" collapsedOL="0"/>
        </ext>
      </extLst>
    </row>
    <row r="190" spans="5:67" hidden="1" ht="15.75" customHeight="1">
      <c r="E190" s="6" t="n">
        <v>5</v>
      </c>
      <c r="F190" s="6" t="n">
        <v>11</v>
      </c>
      <c r="H190" s="6" t="n">
        <v>9</v>
      </c>
      <c r="J190" s="6" t="n">
        <v>11</v>
      </c>
      <c r="K190" s="6" t="n">
        <v>8</v>
      </c>
      <c r="L190" s="6">
        <f>SUM(L3:L189)</f>
        <v>11</v>
      </c>
      <c r="M190" s="6">
        <f>SUM(M3:M189)</f>
        <v>9</v>
      </c>
      <c r="N190" s="6">
        <f>SUM(N3:N189)</f>
        <v>34</v>
      </c>
      <c r="O190" s="6">
        <f>SUM(O3:O189)</f>
        <v>15</v>
      </c>
      <c r="P190" s="6">
        <f>SUM(P3:P189)</f>
        <v>17</v>
      </c>
      <c r="Q190" s="6">
        <f>SUM(Q3:Q189)</f>
        <v>8</v>
      </c>
      <c r="R190" s="6">
        <f>SUM(R3:R189)</f>
        <v>14</v>
      </c>
      <c r="S190" s="65">
        <f>SUM(S3:S189)</f>
        <v>2</v>
      </c>
      <c r="T190" s="65">
        <f>SUM(T3:T189)</f>
        <v>1</v>
      </c>
      <c r="U190" s="65">
        <f>SUM(U3:U189)</f>
        <v>2</v>
      </c>
      <c r="V190" s="65">
        <f>SUM(V3:V189)</f>
        <v>2</v>
      </c>
      <c r="W190" s="65">
        <f>SUM(W3:W189)</f>
        <v>0</v>
      </c>
      <c r="X190" s="65">
        <f>SUM(X3:X189)</f>
        <v>1</v>
      </c>
      <c r="Y190" s="65">
        <f>SUM(Y3:Y189)</f>
        <v>1</v>
      </c>
      <c r="Z190" s="6">
        <f>SUM(Z3:Z189)</f>
        <v>4</v>
      </c>
      <c r="AA190" s="6">
        <f>SUM(AA3:AA189)</f>
        <v>0</v>
      </c>
      <c r="AB190" s="6">
        <f>SUM(AB3:AB189)</f>
        <v>0</v>
      </c>
      <c r="AC190" s="6">
        <f>SUM(AC3:AC189)</f>
        <v>0</v>
      </c>
      <c r="AD190" s="6">
        <f>SUM(AD3:AD189)</f>
        <v>0</v>
      </c>
      <c r="AE190" s="6">
        <f>SUM(AE3:AE189)</f>
        <v>0</v>
      </c>
      <c r="AF190" s="6">
        <f>SUM(AF3:AF189)</f>
        <v>0</v>
      </c>
      <c r="AG190" s="6">
        <f>SUM(AG3:AG189)</f>
        <v>0</v>
      </c>
      <c r="AH190" s="6">
        <f>SUM(AH3:AH189)</f>
        <v>0</v>
      </c>
      <c r="AI190" s="6">
        <f>SUM(AI3:AI189)</f>
        <v>0</v>
      </c>
      <c r="AJ190" s="6">
        <f>SUM(AJ3:AJ189)</f>
        <v>1</v>
      </c>
      <c r="AK190" s="6">
        <f>SUM(AK3:AK189)</f>
        <v>8</v>
      </c>
      <c r="AL190" s="6">
        <f>SUM(AL3:AL189)</f>
        <v>1</v>
      </c>
      <c r="AM190" s="6">
        <f>SUM(AM3:AM189)</f>
        <v>6</v>
      </c>
      <c r="AN190" s="65">
        <f>SUM(AN3:AN189)</f>
        <v>0</v>
      </c>
      <c r="AO190" s="65">
        <f>SUM(AO3:AO189)</f>
        <v>1</v>
      </c>
      <c r="AP190" s="65">
        <f>SUM(AP3:AP189)</f>
        <v>0</v>
      </c>
      <c r="AQ190" s="65">
        <f>SUM(AQ3:AQ189)</f>
        <v>0</v>
      </c>
      <c r="AR190" s="65">
        <f>SUM(AR3:AR189)</f>
        <v>3</v>
      </c>
      <c r="AS190" s="65">
        <f>SUM(AS3:AS189)</f>
        <v>0</v>
      </c>
      <c r="AT190" s="65">
        <f>SUM(AT3:AT189)</f>
        <v>6</v>
      </c>
      <c r="AU190" s="6">
        <f>SUM(AU3:AU189)</f>
        <v>0</v>
      </c>
      <c r="AV190" s="6">
        <f>SUM(AV3:AV189)</f>
        <v>0</v>
      </c>
      <c r="AW190" s="6">
        <f>SUM(AW3:AW189)</f>
        <v>0</v>
      </c>
      <c r="AX190" s="6">
        <f>SUM(AX3:AX189)</f>
        <v>0</v>
      </c>
      <c r="AY190" s="6">
        <f>SUM(AY3:AY189)</f>
        <v>0</v>
      </c>
      <c r="AZ190" s="6">
        <f>SUM(AZ3:AZ189)</f>
        <v>0</v>
      </c>
      <c r="BA190" s="6">
        <f>SUM(BA3:BA189)</f>
        <v>0</v>
      </c>
      <c r="BG190" s="55"/>
      <c r="BH190" s="65"/>
      <c r="BI190" s="65"/>
      <c r="BJ190" s="65"/>
      <c r="BK190" s="65"/>
      <c r="BL190" s="65"/>
      <c r="BM190" s="65"/>
      <c r="BN190" s="65"/>
      <c r="BO190" s="65"/>
      <extLst>
        <ext uri="smNativeData">
          <pm:rowDef xmlns:pm="smNativeData" id="1712247999" r="190" hidden="0" collapsedDB="1" collapsedOL="0"/>
        </ext>
      </extLst>
    </row>
    <row r="191" spans="19:67" ht="15.75" customHeight="1">
      <c r="S191" s="65"/>
      <c r="T191" s="65"/>
      <c r="U191" s="65"/>
      <c r="V191" s="65"/>
      <c r="W191" s="65"/>
      <c r="X191" s="65"/>
      <c r="Y191" s="65"/>
      <c r="AN191" s="65"/>
      <c r="AO191" s="65"/>
      <c r="AP191" s="65"/>
      <c r="AQ191" s="65"/>
      <c r="AR191" s="65"/>
      <c r="AS191" s="65"/>
      <c r="AT191" s="65"/>
      <c r="BA191" s="55"/>
      <c r="BG191" s="55"/>
      <c r="BH191" s="65"/>
      <c r="BI191" s="65"/>
      <c r="BJ191" s="65"/>
      <c r="BK191" s="65"/>
      <c r="BL191" s="65"/>
      <c r="BM191" s="65"/>
      <c r="BN191" s="65"/>
      <c r="BO191" s="65"/>
    </row>
    <row r="192" spans="19:67" ht="15.75" customHeight="1">
      <c r="S192" s="65"/>
      <c r="T192" s="65"/>
      <c r="U192" s="65"/>
      <c r="V192" s="65"/>
      <c r="W192" s="65"/>
      <c r="X192" s="65"/>
      <c r="Y192" s="65"/>
      <c r="AN192" s="65"/>
      <c r="AO192" s="65"/>
      <c r="AP192" s="65"/>
      <c r="AQ192" s="65"/>
      <c r="AR192" s="65"/>
      <c r="AS192" s="65"/>
      <c r="AT192" s="65"/>
      <c r="BA192" s="55"/>
      <c r="BG192" s="55"/>
      <c r="BH192" s="65"/>
      <c r="BI192" s="65"/>
      <c r="BJ192" s="65"/>
      <c r="BK192" s="65"/>
      <c r="BL192" s="65"/>
      <c r="BM192" s="65"/>
      <c r="BN192" s="65"/>
      <c r="BO192" s="65"/>
    </row>
    <row r="193" spans="19:67" ht="15.75" customHeight="1">
      <c r="S193" s="65"/>
      <c r="T193" s="65"/>
      <c r="U193" s="65"/>
      <c r="V193" s="65"/>
      <c r="W193" s="65"/>
      <c r="X193" s="65"/>
      <c r="Y193" s="65"/>
      <c r="AN193" s="65"/>
      <c r="AO193" s="65"/>
      <c r="AP193" s="65"/>
      <c r="AQ193" s="65"/>
      <c r="AR193" s="65"/>
      <c r="AS193" s="65"/>
      <c r="AT193" s="65"/>
      <c r="BA193" s="55"/>
      <c r="BG193" s="55"/>
      <c r="BH193" s="65"/>
      <c r="BI193" s="65"/>
      <c r="BJ193" s="65"/>
      <c r="BK193" s="65"/>
      <c r="BL193" s="65"/>
      <c r="BM193" s="65"/>
      <c r="BN193" s="65"/>
      <c r="BO193" s="65"/>
    </row>
    <row r="194" spans="19:67" ht="15.75" customHeight="1">
      <c r="S194" s="65"/>
      <c r="T194" s="65"/>
      <c r="U194" s="65"/>
      <c r="V194" s="65"/>
      <c r="W194" s="65"/>
      <c r="X194" s="65"/>
      <c r="Y194" s="65"/>
      <c r="AN194" s="65"/>
      <c r="AO194" s="65"/>
      <c r="AP194" s="65"/>
      <c r="AQ194" s="65"/>
      <c r="AR194" s="65"/>
      <c r="AS194" s="65"/>
      <c r="AT194" s="65"/>
      <c r="BA194" s="55"/>
      <c r="BG194" s="55"/>
      <c r="BH194" s="65"/>
      <c r="BI194" s="65"/>
      <c r="BJ194" s="65"/>
      <c r="BK194" s="65"/>
      <c r="BL194" s="65"/>
      <c r="BM194" s="65"/>
      <c r="BN194" s="65"/>
      <c r="BO194" s="65"/>
    </row>
    <row r="195" spans="19:67" ht="15.75" customHeight="1">
      <c r="S195" s="65"/>
      <c r="T195" s="65"/>
      <c r="U195" s="65"/>
      <c r="V195" s="65"/>
      <c r="W195" s="65"/>
      <c r="X195" s="65"/>
      <c r="Y195" s="65"/>
      <c r="AN195" s="65"/>
      <c r="AO195" s="65"/>
      <c r="AP195" s="65"/>
      <c r="AQ195" s="65"/>
      <c r="AR195" s="65"/>
      <c r="AS195" s="65"/>
      <c r="AT195" s="65"/>
      <c r="BA195" s="55"/>
      <c r="BG195" s="55"/>
      <c r="BH195" s="65"/>
      <c r="BI195" s="65"/>
      <c r="BJ195" s="65"/>
      <c r="BK195" s="65"/>
      <c r="BL195" s="65"/>
      <c r="BM195" s="65"/>
      <c r="BN195" s="65"/>
      <c r="BO195" s="65"/>
    </row>
    <row r="196" spans="19:67" ht="15.75" customHeight="1">
      <c r="S196" s="65"/>
      <c r="T196" s="65"/>
      <c r="U196" s="65"/>
      <c r="V196" s="65"/>
      <c r="W196" s="65"/>
      <c r="X196" s="65"/>
      <c r="Y196" s="65"/>
      <c r="AN196" s="65"/>
      <c r="AO196" s="65"/>
      <c r="AP196" s="65"/>
      <c r="AQ196" s="65"/>
      <c r="AR196" s="65"/>
      <c r="AS196" s="65"/>
      <c r="AT196" s="65"/>
      <c r="BA196" s="55"/>
      <c r="BG196" s="55"/>
      <c r="BH196" s="65"/>
      <c r="BI196" s="65"/>
      <c r="BJ196" s="65"/>
      <c r="BK196" s="65"/>
      <c r="BL196" s="65"/>
      <c r="BM196" s="65"/>
      <c r="BN196" s="65"/>
      <c r="BO196" s="65"/>
    </row>
    <row r="197" spans="19:67" ht="15.75" customHeight="1">
      <c r="S197" s="65"/>
      <c r="T197" s="65"/>
      <c r="U197" s="65"/>
      <c r="V197" s="65"/>
      <c r="W197" s="65"/>
      <c r="X197" s="65"/>
      <c r="Y197" s="65"/>
      <c r="AN197" s="65"/>
      <c r="AO197" s="65"/>
      <c r="AP197" s="65"/>
      <c r="AQ197" s="65"/>
      <c r="AR197" s="65"/>
      <c r="AS197" s="65"/>
      <c r="AT197" s="65"/>
      <c r="BA197" s="55"/>
      <c r="BG197" s="55"/>
      <c r="BH197" s="65"/>
      <c r="BI197" s="65"/>
      <c r="BJ197" s="65"/>
      <c r="BK197" s="65"/>
      <c r="BL197" s="65"/>
      <c r="BM197" s="65"/>
      <c r="BN197" s="65"/>
      <c r="BO197" s="65"/>
    </row>
    <row r="198" spans="19:67" ht="15.75" customHeight="1">
      <c r="S198" s="65"/>
      <c r="T198" s="65"/>
      <c r="U198" s="65"/>
      <c r="V198" s="65"/>
      <c r="W198" s="65"/>
      <c r="X198" s="65"/>
      <c r="Y198" s="65"/>
      <c r="AN198" s="65"/>
      <c r="AO198" s="65"/>
      <c r="AP198" s="65"/>
      <c r="AQ198" s="65"/>
      <c r="AR198" s="65"/>
      <c r="AS198" s="65"/>
      <c r="AT198" s="65"/>
      <c r="BA198" s="55"/>
      <c r="BG198" s="55"/>
      <c r="BH198" s="65"/>
      <c r="BI198" s="65"/>
      <c r="BJ198" s="65"/>
      <c r="BK198" s="65"/>
      <c r="BL198" s="65"/>
      <c r="BM198" s="65"/>
      <c r="BN198" s="65"/>
      <c r="BO198" s="65"/>
    </row>
    <row r="199" spans="19:67" ht="15.75" customHeight="1">
      <c r="S199" s="65"/>
      <c r="T199" s="65"/>
      <c r="U199" s="65"/>
      <c r="V199" s="65"/>
      <c r="W199" s="65"/>
      <c r="X199" s="65"/>
      <c r="Y199" s="65"/>
      <c r="AN199" s="65"/>
      <c r="AO199" s="65"/>
      <c r="AP199" s="65"/>
      <c r="AQ199" s="65"/>
      <c r="AR199" s="65"/>
      <c r="AS199" s="65"/>
      <c r="AT199" s="65"/>
      <c r="BA199" s="55"/>
      <c r="BG199" s="55"/>
      <c r="BH199" s="65"/>
      <c r="BI199" s="65"/>
      <c r="BJ199" s="65"/>
      <c r="BK199" s="65"/>
      <c r="BL199" s="65"/>
      <c r="BM199" s="65"/>
      <c r="BN199" s="65"/>
      <c r="BO199" s="65"/>
    </row>
    <row r="200" spans="19:67" ht="15.75" customHeight="1">
      <c r="S200" s="65"/>
      <c r="T200" s="65"/>
      <c r="U200" s="65"/>
      <c r="V200" s="65"/>
      <c r="W200" s="65"/>
      <c r="X200" s="65"/>
      <c r="Y200" s="65"/>
      <c r="AN200" s="65"/>
      <c r="AO200" s="65"/>
      <c r="AP200" s="65"/>
      <c r="AQ200" s="65"/>
      <c r="AR200" s="65"/>
      <c r="AS200" s="65"/>
      <c r="AT200" s="65"/>
      <c r="BA200" s="55"/>
      <c r="BG200" s="55"/>
      <c r="BH200" s="65"/>
      <c r="BI200" s="65"/>
      <c r="BJ200" s="65"/>
      <c r="BK200" s="65"/>
      <c r="BL200" s="65"/>
      <c r="BM200" s="65"/>
      <c r="BN200" s="65"/>
      <c r="BO200" s="65"/>
    </row>
    <row r="201" spans="19:67" ht="15.75" customHeight="1">
      <c r="S201" s="65"/>
      <c r="T201" s="65"/>
      <c r="U201" s="65"/>
      <c r="V201" s="65"/>
      <c r="W201" s="65"/>
      <c r="X201" s="65"/>
      <c r="Y201" s="65"/>
      <c r="AN201" s="65"/>
      <c r="AO201" s="65"/>
      <c r="AP201" s="65"/>
      <c r="AQ201" s="65"/>
      <c r="AR201" s="65"/>
      <c r="AS201" s="65"/>
      <c r="AT201" s="65"/>
      <c r="BA201" s="55"/>
      <c r="BG201" s="55"/>
      <c r="BH201" s="65"/>
      <c r="BI201" s="65"/>
      <c r="BJ201" s="65"/>
      <c r="BK201" s="65"/>
      <c r="BL201" s="65"/>
      <c r="BM201" s="65"/>
      <c r="BN201" s="65"/>
      <c r="BO201" s="65"/>
    </row>
    <row r="202" spans="19:67" ht="15.75" customHeight="1">
      <c r="S202" s="65"/>
      <c r="T202" s="65"/>
      <c r="U202" s="65"/>
      <c r="V202" s="65"/>
      <c r="W202" s="65"/>
      <c r="X202" s="65"/>
      <c r="Y202" s="65"/>
      <c r="AN202" s="65"/>
      <c r="AO202" s="65"/>
      <c r="AP202" s="65"/>
      <c r="AQ202" s="65"/>
      <c r="AR202" s="65"/>
      <c r="AS202" s="65"/>
      <c r="AT202" s="65"/>
      <c r="BA202" s="55"/>
      <c r="BG202" s="55"/>
      <c r="BH202" s="65"/>
      <c r="BI202" s="65"/>
      <c r="BJ202" s="65"/>
      <c r="BK202" s="65"/>
      <c r="BL202" s="65"/>
      <c r="BM202" s="65"/>
      <c r="BN202" s="65"/>
      <c r="BO202" s="65"/>
    </row>
    <row r="203" spans="19:67" ht="15.75" customHeight="1">
      <c r="S203" s="65"/>
      <c r="T203" s="65"/>
      <c r="U203" s="65"/>
      <c r="V203" s="65"/>
      <c r="W203" s="65"/>
      <c r="X203" s="65"/>
      <c r="Y203" s="65"/>
      <c r="AN203" s="65"/>
      <c r="AO203" s="65"/>
      <c r="AP203" s="65"/>
      <c r="AQ203" s="65"/>
      <c r="AR203" s="65"/>
      <c r="AS203" s="65"/>
      <c r="AT203" s="65"/>
      <c r="BA203" s="55"/>
      <c r="BG203" s="55"/>
      <c r="BH203" s="65"/>
      <c r="BI203" s="65"/>
      <c r="BJ203" s="65"/>
      <c r="BK203" s="65"/>
      <c r="BL203" s="65"/>
      <c r="BM203" s="65"/>
      <c r="BN203" s="65"/>
      <c r="BO203" s="65"/>
    </row>
    <row r="204" spans="19:67" ht="15.75" customHeight="1">
      <c r="S204" s="65"/>
      <c r="T204" s="65"/>
      <c r="U204" s="65"/>
      <c r="V204" s="65"/>
      <c r="W204" s="65"/>
      <c r="X204" s="65"/>
      <c r="Y204" s="65"/>
      <c r="AN204" s="65"/>
      <c r="AO204" s="65"/>
      <c r="AP204" s="65"/>
      <c r="AQ204" s="65"/>
      <c r="AR204" s="65"/>
      <c r="AS204" s="65"/>
      <c r="AT204" s="65"/>
      <c r="BA204" s="55"/>
      <c r="BG204" s="55"/>
      <c r="BH204" s="65"/>
      <c r="BI204" s="65"/>
      <c r="BJ204" s="65"/>
      <c r="BK204" s="65"/>
      <c r="BL204" s="65"/>
      <c r="BM204" s="65"/>
      <c r="BN204" s="65"/>
      <c r="BO204" s="65"/>
    </row>
    <row r="205" spans="19:67" ht="15.75" customHeight="1">
      <c r="S205" s="65"/>
      <c r="T205" s="65"/>
      <c r="U205" s="65"/>
      <c r="V205" s="65"/>
      <c r="W205" s="65"/>
      <c r="X205" s="65"/>
      <c r="Y205" s="65"/>
      <c r="AN205" s="65"/>
      <c r="AO205" s="65"/>
      <c r="AP205" s="65"/>
      <c r="AQ205" s="65"/>
      <c r="AR205" s="65"/>
      <c r="AS205" s="65"/>
      <c r="AT205" s="65"/>
      <c r="BA205" s="55"/>
      <c r="BG205" s="55"/>
      <c r="BH205" s="65"/>
      <c r="BI205" s="65"/>
      <c r="BJ205" s="65"/>
      <c r="BK205" s="65"/>
      <c r="BL205" s="65"/>
      <c r="BM205" s="65"/>
      <c r="BN205" s="65"/>
      <c r="BO205" s="65"/>
    </row>
    <row r="206" spans="19:67" ht="15.75" customHeight="1">
      <c r="S206" s="65"/>
      <c r="T206" s="65"/>
      <c r="U206" s="65"/>
      <c r="V206" s="65"/>
      <c r="W206" s="65"/>
      <c r="X206" s="65"/>
      <c r="Y206" s="65"/>
      <c r="AN206" s="65"/>
      <c r="AO206" s="65"/>
      <c r="AP206" s="65"/>
      <c r="AQ206" s="65"/>
      <c r="AR206" s="65"/>
      <c r="AS206" s="65"/>
      <c r="AT206" s="65"/>
      <c r="BA206" s="55"/>
      <c r="BG206" s="55"/>
      <c r="BH206" s="65"/>
      <c r="BI206" s="65"/>
      <c r="BJ206" s="65"/>
      <c r="BK206" s="65"/>
      <c r="BL206" s="65"/>
      <c r="BM206" s="65"/>
      <c r="BN206" s="65"/>
      <c r="BO206" s="65"/>
    </row>
    <row r="207" spans="19:67" ht="15.75" customHeight="1">
      <c r="S207" s="65"/>
      <c r="T207" s="65"/>
      <c r="U207" s="65"/>
      <c r="V207" s="65"/>
      <c r="W207" s="65"/>
      <c r="X207" s="65"/>
      <c r="Y207" s="65"/>
      <c r="AN207" s="65"/>
      <c r="AO207" s="65"/>
      <c r="AP207" s="65"/>
      <c r="AQ207" s="65"/>
      <c r="AR207" s="65"/>
      <c r="AS207" s="65"/>
      <c r="AT207" s="65"/>
      <c r="BA207" s="55"/>
      <c r="BG207" s="55"/>
      <c r="BH207" s="65"/>
      <c r="BI207" s="65"/>
      <c r="BJ207" s="65"/>
      <c r="BK207" s="65"/>
      <c r="BL207" s="65"/>
      <c r="BM207" s="65"/>
      <c r="BN207" s="65"/>
      <c r="BO207" s="65"/>
    </row>
    <row r="208" spans="19:67" ht="15.75" customHeight="1">
      <c r="S208" s="65"/>
      <c r="T208" s="65"/>
      <c r="U208" s="65"/>
      <c r="V208" s="65"/>
      <c r="W208" s="65"/>
      <c r="X208" s="65"/>
      <c r="Y208" s="65"/>
      <c r="AN208" s="65"/>
      <c r="AO208" s="65"/>
      <c r="AP208" s="65"/>
      <c r="AQ208" s="65"/>
      <c r="AR208" s="65"/>
      <c r="AS208" s="65"/>
      <c r="AT208" s="65"/>
      <c r="BA208" s="55"/>
      <c r="BG208" s="55"/>
      <c r="BH208" s="65"/>
      <c r="BI208" s="65"/>
      <c r="BJ208" s="65"/>
      <c r="BK208" s="65"/>
      <c r="BL208" s="65"/>
      <c r="BM208" s="65"/>
      <c r="BN208" s="65"/>
      <c r="BO208" s="65"/>
    </row>
    <row r="209" spans="19:67" ht="15.75" customHeight="1">
      <c r="S209" s="65"/>
      <c r="T209" s="65"/>
      <c r="U209" s="65"/>
      <c r="V209" s="65"/>
      <c r="W209" s="65"/>
      <c r="X209" s="65"/>
      <c r="Y209" s="65"/>
      <c r="AN209" s="65"/>
      <c r="AO209" s="65"/>
      <c r="AP209" s="65"/>
      <c r="AQ209" s="65"/>
      <c r="AR209" s="65"/>
      <c r="AS209" s="65"/>
      <c r="AT209" s="65"/>
      <c r="BA209" s="55"/>
      <c r="BG209" s="55"/>
      <c r="BH209" s="65"/>
      <c r="BI209" s="65"/>
      <c r="BJ209" s="65"/>
      <c r="BK209" s="65"/>
      <c r="BL209" s="65"/>
      <c r="BM209" s="65"/>
      <c r="BN209" s="65"/>
      <c r="BO209" s="65"/>
    </row>
    <row r="210" spans="19:67" ht="15.75" customHeight="1">
      <c r="S210" s="65"/>
      <c r="T210" s="65"/>
      <c r="U210" s="65"/>
      <c r="V210" s="65"/>
      <c r="W210" s="65"/>
      <c r="X210" s="65"/>
      <c r="Y210" s="65"/>
      <c r="AN210" s="65"/>
      <c r="AO210" s="65"/>
      <c r="AP210" s="65"/>
      <c r="AQ210" s="65"/>
      <c r="AR210" s="65"/>
      <c r="AS210" s="65"/>
      <c r="AT210" s="65"/>
      <c r="BA210" s="55"/>
      <c r="BG210" s="55"/>
      <c r="BH210" s="65"/>
      <c r="BI210" s="65"/>
      <c r="BJ210" s="65"/>
      <c r="BK210" s="65"/>
      <c r="BL210" s="65"/>
      <c r="BM210" s="65"/>
      <c r="BN210" s="65"/>
      <c r="BO210" s="65"/>
    </row>
    <row r="211" spans="19:67" ht="15.75" customHeight="1">
      <c r="S211" s="65"/>
      <c r="T211" s="65"/>
      <c r="U211" s="65"/>
      <c r="V211" s="65"/>
      <c r="W211" s="65"/>
      <c r="X211" s="65"/>
      <c r="Y211" s="65"/>
      <c r="AN211" s="65"/>
      <c r="AO211" s="65"/>
      <c r="AP211" s="65"/>
      <c r="AQ211" s="65"/>
      <c r="AR211" s="65"/>
      <c r="AS211" s="65"/>
      <c r="AT211" s="65"/>
      <c r="BA211" s="55"/>
      <c r="BG211" s="55"/>
      <c r="BH211" s="65"/>
      <c r="BI211" s="65"/>
      <c r="BJ211" s="65"/>
      <c r="BK211" s="65"/>
      <c r="BL211" s="65"/>
      <c r="BM211" s="65"/>
      <c r="BN211" s="65"/>
      <c r="BO211" s="65"/>
    </row>
    <row r="212" spans="19:67" ht="15.75" customHeight="1">
      <c r="S212" s="65"/>
      <c r="T212" s="65"/>
      <c r="U212" s="65"/>
      <c r="V212" s="65"/>
      <c r="W212" s="65"/>
      <c r="X212" s="65"/>
      <c r="Y212" s="65"/>
      <c r="AN212" s="65"/>
      <c r="AO212" s="65"/>
      <c r="AP212" s="65"/>
      <c r="AQ212" s="65"/>
      <c r="AR212" s="65"/>
      <c r="AS212" s="65"/>
      <c r="AT212" s="65"/>
      <c r="BA212" s="55"/>
      <c r="BG212" s="55"/>
      <c r="BH212" s="65"/>
      <c r="BI212" s="65"/>
      <c r="BJ212" s="65"/>
      <c r="BK212" s="65"/>
      <c r="BL212" s="65"/>
      <c r="BM212" s="65"/>
      <c r="BN212" s="65"/>
      <c r="BO212" s="65"/>
    </row>
    <row r="213" spans="19:67" ht="15.75" customHeight="1">
      <c r="S213" s="65"/>
      <c r="T213" s="65"/>
      <c r="U213" s="65"/>
      <c r="V213" s="65"/>
      <c r="W213" s="65"/>
      <c r="X213" s="65"/>
      <c r="Y213" s="65"/>
      <c r="AN213" s="65"/>
      <c r="AO213" s="65"/>
      <c r="AP213" s="65"/>
      <c r="AQ213" s="65"/>
      <c r="AR213" s="65"/>
      <c r="AS213" s="65"/>
      <c r="AT213" s="65"/>
      <c r="BA213" s="55"/>
      <c r="BG213" s="55"/>
      <c r="BH213" s="65"/>
      <c r="BI213" s="65"/>
      <c r="BJ213" s="65"/>
      <c r="BK213" s="65"/>
      <c r="BL213" s="65"/>
      <c r="BM213" s="65"/>
      <c r="BN213" s="65"/>
      <c r="BO213" s="65"/>
    </row>
    <row r="214" spans="19:67" ht="15.75" customHeight="1">
      <c r="S214" s="65"/>
      <c r="T214" s="65"/>
      <c r="U214" s="65"/>
      <c r="V214" s="65"/>
      <c r="W214" s="65"/>
      <c r="X214" s="65"/>
      <c r="Y214" s="65"/>
      <c r="AN214" s="65"/>
      <c r="AO214" s="65"/>
      <c r="AP214" s="65"/>
      <c r="AQ214" s="65"/>
      <c r="AR214" s="65"/>
      <c r="AS214" s="65"/>
      <c r="AT214" s="65"/>
      <c r="BA214" s="55"/>
      <c r="BG214" s="55"/>
      <c r="BH214" s="65"/>
      <c r="BI214" s="65"/>
      <c r="BJ214" s="65"/>
      <c r="BK214" s="65"/>
      <c r="BL214" s="65"/>
      <c r="BM214" s="65"/>
      <c r="BN214" s="65"/>
      <c r="BO214" s="65"/>
    </row>
    <row r="215" spans="19:67" ht="15.75" customHeight="1">
      <c r="S215" s="65"/>
      <c r="T215" s="65"/>
      <c r="U215" s="65"/>
      <c r="V215" s="65"/>
      <c r="W215" s="65"/>
      <c r="X215" s="65"/>
      <c r="Y215" s="65"/>
      <c r="AN215" s="65"/>
      <c r="AO215" s="65"/>
      <c r="AP215" s="65"/>
      <c r="AQ215" s="65"/>
      <c r="AR215" s="65"/>
      <c r="AS215" s="65"/>
      <c r="AT215" s="65"/>
      <c r="BA215" s="55"/>
      <c r="BG215" s="55"/>
      <c r="BH215" s="65"/>
      <c r="BI215" s="65"/>
      <c r="BJ215" s="65"/>
      <c r="BK215" s="65"/>
      <c r="BL215" s="65"/>
      <c r="BM215" s="65"/>
      <c r="BN215" s="65"/>
      <c r="BO215" s="65"/>
    </row>
    <row r="216" spans="19:67" ht="15.75" customHeight="1">
      <c r="S216" s="65"/>
      <c r="T216" s="65"/>
      <c r="U216" s="65"/>
      <c r="V216" s="65"/>
      <c r="W216" s="65"/>
      <c r="X216" s="65"/>
      <c r="Y216" s="65"/>
      <c r="AN216" s="65"/>
      <c r="AO216" s="65"/>
      <c r="AP216" s="65"/>
      <c r="AQ216" s="65"/>
      <c r="AR216" s="65"/>
      <c r="AS216" s="65"/>
      <c r="AT216" s="65"/>
      <c r="BA216" s="55"/>
      <c r="BG216" s="55"/>
      <c r="BH216" s="65"/>
      <c r="BI216" s="65"/>
      <c r="BJ216" s="65"/>
      <c r="BK216" s="65"/>
      <c r="BL216" s="65"/>
      <c r="BM216" s="65"/>
      <c r="BN216" s="65"/>
      <c r="BO216" s="65"/>
    </row>
    <row r="217" spans="19:67" ht="15.75" customHeight="1">
      <c r="S217" s="65"/>
      <c r="T217" s="65"/>
      <c r="U217" s="65"/>
      <c r="V217" s="65"/>
      <c r="W217" s="65"/>
      <c r="X217" s="65"/>
      <c r="Y217" s="65"/>
      <c r="AN217" s="65"/>
      <c r="AO217" s="65"/>
      <c r="AP217" s="65"/>
      <c r="AQ217" s="65"/>
      <c r="AR217" s="65"/>
      <c r="AS217" s="65"/>
      <c r="AT217" s="65"/>
      <c r="BA217" s="55"/>
      <c r="BG217" s="55"/>
      <c r="BH217" s="65"/>
      <c r="BI217" s="65"/>
      <c r="BJ217" s="65"/>
      <c r="BK217" s="65"/>
      <c r="BL217" s="65"/>
      <c r="BM217" s="65"/>
      <c r="BN217" s="65"/>
      <c r="BO217" s="65"/>
    </row>
    <row r="218" spans="19:67" ht="15.75" customHeight="1">
      <c r="S218" s="65"/>
      <c r="T218" s="65"/>
      <c r="U218" s="65"/>
      <c r="V218" s="65"/>
      <c r="W218" s="65"/>
      <c r="X218" s="65"/>
      <c r="Y218" s="65"/>
      <c r="AN218" s="65"/>
      <c r="AO218" s="65"/>
      <c r="AP218" s="65"/>
      <c r="AQ218" s="65"/>
      <c r="AR218" s="65"/>
      <c r="AS218" s="65"/>
      <c r="AT218" s="65"/>
      <c r="BA218" s="55"/>
      <c r="BG218" s="55"/>
      <c r="BH218" s="65"/>
      <c r="BI218" s="65"/>
      <c r="BJ218" s="65"/>
      <c r="BK218" s="65"/>
      <c r="BL218" s="65"/>
      <c r="BM218" s="65"/>
      <c r="BN218" s="65"/>
      <c r="BO218" s="65"/>
    </row>
    <row r="219" spans="19:67" ht="15.75" customHeight="1">
      <c r="S219" s="65"/>
      <c r="T219" s="65"/>
      <c r="U219" s="65"/>
      <c r="V219" s="65"/>
      <c r="W219" s="65"/>
      <c r="X219" s="65"/>
      <c r="Y219" s="65"/>
      <c r="AN219" s="65"/>
      <c r="AO219" s="65"/>
      <c r="AP219" s="65"/>
      <c r="AQ219" s="65"/>
      <c r="AR219" s="65"/>
      <c r="AS219" s="65"/>
      <c r="AT219" s="65"/>
      <c r="BA219" s="55"/>
      <c r="BG219" s="55"/>
      <c r="BH219" s="65"/>
      <c r="BI219" s="65"/>
      <c r="BJ219" s="65"/>
      <c r="BK219" s="65"/>
      <c r="BL219" s="65"/>
      <c r="BM219" s="65"/>
      <c r="BN219" s="65"/>
      <c r="BO219" s="65"/>
    </row>
    <row r="220" spans="19:67" ht="15.75" customHeight="1">
      <c r="S220" s="65"/>
      <c r="T220" s="65"/>
      <c r="U220" s="65"/>
      <c r="V220" s="65"/>
      <c r="W220" s="65"/>
      <c r="X220" s="65"/>
      <c r="Y220" s="65"/>
      <c r="AN220" s="65"/>
      <c r="AO220" s="65"/>
      <c r="AP220" s="65"/>
      <c r="AQ220" s="65"/>
      <c r="AR220" s="65"/>
      <c r="AS220" s="65"/>
      <c r="AT220" s="65"/>
      <c r="BA220" s="55"/>
      <c r="BG220" s="55"/>
      <c r="BH220" s="65"/>
      <c r="BI220" s="65"/>
      <c r="BJ220" s="65"/>
      <c r="BK220" s="65"/>
      <c r="BL220" s="65"/>
      <c r="BM220" s="65"/>
      <c r="BN220" s="65"/>
      <c r="BO220" s="65"/>
    </row>
    <row r="221" spans="19:67" ht="15.75" customHeight="1">
      <c r="S221" s="65"/>
      <c r="T221" s="65"/>
      <c r="U221" s="65"/>
      <c r="V221" s="65"/>
      <c r="W221" s="65"/>
      <c r="X221" s="65"/>
      <c r="Y221" s="65"/>
      <c r="AN221" s="65"/>
      <c r="AO221" s="65"/>
      <c r="AP221" s="65"/>
      <c r="AQ221" s="65"/>
      <c r="AR221" s="65"/>
      <c r="AS221" s="65"/>
      <c r="AT221" s="65"/>
      <c r="BA221" s="55"/>
      <c r="BG221" s="55"/>
      <c r="BH221" s="65"/>
      <c r="BI221" s="65"/>
      <c r="BJ221" s="65"/>
      <c r="BK221" s="65"/>
      <c r="BL221" s="65"/>
      <c r="BM221" s="65"/>
      <c r="BN221" s="65"/>
      <c r="BO221" s="65"/>
    </row>
    <row r="222" spans="19:67" ht="15.75" customHeight="1">
      <c r="S222" s="65"/>
      <c r="T222" s="65"/>
      <c r="U222" s="65"/>
      <c r="V222" s="65"/>
      <c r="W222" s="65"/>
      <c r="X222" s="65"/>
      <c r="Y222" s="65"/>
      <c r="AN222" s="65"/>
      <c r="AO222" s="65"/>
      <c r="AP222" s="65"/>
      <c r="AQ222" s="65"/>
      <c r="AR222" s="65"/>
      <c r="AS222" s="65"/>
      <c r="AT222" s="65"/>
      <c r="BA222" s="55"/>
      <c r="BG222" s="55"/>
      <c r="BH222" s="65"/>
      <c r="BI222" s="65"/>
      <c r="BJ222" s="65"/>
      <c r="BK222" s="65"/>
      <c r="BL222" s="65"/>
      <c r="BM222" s="65"/>
      <c r="BN222" s="65"/>
      <c r="BO222" s="65"/>
    </row>
    <row r="223" spans="19:67" ht="15.75" customHeight="1">
      <c r="S223" s="65"/>
      <c r="T223" s="65"/>
      <c r="U223" s="65"/>
      <c r="V223" s="65"/>
      <c r="W223" s="65"/>
      <c r="X223" s="65"/>
      <c r="Y223" s="65"/>
      <c r="AN223" s="65"/>
      <c r="AO223" s="65"/>
      <c r="AP223" s="65"/>
      <c r="AQ223" s="65"/>
      <c r="AR223" s="65"/>
      <c r="AS223" s="65"/>
      <c r="AT223" s="65"/>
      <c r="BA223" s="55"/>
      <c r="BG223" s="55"/>
      <c r="BH223" s="65"/>
      <c r="BI223" s="65"/>
      <c r="BJ223" s="65"/>
      <c r="BK223" s="65"/>
      <c r="BL223" s="65"/>
      <c r="BM223" s="65"/>
      <c r="BN223" s="65"/>
      <c r="BO223" s="65"/>
    </row>
    <row r="224" spans="19:67" ht="15.75" customHeight="1">
      <c r="S224" s="65"/>
      <c r="T224" s="65"/>
      <c r="U224" s="65"/>
      <c r="V224" s="65"/>
      <c r="W224" s="65"/>
      <c r="X224" s="65"/>
      <c r="Y224" s="65"/>
      <c r="AN224" s="65"/>
      <c r="AO224" s="65"/>
      <c r="AP224" s="65"/>
      <c r="AQ224" s="65"/>
      <c r="AR224" s="65"/>
      <c r="AS224" s="65"/>
      <c r="AT224" s="65"/>
      <c r="BA224" s="55"/>
      <c r="BG224" s="55"/>
      <c r="BH224" s="65"/>
      <c r="BI224" s="65"/>
      <c r="BJ224" s="65"/>
      <c r="BK224" s="65"/>
      <c r="BL224" s="65"/>
      <c r="BM224" s="65"/>
      <c r="BN224" s="65"/>
      <c r="BO224" s="65"/>
    </row>
    <row r="225" spans="19:67" ht="15.75" customHeight="1">
      <c r="S225" s="65"/>
      <c r="T225" s="65"/>
      <c r="U225" s="65"/>
      <c r="V225" s="65"/>
      <c r="W225" s="65"/>
      <c r="X225" s="65"/>
      <c r="Y225" s="65"/>
      <c r="AN225" s="65"/>
      <c r="AO225" s="65"/>
      <c r="AP225" s="65"/>
      <c r="AQ225" s="65"/>
      <c r="AR225" s="65"/>
      <c r="AS225" s="65"/>
      <c r="AT225" s="65"/>
      <c r="BA225" s="55"/>
      <c r="BG225" s="55"/>
      <c r="BH225" s="65"/>
      <c r="BI225" s="65"/>
      <c r="BJ225" s="65"/>
      <c r="BK225" s="65"/>
      <c r="BL225" s="65"/>
      <c r="BM225" s="65"/>
      <c r="BN225" s="65"/>
      <c r="BO225" s="65"/>
    </row>
    <row r="226" spans="19:67" ht="15.75" customHeight="1">
      <c r="S226" s="65"/>
      <c r="T226" s="65"/>
      <c r="U226" s="65"/>
      <c r="V226" s="65"/>
      <c r="W226" s="65"/>
      <c r="X226" s="65"/>
      <c r="Y226" s="65"/>
      <c r="AN226" s="65"/>
      <c r="AO226" s="65"/>
      <c r="AP226" s="65"/>
      <c r="AQ226" s="65"/>
      <c r="AR226" s="65"/>
      <c r="AS226" s="65"/>
      <c r="AT226" s="65"/>
      <c r="BA226" s="55"/>
      <c r="BG226" s="55"/>
      <c r="BH226" s="65"/>
      <c r="BI226" s="65"/>
      <c r="BJ226" s="65"/>
      <c r="BK226" s="65"/>
      <c r="BL226" s="65"/>
      <c r="BM226" s="65"/>
      <c r="BN226" s="65"/>
      <c r="BO226" s="65"/>
    </row>
    <row r="227" spans="19:67" ht="15.75" customHeight="1">
      <c r="S227" s="65"/>
      <c r="T227" s="65"/>
      <c r="U227" s="65"/>
      <c r="V227" s="65"/>
      <c r="W227" s="65"/>
      <c r="X227" s="65"/>
      <c r="Y227" s="65"/>
      <c r="AN227" s="65"/>
      <c r="AO227" s="65"/>
      <c r="AP227" s="65"/>
      <c r="AQ227" s="65"/>
      <c r="AR227" s="65"/>
      <c r="AS227" s="65"/>
      <c r="AT227" s="65"/>
      <c r="BA227" s="55"/>
      <c r="BG227" s="55"/>
      <c r="BH227" s="65"/>
      <c r="BI227" s="65"/>
      <c r="BJ227" s="65"/>
      <c r="BK227" s="65"/>
      <c r="BL227" s="65"/>
      <c r="BM227" s="65"/>
      <c r="BN227" s="65"/>
      <c r="BO227" s="65"/>
    </row>
    <row r="228" spans="19:67" ht="15.75" customHeight="1">
      <c r="S228" s="65"/>
      <c r="T228" s="65"/>
      <c r="U228" s="65"/>
      <c r="V228" s="65"/>
      <c r="W228" s="65"/>
      <c r="X228" s="65"/>
      <c r="Y228" s="65"/>
      <c r="AN228" s="65"/>
      <c r="AO228" s="65"/>
      <c r="AP228" s="65"/>
      <c r="AQ228" s="65"/>
      <c r="AR228" s="65"/>
      <c r="AS228" s="65"/>
      <c r="AT228" s="65"/>
      <c r="BA228" s="55"/>
      <c r="BG228" s="55"/>
      <c r="BH228" s="65"/>
      <c r="BI228" s="65"/>
      <c r="BJ228" s="65"/>
      <c r="BK228" s="65"/>
      <c r="BL228" s="65"/>
      <c r="BM228" s="65"/>
      <c r="BN228" s="65"/>
      <c r="BO228" s="65"/>
    </row>
    <row r="229" spans="19:67" ht="15.75" customHeight="1">
      <c r="S229" s="65"/>
      <c r="T229" s="65"/>
      <c r="U229" s="65"/>
      <c r="V229" s="65"/>
      <c r="W229" s="65"/>
      <c r="X229" s="65"/>
      <c r="Y229" s="65"/>
      <c r="AN229" s="65"/>
      <c r="AO229" s="65"/>
      <c r="AP229" s="65"/>
      <c r="AQ229" s="65"/>
      <c r="AR229" s="65"/>
      <c r="AS229" s="65"/>
      <c r="AT229" s="65"/>
      <c r="BA229" s="55"/>
      <c r="BG229" s="55"/>
      <c r="BH229" s="65"/>
      <c r="BI229" s="65"/>
      <c r="BJ229" s="65"/>
      <c r="BK229" s="65"/>
      <c r="BL229" s="65"/>
      <c r="BM229" s="65"/>
      <c r="BN229" s="65"/>
      <c r="BO229" s="65"/>
    </row>
    <row r="230" spans="19:67" ht="15.75" customHeight="1">
      <c r="S230" s="65"/>
      <c r="T230" s="65"/>
      <c r="U230" s="65"/>
      <c r="V230" s="65"/>
      <c r="W230" s="65"/>
      <c r="X230" s="65"/>
      <c r="Y230" s="65"/>
      <c r="AN230" s="65"/>
      <c r="AO230" s="65"/>
      <c r="AP230" s="65"/>
      <c r="AQ230" s="65"/>
      <c r="AR230" s="65"/>
      <c r="AS230" s="65"/>
      <c r="AT230" s="65"/>
      <c r="BA230" s="55"/>
      <c r="BG230" s="55"/>
      <c r="BH230" s="65"/>
      <c r="BI230" s="65"/>
      <c r="BJ230" s="65"/>
      <c r="BK230" s="65"/>
      <c r="BL230" s="65"/>
      <c r="BM230" s="65"/>
      <c r="BN230" s="65"/>
      <c r="BO230" s="65"/>
    </row>
    <row r="231" spans="19:67" ht="15.75" customHeight="1">
      <c r="S231" s="65"/>
      <c r="T231" s="65"/>
      <c r="U231" s="65"/>
      <c r="V231" s="65"/>
      <c r="W231" s="65"/>
      <c r="X231" s="65"/>
      <c r="Y231" s="65"/>
      <c r="AN231" s="65"/>
      <c r="AO231" s="65"/>
      <c r="AP231" s="65"/>
      <c r="AQ231" s="65"/>
      <c r="AR231" s="65"/>
      <c r="AS231" s="65"/>
      <c r="AT231" s="65"/>
      <c r="BA231" s="55"/>
      <c r="BG231" s="55"/>
      <c r="BH231" s="65"/>
      <c r="BI231" s="65"/>
      <c r="BJ231" s="65"/>
      <c r="BK231" s="65"/>
      <c r="BL231" s="65"/>
      <c r="BM231" s="65"/>
      <c r="BN231" s="65"/>
      <c r="BO231" s="65"/>
    </row>
    <row r="232" spans="19:67" ht="15.75" customHeight="1">
      <c r="S232" s="65"/>
      <c r="T232" s="65"/>
      <c r="U232" s="65"/>
      <c r="V232" s="65"/>
      <c r="W232" s="65"/>
      <c r="X232" s="65"/>
      <c r="Y232" s="65"/>
      <c r="AN232" s="65"/>
      <c r="AO232" s="65"/>
      <c r="AP232" s="65"/>
      <c r="AQ232" s="65"/>
      <c r="AR232" s="65"/>
      <c r="AS232" s="65"/>
      <c r="AT232" s="65"/>
      <c r="BA232" s="55"/>
      <c r="BG232" s="55"/>
      <c r="BH232" s="65"/>
      <c r="BI232" s="65"/>
      <c r="BJ232" s="65"/>
      <c r="BK232" s="65"/>
      <c r="BL232" s="65"/>
      <c r="BM232" s="65"/>
      <c r="BN232" s="65"/>
      <c r="BO232" s="65"/>
    </row>
    <row r="233" spans="19:67" ht="15.75" customHeight="1">
      <c r="S233" s="65"/>
      <c r="T233" s="65"/>
      <c r="U233" s="65"/>
      <c r="V233" s="65"/>
      <c r="W233" s="65"/>
      <c r="X233" s="65"/>
      <c r="Y233" s="65"/>
      <c r="AN233" s="65"/>
      <c r="AO233" s="65"/>
      <c r="AP233" s="65"/>
      <c r="AQ233" s="65"/>
      <c r="AR233" s="65"/>
      <c r="AS233" s="65"/>
      <c r="AT233" s="65"/>
      <c r="BA233" s="55"/>
      <c r="BG233" s="55"/>
      <c r="BH233" s="65"/>
      <c r="BI233" s="65"/>
      <c r="BJ233" s="65"/>
      <c r="BK233" s="65"/>
      <c r="BL233" s="65"/>
      <c r="BM233" s="65"/>
      <c r="BN233" s="65"/>
      <c r="BO233" s="65"/>
    </row>
    <row r="234" spans="19:67" ht="15.75" customHeight="1">
      <c r="S234" s="65"/>
      <c r="T234" s="65"/>
      <c r="U234" s="65"/>
      <c r="V234" s="65"/>
      <c r="W234" s="65"/>
      <c r="X234" s="65"/>
      <c r="Y234" s="65"/>
      <c r="AN234" s="65"/>
      <c r="AO234" s="65"/>
      <c r="AP234" s="65"/>
      <c r="AQ234" s="65"/>
      <c r="AR234" s="65"/>
      <c r="AS234" s="65"/>
      <c r="AT234" s="65"/>
      <c r="BA234" s="55"/>
      <c r="BG234" s="55"/>
      <c r="BH234" s="65"/>
      <c r="BI234" s="65"/>
      <c r="BJ234" s="65"/>
      <c r="BK234" s="65"/>
      <c r="BL234" s="65"/>
      <c r="BM234" s="65"/>
      <c r="BN234" s="65"/>
      <c r="BO234" s="65"/>
    </row>
    <row r="235" spans="19:67" ht="15.75" customHeight="1">
      <c r="S235" s="65"/>
      <c r="T235" s="65"/>
      <c r="U235" s="65"/>
      <c r="V235" s="65"/>
      <c r="W235" s="65"/>
      <c r="X235" s="65"/>
      <c r="Y235" s="65"/>
      <c r="AN235" s="65"/>
      <c r="AO235" s="65"/>
      <c r="AP235" s="65"/>
      <c r="AQ235" s="65"/>
      <c r="AR235" s="65"/>
      <c r="AS235" s="65"/>
      <c r="AT235" s="65"/>
      <c r="BA235" s="55"/>
      <c r="BG235" s="55"/>
      <c r="BH235" s="65"/>
      <c r="BI235" s="65"/>
      <c r="BJ235" s="65"/>
      <c r="BK235" s="65"/>
      <c r="BL235" s="65"/>
      <c r="BM235" s="65"/>
      <c r="BN235" s="65"/>
      <c r="BO235" s="65"/>
    </row>
    <row r="236" spans="19:67" ht="15.75" customHeight="1">
      <c r="S236" s="65"/>
      <c r="T236" s="65"/>
      <c r="U236" s="65"/>
      <c r="V236" s="65"/>
      <c r="W236" s="65"/>
      <c r="X236" s="65"/>
      <c r="Y236" s="65"/>
      <c r="AN236" s="65"/>
      <c r="AO236" s="65"/>
      <c r="AP236" s="65"/>
      <c r="AQ236" s="65"/>
      <c r="AR236" s="65"/>
      <c r="AS236" s="65"/>
      <c r="AT236" s="65"/>
      <c r="BA236" s="55"/>
      <c r="BG236" s="55"/>
      <c r="BH236" s="65"/>
      <c r="BI236" s="65"/>
      <c r="BJ236" s="65"/>
      <c r="BK236" s="65"/>
      <c r="BL236" s="65"/>
      <c r="BM236" s="65"/>
      <c r="BN236" s="65"/>
      <c r="BO236" s="65"/>
    </row>
    <row r="237" spans="19:67" ht="15.75" customHeight="1">
      <c r="S237" s="65"/>
      <c r="T237" s="65"/>
      <c r="U237" s="65"/>
      <c r="V237" s="65"/>
      <c r="W237" s="65"/>
      <c r="X237" s="65"/>
      <c r="Y237" s="65"/>
      <c r="AN237" s="65"/>
      <c r="AO237" s="65"/>
      <c r="AP237" s="65"/>
      <c r="AQ237" s="65"/>
      <c r="AR237" s="65"/>
      <c r="AS237" s="65"/>
      <c r="AT237" s="65"/>
      <c r="BA237" s="55"/>
      <c r="BG237" s="55"/>
      <c r="BH237" s="65"/>
      <c r="BI237" s="65"/>
      <c r="BJ237" s="65"/>
      <c r="BK237" s="65"/>
      <c r="BL237" s="65"/>
      <c r="BM237" s="65"/>
      <c r="BN237" s="65"/>
      <c r="BO237" s="65"/>
    </row>
    <row r="238" spans="19:67" ht="15.75" customHeight="1">
      <c r="S238" s="65"/>
      <c r="T238" s="65"/>
      <c r="U238" s="65"/>
      <c r="V238" s="65"/>
      <c r="W238" s="65"/>
      <c r="X238" s="65"/>
      <c r="Y238" s="65"/>
      <c r="AN238" s="65"/>
      <c r="AO238" s="65"/>
      <c r="AP238" s="65"/>
      <c r="AQ238" s="65"/>
      <c r="AR238" s="65"/>
      <c r="AS238" s="65"/>
      <c r="AT238" s="65"/>
      <c r="BA238" s="55"/>
      <c r="BG238" s="55"/>
      <c r="BH238" s="65"/>
      <c r="BI238" s="65"/>
      <c r="BJ238" s="65"/>
      <c r="BK238" s="65"/>
      <c r="BL238" s="65"/>
      <c r="BM238" s="65"/>
      <c r="BN238" s="65"/>
      <c r="BO238" s="65"/>
    </row>
    <row r="239" spans="19:67" ht="15.75" customHeight="1">
      <c r="S239" s="65"/>
      <c r="T239" s="65"/>
      <c r="U239" s="65"/>
      <c r="V239" s="65"/>
      <c r="W239" s="65"/>
      <c r="X239" s="65"/>
      <c r="Y239" s="65"/>
      <c r="AN239" s="65"/>
      <c r="AO239" s="65"/>
      <c r="AP239" s="65"/>
      <c r="AQ239" s="65"/>
      <c r="AR239" s="65"/>
      <c r="AS239" s="65"/>
      <c r="AT239" s="65"/>
      <c r="BA239" s="55"/>
      <c r="BG239" s="55"/>
      <c r="BH239" s="65"/>
      <c r="BI239" s="65"/>
      <c r="BJ239" s="65"/>
      <c r="BK239" s="65"/>
      <c r="BL239" s="65"/>
      <c r="BM239" s="65"/>
      <c r="BN239" s="65"/>
      <c r="BO239" s="65"/>
    </row>
    <row r="240" spans="19:67" ht="15.75" customHeight="1">
      <c r="S240" s="65"/>
      <c r="T240" s="65"/>
      <c r="U240" s="65"/>
      <c r="V240" s="65"/>
      <c r="W240" s="65"/>
      <c r="X240" s="65"/>
      <c r="Y240" s="65"/>
      <c r="AN240" s="65"/>
      <c r="AO240" s="65"/>
      <c r="AP240" s="65"/>
      <c r="AQ240" s="65"/>
      <c r="AR240" s="65"/>
      <c r="AS240" s="65"/>
      <c r="AT240" s="65"/>
      <c r="BA240" s="55"/>
      <c r="BG240" s="55"/>
      <c r="BH240" s="65"/>
      <c r="BI240" s="65"/>
      <c r="BJ240" s="65"/>
      <c r="BK240" s="65"/>
      <c r="BL240" s="65"/>
      <c r="BM240" s="65"/>
      <c r="BN240" s="65"/>
      <c r="BO240" s="65"/>
    </row>
    <row r="241" spans="19:67" ht="15.75" customHeight="1">
      <c r="S241" s="65"/>
      <c r="T241" s="65"/>
      <c r="U241" s="65"/>
      <c r="V241" s="65"/>
      <c r="W241" s="65"/>
      <c r="X241" s="65"/>
      <c r="Y241" s="65"/>
      <c r="AN241" s="65"/>
      <c r="AO241" s="65"/>
      <c r="AP241" s="65"/>
      <c r="AQ241" s="65"/>
      <c r="AR241" s="65"/>
      <c r="AS241" s="65"/>
      <c r="AT241" s="65"/>
      <c r="BA241" s="55"/>
      <c r="BG241" s="55"/>
      <c r="BH241" s="65"/>
      <c r="BI241" s="65"/>
      <c r="BJ241" s="65"/>
      <c r="BK241" s="65"/>
      <c r="BL241" s="65"/>
      <c r="BM241" s="65"/>
      <c r="BN241" s="65"/>
      <c r="BO241" s="65"/>
    </row>
    <row r="242" spans="19:67" ht="15.75" customHeight="1">
      <c r="S242" s="65"/>
      <c r="T242" s="65"/>
      <c r="U242" s="65"/>
      <c r="V242" s="65"/>
      <c r="W242" s="65"/>
      <c r="X242" s="65"/>
      <c r="Y242" s="65"/>
      <c r="AN242" s="65"/>
      <c r="AO242" s="65"/>
      <c r="AP242" s="65"/>
      <c r="AQ242" s="65"/>
      <c r="AR242" s="65"/>
      <c r="AS242" s="65"/>
      <c r="AT242" s="65"/>
      <c r="BA242" s="55"/>
      <c r="BG242" s="55"/>
      <c r="BH242" s="65"/>
      <c r="BI242" s="65"/>
      <c r="BJ242" s="65"/>
      <c r="BK242" s="65"/>
      <c r="BL242" s="65"/>
      <c r="BM242" s="65"/>
      <c r="BN242" s="65"/>
      <c r="BO242" s="65"/>
    </row>
    <row r="243" spans="19:67" ht="15.75" customHeight="1">
      <c r="S243" s="65"/>
      <c r="T243" s="65"/>
      <c r="U243" s="65"/>
      <c r="V243" s="65"/>
      <c r="W243" s="65"/>
      <c r="X243" s="65"/>
      <c r="Y243" s="65"/>
      <c r="AN243" s="65"/>
      <c r="AO243" s="65"/>
      <c r="AP243" s="65"/>
      <c r="AQ243" s="65"/>
      <c r="AR243" s="65"/>
      <c r="AS243" s="65"/>
      <c r="AT243" s="65"/>
      <c r="BA243" s="55"/>
      <c r="BG243" s="55"/>
      <c r="BH243" s="65"/>
      <c r="BI243" s="65"/>
      <c r="BJ243" s="65"/>
      <c r="BK243" s="65"/>
      <c r="BL243" s="65"/>
      <c r="BM243" s="65"/>
      <c r="BN243" s="65"/>
      <c r="BO243" s="65"/>
    </row>
    <row r="244" spans="19:67" ht="15.75" customHeight="1">
      <c r="S244" s="65"/>
      <c r="T244" s="65"/>
      <c r="U244" s="65"/>
      <c r="V244" s="65"/>
      <c r="W244" s="65"/>
      <c r="X244" s="65"/>
      <c r="Y244" s="65"/>
      <c r="AN244" s="65"/>
      <c r="AO244" s="65"/>
      <c r="AP244" s="65"/>
      <c r="AQ244" s="65"/>
      <c r="AR244" s="65"/>
      <c r="AS244" s="65"/>
      <c r="AT244" s="65"/>
      <c r="BA244" s="55"/>
      <c r="BG244" s="55"/>
      <c r="BH244" s="65"/>
      <c r="BI244" s="65"/>
      <c r="BJ244" s="65"/>
      <c r="BK244" s="65"/>
      <c r="BL244" s="65"/>
      <c r="BM244" s="65"/>
      <c r="BN244" s="65"/>
      <c r="BO244" s="65"/>
    </row>
    <row r="245" spans="19:67" ht="15.75" customHeight="1">
      <c r="S245" s="65"/>
      <c r="T245" s="65"/>
      <c r="U245" s="65"/>
      <c r="V245" s="65"/>
      <c r="W245" s="65"/>
      <c r="X245" s="65"/>
      <c r="Y245" s="65"/>
      <c r="AN245" s="65"/>
      <c r="AO245" s="65"/>
      <c r="AP245" s="65"/>
      <c r="AQ245" s="65"/>
      <c r="AR245" s="65"/>
      <c r="AS245" s="65"/>
      <c r="AT245" s="65"/>
      <c r="BA245" s="55"/>
      <c r="BG245" s="55"/>
      <c r="BH245" s="65"/>
      <c r="BI245" s="65"/>
      <c r="BJ245" s="65"/>
      <c r="BK245" s="65"/>
      <c r="BL245" s="65"/>
      <c r="BM245" s="65"/>
      <c r="BN245" s="65"/>
      <c r="BO245" s="65"/>
    </row>
    <row r="246" spans="19:67" ht="15.75" customHeight="1">
      <c r="S246" s="65"/>
      <c r="T246" s="65"/>
      <c r="U246" s="65"/>
      <c r="V246" s="65"/>
      <c r="W246" s="65"/>
      <c r="X246" s="65"/>
      <c r="Y246" s="65"/>
      <c r="AN246" s="65"/>
      <c r="AO246" s="65"/>
      <c r="AP246" s="65"/>
      <c r="AQ246" s="65"/>
      <c r="AR246" s="65"/>
      <c r="AS246" s="65"/>
      <c r="AT246" s="65"/>
      <c r="BA246" s="55"/>
      <c r="BG246" s="55"/>
      <c r="BH246" s="65"/>
      <c r="BI246" s="65"/>
      <c r="BJ246" s="65"/>
      <c r="BK246" s="65"/>
      <c r="BL246" s="65"/>
      <c r="BM246" s="65"/>
      <c r="BN246" s="65"/>
      <c r="BO246" s="65"/>
    </row>
    <row r="247" spans="19:67" ht="15.75" customHeight="1">
      <c r="S247" s="65"/>
      <c r="T247" s="65"/>
      <c r="U247" s="65"/>
      <c r="V247" s="65"/>
      <c r="W247" s="65"/>
      <c r="X247" s="65"/>
      <c r="Y247" s="65"/>
      <c r="AN247" s="65"/>
      <c r="AO247" s="65"/>
      <c r="AP247" s="65"/>
      <c r="AQ247" s="65"/>
      <c r="AR247" s="65"/>
      <c r="AS247" s="65"/>
      <c r="AT247" s="65"/>
      <c r="BA247" s="55"/>
      <c r="BG247" s="55"/>
      <c r="BH247" s="65"/>
      <c r="BI247" s="65"/>
      <c r="BJ247" s="65"/>
      <c r="BK247" s="65"/>
      <c r="BL247" s="65"/>
      <c r="BM247" s="65"/>
      <c r="BN247" s="65"/>
      <c r="BO247" s="65"/>
    </row>
    <row r="248" spans="19:67" ht="15.75" customHeight="1">
      <c r="S248" s="65"/>
      <c r="T248" s="65"/>
      <c r="U248" s="65"/>
      <c r="V248" s="65"/>
      <c r="W248" s="65"/>
      <c r="X248" s="65"/>
      <c r="Y248" s="65"/>
      <c r="AN248" s="65"/>
      <c r="AO248" s="65"/>
      <c r="AP248" s="65"/>
      <c r="AQ248" s="65"/>
      <c r="AR248" s="65"/>
      <c r="AS248" s="65"/>
      <c r="AT248" s="65"/>
      <c r="BA248" s="55"/>
      <c r="BG248" s="55"/>
      <c r="BH248" s="65"/>
      <c r="BI248" s="65"/>
      <c r="BJ248" s="65"/>
      <c r="BK248" s="65"/>
      <c r="BL248" s="65"/>
      <c r="BM248" s="65"/>
      <c r="BN248" s="65"/>
      <c r="BO248" s="65"/>
    </row>
    <row r="249" spans="19:67" ht="15.75" customHeight="1">
      <c r="S249" s="65"/>
      <c r="T249" s="65"/>
      <c r="U249" s="65"/>
      <c r="V249" s="65"/>
      <c r="W249" s="65"/>
      <c r="X249" s="65"/>
      <c r="Y249" s="65"/>
      <c r="AN249" s="65"/>
      <c r="AO249" s="65"/>
      <c r="AP249" s="65"/>
      <c r="AQ249" s="65"/>
      <c r="AR249" s="65"/>
      <c r="AS249" s="65"/>
      <c r="AT249" s="65"/>
      <c r="BA249" s="55"/>
      <c r="BG249" s="55"/>
      <c r="BH249" s="65"/>
      <c r="BI249" s="65"/>
      <c r="BJ249" s="65"/>
      <c r="BK249" s="65"/>
      <c r="BL249" s="65"/>
      <c r="BM249" s="65"/>
      <c r="BN249" s="65"/>
      <c r="BO249" s="65"/>
    </row>
    <row r="250" spans="19:67" ht="15.75" customHeight="1">
      <c r="S250" s="65"/>
      <c r="T250" s="65"/>
      <c r="U250" s="65"/>
      <c r="V250" s="65"/>
      <c r="W250" s="65"/>
      <c r="X250" s="65"/>
      <c r="Y250" s="65"/>
      <c r="AN250" s="65"/>
      <c r="AO250" s="65"/>
      <c r="AP250" s="65"/>
      <c r="AQ250" s="65"/>
      <c r="AR250" s="65"/>
      <c r="AS250" s="65"/>
      <c r="AT250" s="65"/>
      <c r="BA250" s="55"/>
      <c r="BG250" s="55"/>
      <c r="BH250" s="65"/>
      <c r="BI250" s="65"/>
      <c r="BJ250" s="65"/>
      <c r="BK250" s="65"/>
      <c r="BL250" s="65"/>
      <c r="BM250" s="65"/>
      <c r="BN250" s="65"/>
      <c r="BO250" s="65"/>
    </row>
    <row r="251" spans="19:67" ht="15.75" customHeight="1">
      <c r="S251" s="65"/>
      <c r="T251" s="65"/>
      <c r="U251" s="65"/>
      <c r="V251" s="65"/>
      <c r="W251" s="65"/>
      <c r="X251" s="65"/>
      <c r="Y251" s="65"/>
      <c r="AN251" s="65"/>
      <c r="AO251" s="65"/>
      <c r="AP251" s="65"/>
      <c r="AQ251" s="65"/>
      <c r="AR251" s="65"/>
      <c r="AS251" s="65"/>
      <c r="AT251" s="65"/>
      <c r="BA251" s="55"/>
      <c r="BG251" s="55"/>
      <c r="BH251" s="65"/>
      <c r="BI251" s="65"/>
      <c r="BJ251" s="65"/>
      <c r="BK251" s="65"/>
      <c r="BL251" s="65"/>
      <c r="BM251" s="65"/>
      <c r="BN251" s="65"/>
      <c r="BO251" s="65"/>
    </row>
    <row r="252" spans="19:67" ht="15.75" customHeight="1">
      <c r="S252" s="65"/>
      <c r="T252" s="65"/>
      <c r="U252" s="65"/>
      <c r="V252" s="65"/>
      <c r="W252" s="65"/>
      <c r="X252" s="65"/>
      <c r="Y252" s="65"/>
      <c r="AN252" s="65"/>
      <c r="AO252" s="65"/>
      <c r="AP252" s="65"/>
      <c r="AQ252" s="65"/>
      <c r="AR252" s="65"/>
      <c r="AS252" s="65"/>
      <c r="AT252" s="65"/>
      <c r="BA252" s="55"/>
      <c r="BG252" s="55"/>
      <c r="BH252" s="65"/>
      <c r="BI252" s="65"/>
      <c r="BJ252" s="65"/>
      <c r="BK252" s="65"/>
      <c r="BL252" s="65"/>
      <c r="BM252" s="65"/>
      <c r="BN252" s="65"/>
      <c r="BO252" s="65"/>
    </row>
    <row r="253" spans="19:67" ht="15.75" customHeight="1">
      <c r="S253" s="65"/>
      <c r="T253" s="65"/>
      <c r="U253" s="65"/>
      <c r="V253" s="65"/>
      <c r="W253" s="65"/>
      <c r="X253" s="65"/>
      <c r="Y253" s="65"/>
      <c r="AN253" s="65"/>
      <c r="AO253" s="65"/>
      <c r="AP253" s="65"/>
      <c r="AQ253" s="65"/>
      <c r="AR253" s="65"/>
      <c r="AS253" s="65"/>
      <c r="AT253" s="65"/>
      <c r="BA253" s="55"/>
      <c r="BG253" s="55"/>
      <c r="BH253" s="65"/>
      <c r="BI253" s="65"/>
      <c r="BJ253" s="65"/>
      <c r="BK253" s="65"/>
      <c r="BL253" s="65"/>
      <c r="BM253" s="65"/>
      <c r="BN253" s="65"/>
      <c r="BO253" s="65"/>
    </row>
    <row r="254" spans="19:67" ht="15.75" customHeight="1">
      <c r="S254" s="65"/>
      <c r="T254" s="65"/>
      <c r="U254" s="65"/>
      <c r="V254" s="65"/>
      <c r="W254" s="65"/>
      <c r="X254" s="65"/>
      <c r="Y254" s="65"/>
      <c r="AN254" s="65"/>
      <c r="AO254" s="65"/>
      <c r="AP254" s="65"/>
      <c r="AQ254" s="65"/>
      <c r="AR254" s="65"/>
      <c r="AS254" s="65"/>
      <c r="AT254" s="65"/>
      <c r="BA254" s="55"/>
      <c r="BG254" s="55"/>
      <c r="BH254" s="65"/>
      <c r="BI254" s="65"/>
      <c r="BJ254" s="65"/>
      <c r="BK254" s="65"/>
      <c r="BL254" s="65"/>
      <c r="BM254" s="65"/>
      <c r="BN254" s="65"/>
      <c r="BO254" s="65"/>
    </row>
    <row r="255" spans="19:67" ht="15.75" customHeight="1">
      <c r="S255" s="65"/>
      <c r="T255" s="65"/>
      <c r="U255" s="65"/>
      <c r="V255" s="65"/>
      <c r="W255" s="65"/>
      <c r="X255" s="65"/>
      <c r="Y255" s="65"/>
      <c r="AN255" s="65"/>
      <c r="AO255" s="65"/>
      <c r="AP255" s="65"/>
      <c r="AQ255" s="65"/>
      <c r="AR255" s="65"/>
      <c r="AS255" s="65"/>
      <c r="AT255" s="65"/>
      <c r="BA255" s="55"/>
      <c r="BG255" s="55"/>
      <c r="BH255" s="65"/>
      <c r="BI255" s="65"/>
      <c r="BJ255" s="65"/>
      <c r="BK255" s="65"/>
      <c r="BL255" s="65"/>
      <c r="BM255" s="65"/>
      <c r="BN255" s="65"/>
      <c r="BO255" s="65"/>
    </row>
    <row r="256" spans="19:67" ht="15.75" customHeight="1">
      <c r="S256" s="65"/>
      <c r="T256" s="65"/>
      <c r="U256" s="65"/>
      <c r="V256" s="65"/>
      <c r="W256" s="65"/>
      <c r="X256" s="65"/>
      <c r="Y256" s="65"/>
      <c r="AN256" s="65"/>
      <c r="AO256" s="65"/>
      <c r="AP256" s="65"/>
      <c r="AQ256" s="65"/>
      <c r="AR256" s="65"/>
      <c r="AS256" s="65"/>
      <c r="AT256" s="65"/>
      <c r="BA256" s="55"/>
      <c r="BG256" s="55"/>
      <c r="BH256" s="65"/>
      <c r="BI256" s="65"/>
      <c r="BJ256" s="65"/>
      <c r="BK256" s="65"/>
      <c r="BL256" s="65"/>
      <c r="BM256" s="65"/>
      <c r="BN256" s="65"/>
      <c r="BO256" s="65"/>
    </row>
    <row r="257" spans="19:67" ht="15.75" customHeight="1">
      <c r="S257" s="65"/>
      <c r="T257" s="65"/>
      <c r="U257" s="65"/>
      <c r="V257" s="65"/>
      <c r="W257" s="65"/>
      <c r="X257" s="65"/>
      <c r="Y257" s="65"/>
      <c r="AN257" s="65"/>
      <c r="AO257" s="65"/>
      <c r="AP257" s="65"/>
      <c r="AQ257" s="65"/>
      <c r="AR257" s="65"/>
      <c r="AS257" s="65"/>
      <c r="AT257" s="65"/>
      <c r="BA257" s="55"/>
      <c r="BG257" s="55"/>
      <c r="BH257" s="65"/>
      <c r="BI257" s="65"/>
      <c r="BJ257" s="65"/>
      <c r="BK257" s="65"/>
      <c r="BL257" s="65"/>
      <c r="BM257" s="65"/>
      <c r="BN257" s="65"/>
      <c r="BO257" s="65"/>
    </row>
    <row r="258" spans="19:67" ht="15.75" customHeight="1">
      <c r="S258" s="65"/>
      <c r="T258" s="65"/>
      <c r="U258" s="65"/>
      <c r="V258" s="65"/>
      <c r="W258" s="65"/>
      <c r="X258" s="65"/>
      <c r="Y258" s="65"/>
      <c r="AN258" s="65"/>
      <c r="AO258" s="65"/>
      <c r="AP258" s="65"/>
      <c r="AQ258" s="65"/>
      <c r="AR258" s="65"/>
      <c r="AS258" s="65"/>
      <c r="AT258" s="65"/>
      <c r="BA258" s="55"/>
      <c r="BG258" s="55"/>
      <c r="BH258" s="65"/>
      <c r="BI258" s="65"/>
      <c r="BJ258" s="65"/>
      <c r="BK258" s="65"/>
      <c r="BL258" s="65"/>
      <c r="BM258" s="65"/>
      <c r="BN258" s="65"/>
      <c r="BO258" s="65"/>
    </row>
    <row r="259" spans="19:67" ht="15.75" customHeight="1">
      <c r="S259" s="65"/>
      <c r="T259" s="65"/>
      <c r="U259" s="65"/>
      <c r="V259" s="65"/>
      <c r="W259" s="65"/>
      <c r="X259" s="65"/>
      <c r="Y259" s="65"/>
      <c r="AN259" s="65"/>
      <c r="AO259" s="65"/>
      <c r="AP259" s="65"/>
      <c r="AQ259" s="65"/>
      <c r="AR259" s="65"/>
      <c r="AS259" s="65"/>
      <c r="AT259" s="65"/>
      <c r="BA259" s="55"/>
      <c r="BG259" s="55"/>
      <c r="BH259" s="65"/>
      <c r="BI259" s="65"/>
      <c r="BJ259" s="65"/>
      <c r="BK259" s="65"/>
      <c r="BL259" s="65"/>
      <c r="BM259" s="65"/>
      <c r="BN259" s="65"/>
      <c r="BO259" s="65"/>
    </row>
    <row r="260" spans="19:67" ht="15.75" customHeight="1">
      <c r="S260" s="65"/>
      <c r="T260" s="65"/>
      <c r="U260" s="65"/>
      <c r="V260" s="65"/>
      <c r="W260" s="65"/>
      <c r="X260" s="65"/>
      <c r="Y260" s="65"/>
      <c r="AN260" s="65"/>
      <c r="AO260" s="65"/>
      <c r="AP260" s="65"/>
      <c r="AQ260" s="65"/>
      <c r="AR260" s="65"/>
      <c r="AS260" s="65"/>
      <c r="AT260" s="65"/>
      <c r="BA260" s="55"/>
      <c r="BG260" s="55"/>
      <c r="BH260" s="65"/>
      <c r="BI260" s="65"/>
      <c r="BJ260" s="65"/>
      <c r="BK260" s="65"/>
      <c r="BL260" s="65"/>
      <c r="BM260" s="65"/>
      <c r="BN260" s="65"/>
      <c r="BO260" s="65"/>
    </row>
    <row r="261" spans="19:67" ht="15.75" customHeight="1">
      <c r="S261" s="65"/>
      <c r="T261" s="65"/>
      <c r="U261" s="65"/>
      <c r="V261" s="65"/>
      <c r="W261" s="65"/>
      <c r="X261" s="65"/>
      <c r="Y261" s="65"/>
      <c r="AN261" s="65"/>
      <c r="AO261" s="65"/>
      <c r="AP261" s="65"/>
      <c r="AQ261" s="65"/>
      <c r="AR261" s="65"/>
      <c r="AS261" s="65"/>
      <c r="AT261" s="65"/>
      <c r="BA261" s="55"/>
      <c r="BG261" s="55"/>
      <c r="BH261" s="65"/>
      <c r="BI261" s="65"/>
      <c r="BJ261" s="65"/>
      <c r="BK261" s="65"/>
      <c r="BL261" s="65"/>
      <c r="BM261" s="65"/>
      <c r="BN261" s="65"/>
      <c r="BO261" s="65"/>
    </row>
    <row r="262" spans="19:67" ht="15.75" customHeight="1">
      <c r="S262" s="65"/>
      <c r="T262" s="65"/>
      <c r="U262" s="65"/>
      <c r="V262" s="65"/>
      <c r="W262" s="65"/>
      <c r="X262" s="65"/>
      <c r="Y262" s="65"/>
      <c r="AN262" s="65"/>
      <c r="AO262" s="65"/>
      <c r="AP262" s="65"/>
      <c r="AQ262" s="65"/>
      <c r="AR262" s="65"/>
      <c r="AS262" s="65"/>
      <c r="AT262" s="65"/>
      <c r="BA262" s="55"/>
      <c r="BG262" s="55"/>
      <c r="BH262" s="65"/>
      <c r="BI262" s="65"/>
      <c r="BJ262" s="65"/>
      <c r="BK262" s="65"/>
      <c r="BL262" s="65"/>
      <c r="BM262" s="65"/>
      <c r="BN262" s="65"/>
      <c r="BO262" s="65"/>
    </row>
    <row r="263" spans="19:67" ht="15.75" customHeight="1">
      <c r="S263" s="65"/>
      <c r="T263" s="65"/>
      <c r="U263" s="65"/>
      <c r="V263" s="65"/>
      <c r="W263" s="65"/>
      <c r="X263" s="65"/>
      <c r="Y263" s="65"/>
      <c r="AN263" s="65"/>
      <c r="AO263" s="65"/>
      <c r="AP263" s="65"/>
      <c r="AQ263" s="65"/>
      <c r="AR263" s="65"/>
      <c r="AS263" s="65"/>
      <c r="AT263" s="65"/>
      <c r="BA263" s="55"/>
      <c r="BG263" s="55"/>
      <c r="BH263" s="65"/>
      <c r="BI263" s="65"/>
      <c r="BJ263" s="65"/>
      <c r="BK263" s="65"/>
      <c r="BL263" s="65"/>
      <c r="BM263" s="65"/>
      <c r="BN263" s="65"/>
      <c r="BO263" s="65"/>
    </row>
    <row r="264" spans="19:67" ht="15.75" customHeight="1">
      <c r="S264" s="65"/>
      <c r="T264" s="65"/>
      <c r="U264" s="65"/>
      <c r="V264" s="65"/>
      <c r="W264" s="65"/>
      <c r="X264" s="65"/>
      <c r="Y264" s="65"/>
      <c r="AN264" s="65"/>
      <c r="AO264" s="65"/>
      <c r="AP264" s="65"/>
      <c r="AQ264" s="65"/>
      <c r="AR264" s="65"/>
      <c r="AS264" s="65"/>
      <c r="AT264" s="65"/>
      <c r="BA264" s="55"/>
      <c r="BG264" s="55"/>
      <c r="BH264" s="65"/>
      <c r="BI264" s="65"/>
      <c r="BJ264" s="65"/>
      <c r="BK264" s="65"/>
      <c r="BL264" s="65"/>
      <c r="BM264" s="65"/>
      <c r="BN264" s="65"/>
      <c r="BO264" s="65"/>
    </row>
    <row r="265" spans="19:67" ht="15.75" customHeight="1">
      <c r="S265" s="65"/>
      <c r="T265" s="65"/>
      <c r="U265" s="65"/>
      <c r="V265" s="65"/>
      <c r="W265" s="65"/>
      <c r="X265" s="65"/>
      <c r="Y265" s="65"/>
      <c r="AN265" s="65"/>
      <c r="AO265" s="65"/>
      <c r="AP265" s="65"/>
      <c r="AQ265" s="65"/>
      <c r="AR265" s="65"/>
      <c r="AS265" s="65"/>
      <c r="AT265" s="65"/>
      <c r="BA265" s="55"/>
      <c r="BG265" s="55"/>
      <c r="BH265" s="65"/>
      <c r="BI265" s="65"/>
      <c r="BJ265" s="65"/>
      <c r="BK265" s="65"/>
      <c r="BL265" s="65"/>
      <c r="BM265" s="65"/>
      <c r="BN265" s="65"/>
      <c r="BO265" s="65"/>
    </row>
    <row r="266" spans="19:67" ht="15.75" customHeight="1">
      <c r="S266" s="65"/>
      <c r="T266" s="65"/>
      <c r="U266" s="65"/>
      <c r="V266" s="65"/>
      <c r="W266" s="65"/>
      <c r="X266" s="65"/>
      <c r="Y266" s="65"/>
      <c r="AN266" s="65"/>
      <c r="AO266" s="65"/>
      <c r="AP266" s="65"/>
      <c r="AQ266" s="65"/>
      <c r="AR266" s="65"/>
      <c r="AS266" s="65"/>
      <c r="AT266" s="65"/>
      <c r="BA266" s="55"/>
      <c r="BG266" s="55"/>
      <c r="BH266" s="65"/>
      <c r="BI266" s="65"/>
      <c r="BJ266" s="65"/>
      <c r="BK266" s="65"/>
      <c r="BL266" s="65"/>
      <c r="BM266" s="65"/>
      <c r="BN266" s="65"/>
      <c r="BO266" s="65"/>
    </row>
    <row r="267" spans="19:67" ht="15.75" customHeight="1">
      <c r="S267" s="65"/>
      <c r="T267" s="65"/>
      <c r="U267" s="65"/>
      <c r="V267" s="65"/>
      <c r="W267" s="65"/>
      <c r="X267" s="65"/>
      <c r="Y267" s="65"/>
      <c r="AN267" s="65"/>
      <c r="AO267" s="65"/>
      <c r="AP267" s="65"/>
      <c r="AQ267" s="65"/>
      <c r="AR267" s="65"/>
      <c r="AS267" s="65"/>
      <c r="AT267" s="65"/>
      <c r="BA267" s="55"/>
      <c r="BG267" s="55"/>
      <c r="BH267" s="65"/>
      <c r="BI267" s="65"/>
      <c r="BJ267" s="65"/>
      <c r="BK267" s="65"/>
      <c r="BL267" s="65"/>
      <c r="BM267" s="65"/>
      <c r="BN267" s="65"/>
      <c r="BO267" s="65"/>
    </row>
    <row r="268" spans="19:67" ht="15.75" customHeight="1">
      <c r="S268" s="65"/>
      <c r="T268" s="65"/>
      <c r="U268" s="65"/>
      <c r="V268" s="65"/>
      <c r="W268" s="65"/>
      <c r="X268" s="65"/>
      <c r="Y268" s="65"/>
      <c r="AN268" s="65"/>
      <c r="AO268" s="65"/>
      <c r="AP268" s="65"/>
      <c r="AQ268" s="65"/>
      <c r="AR268" s="65"/>
      <c r="AS268" s="65"/>
      <c r="AT268" s="65"/>
      <c r="BA268" s="55"/>
      <c r="BG268" s="55"/>
      <c r="BH268" s="65"/>
      <c r="BI268" s="65"/>
      <c r="BJ268" s="65"/>
      <c r="BK268" s="65"/>
      <c r="BL268" s="65"/>
      <c r="BM268" s="65"/>
      <c r="BN268" s="65"/>
      <c r="BO268" s="65"/>
    </row>
    <row r="269" spans="19:67" ht="15.75" customHeight="1">
      <c r="S269" s="65"/>
      <c r="T269" s="65"/>
      <c r="U269" s="65"/>
      <c r="V269" s="65"/>
      <c r="W269" s="65"/>
      <c r="X269" s="65"/>
      <c r="Y269" s="65"/>
      <c r="AN269" s="65"/>
      <c r="AO269" s="65"/>
      <c r="AP269" s="65"/>
      <c r="AQ269" s="65"/>
      <c r="AR269" s="65"/>
      <c r="AS269" s="65"/>
      <c r="AT269" s="65"/>
      <c r="BA269" s="55"/>
      <c r="BG269" s="55"/>
      <c r="BH269" s="65"/>
      <c r="BI269" s="65"/>
      <c r="BJ269" s="65"/>
      <c r="BK269" s="65"/>
      <c r="BL269" s="65"/>
      <c r="BM269" s="65"/>
      <c r="BN269" s="65"/>
      <c r="BO269" s="65"/>
    </row>
    <row r="270" spans="19:67" ht="15.75" customHeight="1">
      <c r="S270" s="65"/>
      <c r="T270" s="65"/>
      <c r="U270" s="65"/>
      <c r="V270" s="65"/>
      <c r="W270" s="65"/>
      <c r="X270" s="65"/>
      <c r="Y270" s="65"/>
      <c r="AN270" s="65"/>
      <c r="AO270" s="65"/>
      <c r="AP270" s="65"/>
      <c r="AQ270" s="65"/>
      <c r="AR270" s="65"/>
      <c r="AS270" s="65"/>
      <c r="AT270" s="65"/>
      <c r="BA270" s="55"/>
      <c r="BG270" s="55"/>
      <c r="BH270" s="65"/>
      <c r="BI270" s="65"/>
      <c r="BJ270" s="65"/>
      <c r="BK270" s="65"/>
      <c r="BL270" s="65"/>
      <c r="BM270" s="65"/>
      <c r="BN270" s="65"/>
      <c r="BO270" s="65"/>
    </row>
    <row r="271" spans="19:67" ht="15.75" customHeight="1">
      <c r="S271" s="65"/>
      <c r="T271" s="65"/>
      <c r="U271" s="65"/>
      <c r="V271" s="65"/>
      <c r="W271" s="65"/>
      <c r="X271" s="65"/>
      <c r="Y271" s="65"/>
      <c r="AN271" s="65"/>
      <c r="AO271" s="65"/>
      <c r="AP271" s="65"/>
      <c r="AQ271" s="65"/>
      <c r="AR271" s="65"/>
      <c r="AS271" s="65"/>
      <c r="AT271" s="65"/>
      <c r="BA271" s="55"/>
      <c r="BG271" s="55"/>
      <c r="BH271" s="65"/>
      <c r="BI271" s="65"/>
      <c r="BJ271" s="65"/>
      <c r="BK271" s="65"/>
      <c r="BL271" s="65"/>
      <c r="BM271" s="65"/>
      <c r="BN271" s="65"/>
      <c r="BO271" s="65"/>
    </row>
    <row r="272" spans="19:67" ht="15.75" customHeight="1">
      <c r="S272" s="65"/>
      <c r="T272" s="65"/>
      <c r="U272" s="65"/>
      <c r="V272" s="65"/>
      <c r="W272" s="65"/>
      <c r="X272" s="65"/>
      <c r="Y272" s="65"/>
      <c r="AN272" s="65"/>
      <c r="AO272" s="65"/>
      <c r="AP272" s="65"/>
      <c r="AQ272" s="65"/>
      <c r="AR272" s="65"/>
      <c r="AS272" s="65"/>
      <c r="AT272" s="65"/>
      <c r="BA272" s="55"/>
      <c r="BG272" s="55"/>
      <c r="BH272" s="65"/>
      <c r="BI272" s="65"/>
      <c r="BJ272" s="65"/>
      <c r="BK272" s="65"/>
      <c r="BL272" s="65"/>
      <c r="BM272" s="65"/>
      <c r="BN272" s="65"/>
      <c r="BO272" s="65"/>
    </row>
    <row r="273" spans="19:67" ht="15.75" customHeight="1">
      <c r="S273" s="65"/>
      <c r="T273" s="65"/>
      <c r="U273" s="65"/>
      <c r="V273" s="65"/>
      <c r="W273" s="65"/>
      <c r="X273" s="65"/>
      <c r="Y273" s="65"/>
      <c r="AN273" s="65"/>
      <c r="AO273" s="65"/>
      <c r="AP273" s="65"/>
      <c r="AQ273" s="65"/>
      <c r="AR273" s="65"/>
      <c r="AS273" s="65"/>
      <c r="AT273" s="65"/>
      <c r="BA273" s="55"/>
      <c r="BG273" s="55"/>
      <c r="BH273" s="65"/>
      <c r="BI273" s="65"/>
      <c r="BJ273" s="65"/>
      <c r="BK273" s="65"/>
      <c r="BL273" s="65"/>
      <c r="BM273" s="65"/>
      <c r="BN273" s="65"/>
      <c r="BO273" s="65"/>
    </row>
    <row r="274" spans="19:67" ht="15.75" customHeight="1">
      <c r="S274" s="65"/>
      <c r="T274" s="65"/>
      <c r="U274" s="65"/>
      <c r="V274" s="65"/>
      <c r="W274" s="65"/>
      <c r="X274" s="65"/>
      <c r="Y274" s="65"/>
      <c r="AN274" s="65"/>
      <c r="AO274" s="65"/>
      <c r="AP274" s="65"/>
      <c r="AQ274" s="65"/>
      <c r="AR274" s="65"/>
      <c r="AS274" s="65"/>
      <c r="AT274" s="65"/>
      <c r="BA274" s="55"/>
      <c r="BG274" s="55"/>
      <c r="BH274" s="65"/>
      <c r="BI274" s="65"/>
      <c r="BJ274" s="65"/>
      <c r="BK274" s="65"/>
      <c r="BL274" s="65"/>
      <c r="BM274" s="65"/>
      <c r="BN274" s="65"/>
      <c r="BO274" s="65"/>
    </row>
    <row r="275" spans="19:67" ht="15.75" customHeight="1">
      <c r="S275" s="65"/>
      <c r="T275" s="65"/>
      <c r="U275" s="65"/>
      <c r="V275" s="65"/>
      <c r="W275" s="65"/>
      <c r="X275" s="65"/>
      <c r="Y275" s="65"/>
      <c r="AN275" s="65"/>
      <c r="AO275" s="65"/>
      <c r="AP275" s="65"/>
      <c r="AQ275" s="65"/>
      <c r="AR275" s="65"/>
      <c r="AS275" s="65"/>
      <c r="AT275" s="65"/>
      <c r="BA275" s="55"/>
      <c r="BG275" s="55"/>
      <c r="BH275" s="65"/>
      <c r="BI275" s="65"/>
      <c r="BJ275" s="65"/>
      <c r="BK275" s="65"/>
      <c r="BL275" s="65"/>
      <c r="BM275" s="65"/>
      <c r="BN275" s="65"/>
      <c r="BO275" s="65"/>
    </row>
    <row r="276" spans="19:67" ht="15.75" customHeight="1">
      <c r="S276" s="65"/>
      <c r="T276" s="65"/>
      <c r="U276" s="65"/>
      <c r="V276" s="65"/>
      <c r="W276" s="65"/>
      <c r="X276" s="65"/>
      <c r="Y276" s="65"/>
      <c r="AN276" s="65"/>
      <c r="AO276" s="65"/>
      <c r="AP276" s="65"/>
      <c r="AQ276" s="65"/>
      <c r="AR276" s="65"/>
      <c r="AS276" s="65"/>
      <c r="AT276" s="65"/>
      <c r="BA276" s="55"/>
      <c r="BG276" s="55"/>
      <c r="BH276" s="65"/>
      <c r="BI276" s="65"/>
      <c r="BJ276" s="65"/>
      <c r="BK276" s="65"/>
      <c r="BL276" s="65"/>
      <c r="BM276" s="65"/>
      <c r="BN276" s="65"/>
      <c r="BO276" s="65"/>
    </row>
    <row r="277" spans="19:67" ht="15.75" customHeight="1">
      <c r="S277" s="65"/>
      <c r="T277" s="65"/>
      <c r="U277" s="65"/>
      <c r="V277" s="65"/>
      <c r="W277" s="65"/>
      <c r="X277" s="65"/>
      <c r="Y277" s="65"/>
      <c r="AN277" s="65"/>
      <c r="AO277" s="65"/>
      <c r="AP277" s="65"/>
      <c r="AQ277" s="65"/>
      <c r="AR277" s="65"/>
      <c r="AS277" s="65"/>
      <c r="AT277" s="65"/>
      <c r="BA277" s="55"/>
      <c r="BG277" s="55"/>
      <c r="BH277" s="65"/>
      <c r="BI277" s="65"/>
      <c r="BJ277" s="65"/>
      <c r="BK277" s="65"/>
      <c r="BL277" s="65"/>
      <c r="BM277" s="65"/>
      <c r="BN277" s="65"/>
      <c r="BO277" s="65"/>
    </row>
    <row r="278" spans="19:67" ht="15.75" customHeight="1">
      <c r="S278" s="65"/>
      <c r="T278" s="65"/>
      <c r="U278" s="65"/>
      <c r="V278" s="65"/>
      <c r="W278" s="65"/>
      <c r="X278" s="65"/>
      <c r="Y278" s="65"/>
      <c r="AN278" s="65"/>
      <c r="AO278" s="65"/>
      <c r="AP278" s="65"/>
      <c r="AQ278" s="65"/>
      <c r="AR278" s="65"/>
      <c r="AS278" s="65"/>
      <c r="AT278" s="65"/>
      <c r="BA278" s="55"/>
      <c r="BG278" s="55"/>
      <c r="BH278" s="65"/>
      <c r="BI278" s="65"/>
      <c r="BJ278" s="65"/>
      <c r="BK278" s="65"/>
      <c r="BL278" s="65"/>
      <c r="BM278" s="65"/>
      <c r="BN278" s="65"/>
      <c r="BO278" s="65"/>
    </row>
    <row r="279" spans="19:67" ht="15.75" customHeight="1">
      <c r="S279" s="65"/>
      <c r="T279" s="65"/>
      <c r="U279" s="65"/>
      <c r="V279" s="65"/>
      <c r="W279" s="65"/>
      <c r="X279" s="65"/>
      <c r="Y279" s="65"/>
      <c r="AN279" s="65"/>
      <c r="AO279" s="65"/>
      <c r="AP279" s="65"/>
      <c r="AQ279" s="65"/>
      <c r="AR279" s="65"/>
      <c r="AS279" s="65"/>
      <c r="AT279" s="65"/>
      <c r="BA279" s="55"/>
      <c r="BG279" s="55"/>
      <c r="BH279" s="65"/>
      <c r="BI279" s="65"/>
      <c r="BJ279" s="65"/>
      <c r="BK279" s="65"/>
      <c r="BL279" s="65"/>
      <c r="BM279" s="65"/>
      <c r="BN279" s="65"/>
      <c r="BO279" s="65"/>
    </row>
    <row r="280" spans="19:67" ht="15.75" customHeight="1">
      <c r="S280" s="65"/>
      <c r="T280" s="65"/>
      <c r="U280" s="65"/>
      <c r="V280" s="65"/>
      <c r="W280" s="65"/>
      <c r="X280" s="65"/>
      <c r="Y280" s="65"/>
      <c r="AN280" s="65"/>
      <c r="AO280" s="65"/>
      <c r="AP280" s="65"/>
      <c r="AQ280" s="65"/>
      <c r="AR280" s="65"/>
      <c r="AS280" s="65"/>
      <c r="AT280" s="65"/>
      <c r="BA280" s="55"/>
      <c r="BG280" s="55"/>
      <c r="BH280" s="65"/>
      <c r="BI280" s="65"/>
      <c r="BJ280" s="65"/>
      <c r="BK280" s="65"/>
      <c r="BL280" s="65"/>
      <c r="BM280" s="65"/>
      <c r="BN280" s="65"/>
      <c r="BO280" s="65"/>
    </row>
    <row r="281" spans="19:67" ht="15.75" customHeight="1">
      <c r="S281" s="65"/>
      <c r="T281" s="65"/>
      <c r="U281" s="65"/>
      <c r="V281" s="65"/>
      <c r="W281" s="65"/>
      <c r="X281" s="65"/>
      <c r="Y281" s="65"/>
      <c r="AN281" s="65"/>
      <c r="AO281" s="65"/>
      <c r="AP281" s="65"/>
      <c r="AQ281" s="65"/>
      <c r="AR281" s="65"/>
      <c r="AS281" s="65"/>
      <c r="AT281" s="65"/>
      <c r="BA281" s="55"/>
      <c r="BG281" s="55"/>
      <c r="BH281" s="65"/>
      <c r="BI281" s="65"/>
      <c r="BJ281" s="65"/>
      <c r="BK281" s="65"/>
      <c r="BL281" s="65"/>
      <c r="BM281" s="65"/>
      <c r="BN281" s="65"/>
      <c r="BO281" s="65"/>
    </row>
    <row r="282" spans="19:67" ht="15.75" customHeight="1">
      <c r="S282" s="65"/>
      <c r="T282" s="65"/>
      <c r="U282" s="65"/>
      <c r="V282" s="65"/>
      <c r="W282" s="65"/>
      <c r="X282" s="65"/>
      <c r="Y282" s="65"/>
      <c r="AN282" s="65"/>
      <c r="AO282" s="65"/>
      <c r="AP282" s="65"/>
      <c r="AQ282" s="65"/>
      <c r="AR282" s="65"/>
      <c r="AS282" s="65"/>
      <c r="AT282" s="65"/>
      <c r="BA282" s="55"/>
      <c r="BG282" s="55"/>
      <c r="BH282" s="65"/>
      <c r="BI282" s="65"/>
      <c r="BJ282" s="65"/>
      <c r="BK282" s="65"/>
      <c r="BL282" s="65"/>
      <c r="BM282" s="65"/>
      <c r="BN282" s="65"/>
      <c r="BO282" s="65"/>
    </row>
    <row r="283" spans="19:67" ht="15.75" customHeight="1">
      <c r="S283" s="65"/>
      <c r="T283" s="65"/>
      <c r="U283" s="65"/>
      <c r="V283" s="65"/>
      <c r="W283" s="65"/>
      <c r="X283" s="65"/>
      <c r="Y283" s="65"/>
      <c r="AN283" s="65"/>
      <c r="AO283" s="65"/>
      <c r="AP283" s="65"/>
      <c r="AQ283" s="65"/>
      <c r="AR283" s="65"/>
      <c r="AS283" s="65"/>
      <c r="AT283" s="65"/>
      <c r="BA283" s="55"/>
      <c r="BG283" s="55"/>
      <c r="BH283" s="65"/>
      <c r="BI283" s="65"/>
      <c r="BJ283" s="65"/>
      <c r="BK283" s="65"/>
      <c r="BL283" s="65"/>
      <c r="BM283" s="65"/>
      <c r="BN283" s="65"/>
      <c r="BO283" s="65"/>
    </row>
    <row r="284" spans="19:67" ht="15.75" customHeight="1">
      <c r="S284" s="65"/>
      <c r="T284" s="65"/>
      <c r="U284" s="65"/>
      <c r="V284" s="65"/>
      <c r="W284" s="65"/>
      <c r="X284" s="65"/>
      <c r="Y284" s="65"/>
      <c r="AN284" s="65"/>
      <c r="AO284" s="65"/>
      <c r="AP284" s="65"/>
      <c r="AQ284" s="65"/>
      <c r="AR284" s="65"/>
      <c r="AS284" s="65"/>
      <c r="AT284" s="65"/>
      <c r="BA284" s="55"/>
      <c r="BG284" s="55"/>
      <c r="BH284" s="65"/>
      <c r="BI284" s="65"/>
      <c r="BJ284" s="65"/>
      <c r="BK284" s="65"/>
      <c r="BL284" s="65"/>
      <c r="BM284" s="65"/>
      <c r="BN284" s="65"/>
      <c r="BO284" s="65"/>
    </row>
    <row r="285" spans="19:67" ht="15.75" customHeight="1">
      <c r="S285" s="65"/>
      <c r="T285" s="65"/>
      <c r="U285" s="65"/>
      <c r="V285" s="65"/>
      <c r="W285" s="65"/>
      <c r="X285" s="65"/>
      <c r="Y285" s="65"/>
      <c r="AN285" s="65"/>
      <c r="AO285" s="65"/>
      <c r="AP285" s="65"/>
      <c r="AQ285" s="65"/>
      <c r="AR285" s="65"/>
      <c r="AS285" s="65"/>
      <c r="AT285" s="65"/>
      <c r="BA285" s="55"/>
      <c r="BG285" s="55"/>
      <c r="BH285" s="65"/>
      <c r="BI285" s="65"/>
      <c r="BJ285" s="65"/>
      <c r="BK285" s="65"/>
      <c r="BL285" s="65"/>
      <c r="BM285" s="65"/>
      <c r="BN285" s="65"/>
      <c r="BO285" s="65"/>
    </row>
    <row r="286" spans="19:67" ht="15.75" customHeight="1">
      <c r="S286" s="65"/>
      <c r="T286" s="65"/>
      <c r="U286" s="65"/>
      <c r="V286" s="65"/>
      <c r="W286" s="65"/>
      <c r="X286" s="65"/>
      <c r="Y286" s="65"/>
      <c r="AN286" s="65"/>
      <c r="AO286" s="65"/>
      <c r="AP286" s="65"/>
      <c r="AQ286" s="65"/>
      <c r="AR286" s="65"/>
      <c r="AS286" s="65"/>
      <c r="AT286" s="65"/>
      <c r="BA286" s="55"/>
      <c r="BG286" s="55"/>
      <c r="BH286" s="65"/>
      <c r="BI286" s="65"/>
      <c r="BJ286" s="65"/>
      <c r="BK286" s="65"/>
      <c r="BL286" s="65"/>
      <c r="BM286" s="65"/>
      <c r="BN286" s="65"/>
      <c r="BO286" s="65"/>
    </row>
    <row r="287" spans="19:67" ht="15.75" customHeight="1">
      <c r="S287" s="65"/>
      <c r="T287" s="65"/>
      <c r="U287" s="65"/>
      <c r="V287" s="65"/>
      <c r="W287" s="65"/>
      <c r="X287" s="65"/>
      <c r="Y287" s="65"/>
      <c r="AN287" s="65"/>
      <c r="AO287" s="65"/>
      <c r="AP287" s="65"/>
      <c r="AQ287" s="65"/>
      <c r="AR287" s="65"/>
      <c r="AS287" s="65"/>
      <c r="AT287" s="65"/>
      <c r="BA287" s="55"/>
      <c r="BG287" s="55"/>
      <c r="BH287" s="65"/>
      <c r="BI287" s="65"/>
      <c r="BJ287" s="65"/>
      <c r="BK287" s="65"/>
      <c r="BL287" s="65"/>
      <c r="BM287" s="65"/>
      <c r="BN287" s="65"/>
      <c r="BO287" s="65"/>
    </row>
    <row r="288" spans="19:67" ht="15.75" customHeight="1">
      <c r="S288" s="65"/>
      <c r="T288" s="65"/>
      <c r="U288" s="65"/>
      <c r="V288" s="65"/>
      <c r="W288" s="65"/>
      <c r="X288" s="65"/>
      <c r="Y288" s="65"/>
      <c r="AN288" s="65"/>
      <c r="AO288" s="65"/>
      <c r="AP288" s="65"/>
      <c r="AQ288" s="65"/>
      <c r="AR288" s="65"/>
      <c r="AS288" s="65"/>
      <c r="AT288" s="65"/>
      <c r="BA288" s="55"/>
      <c r="BG288" s="55"/>
      <c r="BH288" s="65"/>
      <c r="BI288" s="65"/>
      <c r="BJ288" s="65"/>
      <c r="BK288" s="65"/>
      <c r="BL288" s="65"/>
      <c r="BM288" s="65"/>
      <c r="BN288" s="65"/>
      <c r="BO288" s="65"/>
    </row>
    <row r="289" spans="19:67" ht="15.75" customHeight="1">
      <c r="S289" s="65"/>
      <c r="T289" s="65"/>
      <c r="U289" s="65"/>
      <c r="V289" s="65"/>
      <c r="W289" s="65"/>
      <c r="X289" s="65"/>
      <c r="Y289" s="65"/>
      <c r="AN289" s="65"/>
      <c r="AO289" s="65"/>
      <c r="AP289" s="65"/>
      <c r="AQ289" s="65"/>
      <c r="AR289" s="65"/>
      <c r="AS289" s="65"/>
      <c r="AT289" s="65"/>
      <c r="BA289" s="55"/>
      <c r="BG289" s="55"/>
      <c r="BH289" s="65"/>
      <c r="BI289" s="65"/>
      <c r="BJ289" s="65"/>
      <c r="BK289" s="65"/>
      <c r="BL289" s="65"/>
      <c r="BM289" s="65"/>
      <c r="BN289" s="65"/>
      <c r="BO289" s="65"/>
    </row>
    <row r="290" spans="19:67" ht="15.75" customHeight="1">
      <c r="S290" s="65"/>
      <c r="T290" s="65"/>
      <c r="U290" s="65"/>
      <c r="V290" s="65"/>
      <c r="W290" s="65"/>
      <c r="X290" s="65"/>
      <c r="Y290" s="65"/>
      <c r="AN290" s="65"/>
      <c r="AO290" s="65"/>
      <c r="AP290" s="65"/>
      <c r="AQ290" s="65"/>
      <c r="AR290" s="65"/>
      <c r="AS290" s="65"/>
      <c r="AT290" s="65"/>
      <c r="BA290" s="55"/>
      <c r="BG290" s="55"/>
      <c r="BH290" s="65"/>
      <c r="BI290" s="65"/>
      <c r="BJ290" s="65"/>
      <c r="BK290" s="65"/>
      <c r="BL290" s="65"/>
      <c r="BM290" s="65"/>
      <c r="BN290" s="65"/>
      <c r="BO290" s="65"/>
    </row>
    <row r="291" spans="19:67" ht="15.75" customHeight="1">
      <c r="S291" s="65"/>
      <c r="T291" s="65"/>
      <c r="U291" s="65"/>
      <c r="V291" s="65"/>
      <c r="W291" s="65"/>
      <c r="X291" s="65"/>
      <c r="Y291" s="65"/>
      <c r="AN291" s="65"/>
      <c r="AO291" s="65"/>
      <c r="AP291" s="65"/>
      <c r="AQ291" s="65"/>
      <c r="AR291" s="65"/>
      <c r="AS291" s="65"/>
      <c r="AT291" s="65"/>
      <c r="BA291" s="55"/>
      <c r="BG291" s="55"/>
      <c r="BH291" s="65"/>
      <c r="BI291" s="65"/>
      <c r="BJ291" s="65"/>
      <c r="BK291" s="65"/>
      <c r="BL291" s="65"/>
      <c r="BM291" s="65"/>
      <c r="BN291" s="65"/>
      <c r="BO291" s="65"/>
    </row>
    <row r="292" spans="19:67" ht="15.75" customHeight="1">
      <c r="S292" s="65"/>
      <c r="T292" s="65"/>
      <c r="U292" s="65"/>
      <c r="V292" s="65"/>
      <c r="W292" s="65"/>
      <c r="X292" s="65"/>
      <c r="Y292" s="65"/>
      <c r="AN292" s="65"/>
      <c r="AO292" s="65"/>
      <c r="AP292" s="65"/>
      <c r="AQ292" s="65"/>
      <c r="AR292" s="65"/>
      <c r="AS292" s="65"/>
      <c r="AT292" s="65"/>
      <c r="BA292" s="55"/>
      <c r="BG292" s="55"/>
      <c r="BH292" s="65"/>
      <c r="BI292" s="65"/>
      <c r="BJ292" s="65"/>
      <c r="BK292" s="65"/>
      <c r="BL292" s="65"/>
      <c r="BM292" s="65"/>
      <c r="BN292" s="65"/>
      <c r="BO292" s="65"/>
    </row>
    <row r="293" spans="19:67" ht="15.75" customHeight="1">
      <c r="S293" s="65"/>
      <c r="T293" s="65"/>
      <c r="U293" s="65"/>
      <c r="V293" s="65"/>
      <c r="W293" s="65"/>
      <c r="X293" s="65"/>
      <c r="Y293" s="65"/>
      <c r="AN293" s="65"/>
      <c r="AO293" s="65"/>
      <c r="AP293" s="65"/>
      <c r="AQ293" s="65"/>
      <c r="AR293" s="65"/>
      <c r="AS293" s="65"/>
      <c r="AT293" s="65"/>
      <c r="BA293" s="55"/>
      <c r="BG293" s="55"/>
      <c r="BH293" s="65"/>
      <c r="BI293" s="65"/>
      <c r="BJ293" s="65"/>
      <c r="BK293" s="65"/>
      <c r="BL293" s="65"/>
      <c r="BM293" s="65"/>
      <c r="BN293" s="65"/>
      <c r="BO293" s="65"/>
    </row>
    <row r="294" spans="19:67" ht="15.75" customHeight="1">
      <c r="S294" s="65"/>
      <c r="T294" s="65"/>
      <c r="U294" s="65"/>
      <c r="V294" s="65"/>
      <c r="W294" s="65"/>
      <c r="X294" s="65"/>
      <c r="Y294" s="65"/>
      <c r="AN294" s="65"/>
      <c r="AO294" s="65"/>
      <c r="AP294" s="65"/>
      <c r="AQ294" s="65"/>
      <c r="AR294" s="65"/>
      <c r="AS294" s="65"/>
      <c r="AT294" s="65"/>
      <c r="BA294" s="55"/>
      <c r="BG294" s="55"/>
      <c r="BH294" s="65"/>
      <c r="BI294" s="65"/>
      <c r="BJ294" s="65"/>
      <c r="BK294" s="65"/>
      <c r="BL294" s="65"/>
      <c r="BM294" s="65"/>
      <c r="BN294" s="65"/>
      <c r="BO294" s="65"/>
    </row>
    <row r="295" spans="19:67" ht="15.75" customHeight="1">
      <c r="S295" s="65"/>
      <c r="T295" s="65"/>
      <c r="U295" s="65"/>
      <c r="V295" s="65"/>
      <c r="W295" s="65"/>
      <c r="X295" s="65"/>
      <c r="Y295" s="65"/>
      <c r="AN295" s="65"/>
      <c r="AO295" s="65"/>
      <c r="AP295" s="65"/>
      <c r="AQ295" s="65"/>
      <c r="AR295" s="65"/>
      <c r="AS295" s="65"/>
      <c r="AT295" s="65"/>
      <c r="BA295" s="55"/>
      <c r="BG295" s="55"/>
      <c r="BH295" s="65"/>
      <c r="BI295" s="65"/>
      <c r="BJ295" s="65"/>
      <c r="BK295" s="65"/>
      <c r="BL295" s="65"/>
      <c r="BM295" s="65"/>
      <c r="BN295" s="65"/>
      <c r="BO295" s="65"/>
    </row>
    <row r="296" spans="19:67" ht="15.75" customHeight="1">
      <c r="S296" s="65"/>
      <c r="T296" s="65"/>
      <c r="U296" s="65"/>
      <c r="V296" s="65"/>
      <c r="W296" s="65"/>
      <c r="X296" s="65"/>
      <c r="Y296" s="65"/>
      <c r="AN296" s="65"/>
      <c r="AO296" s="65"/>
      <c r="AP296" s="65"/>
      <c r="AQ296" s="65"/>
      <c r="AR296" s="65"/>
      <c r="AS296" s="65"/>
      <c r="AT296" s="65"/>
      <c r="BA296" s="55"/>
      <c r="BG296" s="55"/>
      <c r="BH296" s="65"/>
      <c r="BI296" s="65"/>
      <c r="BJ296" s="65"/>
      <c r="BK296" s="65"/>
      <c r="BL296" s="65"/>
      <c r="BM296" s="65"/>
      <c r="BN296" s="65"/>
      <c r="BO296" s="65"/>
    </row>
    <row r="297" spans="19:67" ht="15.75" customHeight="1">
      <c r="S297" s="65"/>
      <c r="T297" s="65"/>
      <c r="U297" s="65"/>
      <c r="V297" s="65"/>
      <c r="W297" s="65"/>
      <c r="X297" s="65"/>
      <c r="Y297" s="65"/>
      <c r="AN297" s="65"/>
      <c r="AO297" s="65"/>
      <c r="AP297" s="65"/>
      <c r="AQ297" s="65"/>
      <c r="AR297" s="65"/>
      <c r="AS297" s="65"/>
      <c r="AT297" s="65"/>
      <c r="BA297" s="55"/>
      <c r="BG297" s="55"/>
      <c r="BH297" s="65"/>
      <c r="BI297" s="65"/>
      <c r="BJ297" s="65"/>
      <c r="BK297" s="65"/>
      <c r="BL297" s="65"/>
      <c r="BM297" s="65"/>
      <c r="BN297" s="65"/>
      <c r="BO297" s="65"/>
    </row>
    <row r="298" spans="19:67" ht="15.75" customHeight="1">
      <c r="S298" s="65"/>
      <c r="T298" s="65"/>
      <c r="U298" s="65"/>
      <c r="V298" s="65"/>
      <c r="W298" s="65"/>
      <c r="X298" s="65"/>
      <c r="Y298" s="65"/>
      <c r="AN298" s="65"/>
      <c r="AO298" s="65"/>
      <c r="AP298" s="65"/>
      <c r="AQ298" s="65"/>
      <c r="AR298" s="65"/>
      <c r="AS298" s="65"/>
      <c r="AT298" s="65"/>
      <c r="BA298" s="55"/>
      <c r="BG298" s="55"/>
      <c r="BH298" s="65"/>
      <c r="BI298" s="65"/>
      <c r="BJ298" s="65"/>
      <c r="BK298" s="65"/>
      <c r="BL298" s="65"/>
      <c r="BM298" s="65"/>
      <c r="BN298" s="65"/>
      <c r="BO298" s="65"/>
    </row>
    <row r="299" spans="19:67" ht="15.75" customHeight="1">
      <c r="S299" s="65"/>
      <c r="T299" s="65"/>
      <c r="U299" s="65"/>
      <c r="V299" s="65"/>
      <c r="W299" s="65"/>
      <c r="X299" s="65"/>
      <c r="Y299" s="65"/>
      <c r="AN299" s="65"/>
      <c r="AO299" s="65"/>
      <c r="AP299" s="65"/>
      <c r="AQ299" s="65"/>
      <c r="AR299" s="65"/>
      <c r="AS299" s="65"/>
      <c r="AT299" s="65"/>
      <c r="BA299" s="55"/>
      <c r="BG299" s="55"/>
      <c r="BH299" s="65"/>
      <c r="BI299" s="65"/>
      <c r="BJ299" s="65"/>
      <c r="BK299" s="65"/>
      <c r="BL299" s="65"/>
      <c r="BM299" s="65"/>
      <c r="BN299" s="65"/>
      <c r="BO299" s="65"/>
    </row>
    <row r="300" spans="19:67" ht="15.75" customHeight="1">
      <c r="S300" s="65"/>
      <c r="T300" s="65"/>
      <c r="U300" s="65"/>
      <c r="V300" s="65"/>
      <c r="W300" s="65"/>
      <c r="X300" s="65"/>
      <c r="Y300" s="65"/>
      <c r="AN300" s="65"/>
      <c r="AO300" s="65"/>
      <c r="AP300" s="65"/>
      <c r="AQ300" s="65"/>
      <c r="AR300" s="65"/>
      <c r="AS300" s="65"/>
      <c r="AT300" s="65"/>
      <c r="BA300" s="55"/>
      <c r="BG300" s="55"/>
      <c r="BH300" s="65"/>
      <c r="BI300" s="65"/>
      <c r="BJ300" s="65"/>
      <c r="BK300" s="65"/>
      <c r="BL300" s="65"/>
      <c r="BM300" s="65"/>
      <c r="BN300" s="65"/>
      <c r="BO300" s="65"/>
    </row>
    <row r="301" spans="19:67" ht="15.75" customHeight="1">
      <c r="S301" s="65"/>
      <c r="T301" s="65"/>
      <c r="U301" s="65"/>
      <c r="V301" s="65"/>
      <c r="W301" s="65"/>
      <c r="X301" s="65"/>
      <c r="Y301" s="65"/>
      <c r="AN301" s="65"/>
      <c r="AO301" s="65"/>
      <c r="AP301" s="65"/>
      <c r="AQ301" s="65"/>
      <c r="AR301" s="65"/>
      <c r="AS301" s="65"/>
      <c r="AT301" s="65"/>
      <c r="BA301" s="55"/>
      <c r="BG301" s="55"/>
      <c r="BH301" s="65"/>
      <c r="BI301" s="65"/>
      <c r="BJ301" s="65"/>
      <c r="BK301" s="65"/>
      <c r="BL301" s="65"/>
      <c r="BM301" s="65"/>
      <c r="BN301" s="65"/>
      <c r="BO301" s="65"/>
    </row>
    <row r="302" spans="19:67" ht="15.75" customHeight="1">
      <c r="S302" s="65"/>
      <c r="T302" s="65"/>
      <c r="U302" s="65"/>
      <c r="V302" s="65"/>
      <c r="W302" s="65"/>
      <c r="X302" s="65"/>
      <c r="Y302" s="65"/>
      <c r="AN302" s="65"/>
      <c r="AO302" s="65"/>
      <c r="AP302" s="65"/>
      <c r="AQ302" s="65"/>
      <c r="AR302" s="65"/>
      <c r="AS302" s="65"/>
      <c r="AT302" s="65"/>
      <c r="BA302" s="55"/>
      <c r="BG302" s="55"/>
      <c r="BH302" s="65"/>
      <c r="BI302" s="65"/>
      <c r="BJ302" s="65"/>
      <c r="BK302" s="65"/>
      <c r="BL302" s="65"/>
      <c r="BM302" s="65"/>
      <c r="BN302" s="65"/>
      <c r="BO302" s="65"/>
    </row>
    <row r="303" spans="19:67" ht="15.75" customHeight="1">
      <c r="S303" s="65"/>
      <c r="T303" s="65"/>
      <c r="U303" s="65"/>
      <c r="V303" s="65"/>
      <c r="W303" s="65"/>
      <c r="X303" s="65"/>
      <c r="Y303" s="65"/>
      <c r="AN303" s="65"/>
      <c r="AO303" s="65"/>
      <c r="AP303" s="65"/>
      <c r="AQ303" s="65"/>
      <c r="AR303" s="65"/>
      <c r="AS303" s="65"/>
      <c r="AT303" s="65"/>
      <c r="BA303" s="55"/>
      <c r="BG303" s="55"/>
      <c r="BH303" s="65"/>
      <c r="BI303" s="65"/>
      <c r="BJ303" s="65"/>
      <c r="BK303" s="65"/>
      <c r="BL303" s="65"/>
      <c r="BM303" s="65"/>
      <c r="BN303" s="65"/>
      <c r="BO303" s="65"/>
    </row>
    <row r="304" spans="19:67" ht="15.75" customHeight="1">
      <c r="S304" s="65"/>
      <c r="T304" s="65"/>
      <c r="U304" s="65"/>
      <c r="V304" s="65"/>
      <c r="W304" s="65"/>
      <c r="X304" s="65"/>
      <c r="Y304" s="65"/>
      <c r="AN304" s="65"/>
      <c r="AO304" s="65"/>
      <c r="AP304" s="65"/>
      <c r="AQ304" s="65"/>
      <c r="AR304" s="65"/>
      <c r="AS304" s="65"/>
      <c r="AT304" s="65"/>
      <c r="BA304" s="55"/>
      <c r="BG304" s="55"/>
      <c r="BH304" s="65"/>
      <c r="BI304" s="65"/>
      <c r="BJ304" s="65"/>
      <c r="BK304" s="65"/>
      <c r="BL304" s="65"/>
      <c r="BM304" s="65"/>
      <c r="BN304" s="65"/>
      <c r="BO304" s="65"/>
    </row>
    <row r="305" spans="19:67" ht="15.75" customHeight="1">
      <c r="S305" s="65"/>
      <c r="T305" s="65"/>
      <c r="U305" s="65"/>
      <c r="V305" s="65"/>
      <c r="W305" s="65"/>
      <c r="X305" s="65"/>
      <c r="Y305" s="65"/>
      <c r="AN305" s="65"/>
      <c r="AO305" s="65"/>
      <c r="AP305" s="65"/>
      <c r="AQ305" s="65"/>
      <c r="AR305" s="65"/>
      <c r="AS305" s="65"/>
      <c r="AT305" s="65"/>
      <c r="BA305" s="55"/>
      <c r="BG305" s="55"/>
      <c r="BH305" s="65"/>
      <c r="BI305" s="65"/>
      <c r="BJ305" s="65"/>
      <c r="BK305" s="65"/>
      <c r="BL305" s="65"/>
      <c r="BM305" s="65"/>
      <c r="BN305" s="65"/>
      <c r="BO305" s="65"/>
    </row>
    <row r="306" spans="19:67" ht="15.75" customHeight="1">
      <c r="S306" s="65"/>
      <c r="T306" s="65"/>
      <c r="U306" s="65"/>
      <c r="V306" s="65"/>
      <c r="W306" s="65"/>
      <c r="X306" s="65"/>
      <c r="Y306" s="65"/>
      <c r="AN306" s="65"/>
      <c r="AO306" s="65"/>
      <c r="AP306" s="65"/>
      <c r="AQ306" s="65"/>
      <c r="AR306" s="65"/>
      <c r="AS306" s="65"/>
      <c r="AT306" s="65"/>
      <c r="BA306" s="55"/>
      <c r="BG306" s="55"/>
      <c r="BH306" s="65"/>
      <c r="BI306" s="65"/>
      <c r="BJ306" s="65"/>
      <c r="BK306" s="65"/>
      <c r="BL306" s="65"/>
      <c r="BM306" s="65"/>
      <c r="BN306" s="65"/>
      <c r="BO306" s="65"/>
    </row>
    <row r="307" spans="19:67" ht="15.75" customHeight="1">
      <c r="S307" s="65"/>
      <c r="T307" s="65"/>
      <c r="U307" s="65"/>
      <c r="V307" s="65"/>
      <c r="W307" s="65"/>
      <c r="X307" s="65"/>
      <c r="Y307" s="65"/>
      <c r="AN307" s="65"/>
      <c r="AO307" s="65"/>
      <c r="AP307" s="65"/>
      <c r="AQ307" s="65"/>
      <c r="AR307" s="65"/>
      <c r="AS307" s="65"/>
      <c r="AT307" s="65"/>
      <c r="BA307" s="55"/>
      <c r="BG307" s="55"/>
      <c r="BH307" s="65"/>
      <c r="BI307" s="65"/>
      <c r="BJ307" s="65"/>
      <c r="BK307" s="65"/>
      <c r="BL307" s="65"/>
      <c r="BM307" s="65"/>
      <c r="BN307" s="65"/>
      <c r="BO307" s="65"/>
    </row>
    <row r="308" spans="19:67" ht="15.75" customHeight="1">
      <c r="S308" s="65"/>
      <c r="T308" s="65"/>
      <c r="U308" s="65"/>
      <c r="V308" s="65"/>
      <c r="W308" s="65"/>
      <c r="X308" s="65"/>
      <c r="Y308" s="65"/>
      <c r="AN308" s="65"/>
      <c r="AO308" s="65"/>
      <c r="AP308" s="65"/>
      <c r="AQ308" s="65"/>
      <c r="AR308" s="65"/>
      <c r="AS308" s="65"/>
      <c r="AT308" s="65"/>
      <c r="BA308" s="55"/>
      <c r="BG308" s="55"/>
      <c r="BH308" s="65"/>
      <c r="BI308" s="65"/>
      <c r="BJ308" s="65"/>
      <c r="BK308" s="65"/>
      <c r="BL308" s="65"/>
      <c r="BM308" s="65"/>
      <c r="BN308" s="65"/>
      <c r="BO308" s="65"/>
    </row>
    <row r="309" spans="19:67" ht="15.75" customHeight="1">
      <c r="S309" s="65"/>
      <c r="T309" s="65"/>
      <c r="U309" s="65"/>
      <c r="V309" s="65"/>
      <c r="W309" s="65"/>
      <c r="X309" s="65"/>
      <c r="Y309" s="65"/>
      <c r="AN309" s="65"/>
      <c r="AO309" s="65"/>
      <c r="AP309" s="65"/>
      <c r="AQ309" s="65"/>
      <c r="AR309" s="65"/>
      <c r="AS309" s="65"/>
      <c r="AT309" s="65"/>
      <c r="BA309" s="55"/>
      <c r="BG309" s="55"/>
      <c r="BH309" s="65"/>
      <c r="BI309" s="65"/>
      <c r="BJ309" s="65"/>
      <c r="BK309" s="65"/>
      <c r="BL309" s="65"/>
      <c r="BM309" s="65"/>
      <c r="BN309" s="65"/>
      <c r="BO309" s="65"/>
    </row>
    <row r="310" spans="19:67" ht="15.75" customHeight="1">
      <c r="S310" s="65"/>
      <c r="T310" s="65"/>
      <c r="U310" s="65"/>
      <c r="V310" s="65"/>
      <c r="W310" s="65"/>
      <c r="X310" s="65"/>
      <c r="Y310" s="65"/>
      <c r="AN310" s="65"/>
      <c r="AO310" s="65"/>
      <c r="AP310" s="65"/>
      <c r="AQ310" s="65"/>
      <c r="AR310" s="65"/>
      <c r="AS310" s="65"/>
      <c r="AT310" s="65"/>
      <c r="BA310" s="55"/>
      <c r="BG310" s="55"/>
      <c r="BH310" s="65"/>
      <c r="BI310" s="65"/>
      <c r="BJ310" s="65"/>
      <c r="BK310" s="65"/>
      <c r="BL310" s="65"/>
      <c r="BM310" s="65"/>
      <c r="BN310" s="65"/>
      <c r="BO310" s="65"/>
    </row>
    <row r="311" spans="19:67" ht="15.75" customHeight="1">
      <c r="S311" s="65"/>
      <c r="T311" s="65"/>
      <c r="U311" s="65"/>
      <c r="V311" s="65"/>
      <c r="W311" s="65"/>
      <c r="X311" s="65"/>
      <c r="Y311" s="65"/>
      <c r="AN311" s="65"/>
      <c r="AO311" s="65"/>
      <c r="AP311" s="65"/>
      <c r="AQ311" s="65"/>
      <c r="AR311" s="65"/>
      <c r="AS311" s="65"/>
      <c r="AT311" s="65"/>
      <c r="BA311" s="55"/>
      <c r="BG311" s="55"/>
      <c r="BH311" s="65"/>
      <c r="BI311" s="65"/>
      <c r="BJ311" s="65"/>
      <c r="BK311" s="65"/>
      <c r="BL311" s="65"/>
      <c r="BM311" s="65"/>
      <c r="BN311" s="65"/>
      <c r="BO311" s="65"/>
    </row>
    <row r="312" spans="19:67" ht="15.75" customHeight="1">
      <c r="S312" s="65"/>
      <c r="T312" s="65"/>
      <c r="U312" s="65"/>
      <c r="V312" s="65"/>
      <c r="W312" s="65"/>
      <c r="X312" s="65"/>
      <c r="Y312" s="65"/>
      <c r="AN312" s="65"/>
      <c r="AO312" s="65"/>
      <c r="AP312" s="65"/>
      <c r="AQ312" s="65"/>
      <c r="AR312" s="65"/>
      <c r="AS312" s="65"/>
      <c r="AT312" s="65"/>
      <c r="BA312" s="55"/>
      <c r="BG312" s="55"/>
      <c r="BH312" s="65"/>
      <c r="BI312" s="65"/>
      <c r="BJ312" s="65"/>
      <c r="BK312" s="65"/>
      <c r="BL312" s="65"/>
      <c r="BM312" s="65"/>
      <c r="BN312" s="65"/>
      <c r="BO312" s="65"/>
    </row>
    <row r="313" spans="19:67" ht="15.75" customHeight="1">
      <c r="S313" s="65"/>
      <c r="T313" s="65"/>
      <c r="U313" s="65"/>
      <c r="V313" s="65"/>
      <c r="W313" s="65"/>
      <c r="X313" s="65"/>
      <c r="Y313" s="65"/>
      <c r="AN313" s="65"/>
      <c r="AO313" s="65"/>
      <c r="AP313" s="65"/>
      <c r="AQ313" s="65"/>
      <c r="AR313" s="65"/>
      <c r="AS313" s="65"/>
      <c r="AT313" s="65"/>
      <c r="BA313" s="55"/>
      <c r="BG313" s="55"/>
      <c r="BH313" s="65"/>
      <c r="BI313" s="65"/>
      <c r="BJ313" s="65"/>
      <c r="BK313" s="65"/>
      <c r="BL313" s="65"/>
      <c r="BM313" s="65"/>
      <c r="BN313" s="65"/>
      <c r="BO313" s="65"/>
    </row>
    <row r="314" spans="19:67" ht="15.75" customHeight="1">
      <c r="S314" s="65"/>
      <c r="T314" s="65"/>
      <c r="U314" s="65"/>
      <c r="V314" s="65"/>
      <c r="W314" s="65"/>
      <c r="X314" s="65"/>
      <c r="Y314" s="65"/>
      <c r="AN314" s="65"/>
      <c r="AO314" s="65"/>
      <c r="AP314" s="65"/>
      <c r="AQ314" s="65"/>
      <c r="AR314" s="65"/>
      <c r="AS314" s="65"/>
      <c r="AT314" s="65"/>
      <c r="BA314" s="55"/>
      <c r="BG314" s="55"/>
      <c r="BH314" s="65"/>
      <c r="BI314" s="65"/>
      <c r="BJ314" s="65"/>
      <c r="BK314" s="65"/>
      <c r="BL314" s="65"/>
      <c r="BM314" s="65"/>
      <c r="BN314" s="65"/>
      <c r="BO314" s="65"/>
    </row>
    <row r="315" spans="19:67" ht="15.75" customHeight="1">
      <c r="S315" s="65"/>
      <c r="T315" s="65"/>
      <c r="U315" s="65"/>
      <c r="V315" s="65"/>
      <c r="W315" s="65"/>
      <c r="X315" s="65"/>
      <c r="Y315" s="65"/>
      <c r="AN315" s="65"/>
      <c r="AO315" s="65"/>
      <c r="AP315" s="65"/>
      <c r="AQ315" s="65"/>
      <c r="AR315" s="65"/>
      <c r="AS315" s="65"/>
      <c r="AT315" s="65"/>
      <c r="BA315" s="55"/>
      <c r="BG315" s="55"/>
      <c r="BH315" s="65"/>
      <c r="BI315" s="65"/>
      <c r="BJ315" s="65"/>
      <c r="BK315" s="65"/>
      <c r="BL315" s="65"/>
      <c r="BM315" s="65"/>
      <c r="BN315" s="65"/>
      <c r="BO315" s="65"/>
    </row>
    <row r="316" spans="19:67" ht="15.75" customHeight="1">
      <c r="S316" s="65"/>
      <c r="T316" s="65"/>
      <c r="U316" s="65"/>
      <c r="V316" s="65"/>
      <c r="W316" s="65"/>
      <c r="X316" s="65"/>
      <c r="Y316" s="65"/>
      <c r="AN316" s="65"/>
      <c r="AO316" s="65"/>
      <c r="AP316" s="65"/>
      <c r="AQ316" s="65"/>
      <c r="AR316" s="65"/>
      <c r="AS316" s="65"/>
      <c r="AT316" s="65"/>
      <c r="BA316" s="55"/>
      <c r="BG316" s="55"/>
      <c r="BH316" s="65"/>
      <c r="BI316" s="65"/>
      <c r="BJ316" s="65"/>
      <c r="BK316" s="65"/>
      <c r="BL316" s="65"/>
      <c r="BM316" s="65"/>
      <c r="BN316" s="65"/>
      <c r="BO316" s="65"/>
    </row>
    <row r="317" spans="19:67" ht="15.75" customHeight="1">
      <c r="S317" s="65"/>
      <c r="T317" s="65"/>
      <c r="U317" s="65"/>
      <c r="V317" s="65"/>
      <c r="W317" s="65"/>
      <c r="X317" s="65"/>
      <c r="Y317" s="65"/>
      <c r="AN317" s="65"/>
      <c r="AO317" s="65"/>
      <c r="AP317" s="65"/>
      <c r="AQ317" s="65"/>
      <c r="AR317" s="65"/>
      <c r="AS317" s="65"/>
      <c r="AT317" s="65"/>
      <c r="BA317" s="55"/>
      <c r="BG317" s="55"/>
      <c r="BH317" s="65"/>
      <c r="BI317" s="65"/>
      <c r="BJ317" s="65"/>
      <c r="BK317" s="65"/>
      <c r="BL317" s="65"/>
      <c r="BM317" s="65"/>
      <c r="BN317" s="65"/>
      <c r="BO317" s="65"/>
    </row>
    <row r="318" spans="19:67" ht="15.75" customHeight="1">
      <c r="S318" s="65"/>
      <c r="T318" s="65"/>
      <c r="U318" s="65"/>
      <c r="V318" s="65"/>
      <c r="W318" s="65"/>
      <c r="X318" s="65"/>
      <c r="Y318" s="65"/>
      <c r="AN318" s="65"/>
      <c r="AO318" s="65"/>
      <c r="AP318" s="65"/>
      <c r="AQ318" s="65"/>
      <c r="AR318" s="65"/>
      <c r="AS318" s="65"/>
      <c r="AT318" s="65"/>
      <c r="BA318" s="55"/>
      <c r="BG318" s="55"/>
      <c r="BH318" s="65"/>
      <c r="BI318" s="65"/>
      <c r="BJ318" s="65"/>
      <c r="BK318" s="65"/>
      <c r="BL318" s="65"/>
      <c r="BM318" s="65"/>
      <c r="BN318" s="65"/>
      <c r="BO318" s="65"/>
    </row>
    <row r="319" spans="19:67" ht="15.75" customHeight="1">
      <c r="S319" s="65"/>
      <c r="T319" s="65"/>
      <c r="U319" s="65"/>
      <c r="V319" s="65"/>
      <c r="W319" s="65"/>
      <c r="X319" s="65"/>
      <c r="Y319" s="65"/>
      <c r="AN319" s="65"/>
      <c r="AO319" s="65"/>
      <c r="AP319" s="65"/>
      <c r="AQ319" s="65"/>
      <c r="AR319" s="65"/>
      <c r="AS319" s="65"/>
      <c r="AT319" s="65"/>
      <c r="BA319" s="55"/>
      <c r="BG319" s="55"/>
      <c r="BH319" s="65"/>
      <c r="BI319" s="65"/>
      <c r="BJ319" s="65"/>
      <c r="BK319" s="65"/>
      <c r="BL319" s="65"/>
      <c r="BM319" s="65"/>
      <c r="BN319" s="65"/>
      <c r="BO319" s="65"/>
    </row>
    <row r="320" spans="19:67" ht="15.75" customHeight="1">
      <c r="S320" s="65"/>
      <c r="T320" s="65"/>
      <c r="U320" s="65"/>
      <c r="V320" s="65"/>
      <c r="W320" s="65"/>
      <c r="X320" s="65"/>
      <c r="Y320" s="65"/>
      <c r="AN320" s="65"/>
      <c r="AO320" s="65"/>
      <c r="AP320" s="65"/>
      <c r="AQ320" s="65"/>
      <c r="AR320" s="65"/>
      <c r="AS320" s="65"/>
      <c r="AT320" s="65"/>
      <c r="BA320" s="55"/>
      <c r="BG320" s="55"/>
      <c r="BH320" s="65"/>
      <c r="BI320" s="65"/>
      <c r="BJ320" s="65"/>
      <c r="BK320" s="65"/>
      <c r="BL320" s="65"/>
      <c r="BM320" s="65"/>
      <c r="BN320" s="65"/>
      <c r="BO320" s="65"/>
    </row>
    <row r="321" spans="19:67" ht="15.75" customHeight="1">
      <c r="S321" s="65"/>
      <c r="T321" s="65"/>
      <c r="U321" s="65"/>
      <c r="V321" s="65"/>
      <c r="W321" s="65"/>
      <c r="X321" s="65"/>
      <c r="Y321" s="65"/>
      <c r="AN321" s="65"/>
      <c r="AO321" s="65"/>
      <c r="AP321" s="65"/>
      <c r="AQ321" s="65"/>
      <c r="AR321" s="65"/>
      <c r="AS321" s="65"/>
      <c r="AT321" s="65"/>
      <c r="BA321" s="55"/>
      <c r="BG321" s="55"/>
      <c r="BH321" s="65"/>
      <c r="BI321" s="65"/>
      <c r="BJ321" s="65"/>
      <c r="BK321" s="65"/>
      <c r="BL321" s="65"/>
      <c r="BM321" s="65"/>
      <c r="BN321" s="65"/>
      <c r="BO321" s="65"/>
    </row>
    <row r="322" spans="19:67" ht="15.75" customHeight="1">
      <c r="S322" s="65"/>
      <c r="T322" s="65"/>
      <c r="U322" s="65"/>
      <c r="V322" s="65"/>
      <c r="W322" s="65"/>
      <c r="X322" s="65"/>
      <c r="Y322" s="65"/>
      <c r="AN322" s="65"/>
      <c r="AO322" s="65"/>
      <c r="AP322" s="65"/>
      <c r="AQ322" s="65"/>
      <c r="AR322" s="65"/>
      <c r="AS322" s="65"/>
      <c r="AT322" s="65"/>
      <c r="BA322" s="55"/>
      <c r="BG322" s="55"/>
      <c r="BH322" s="65"/>
      <c r="BI322" s="65"/>
      <c r="BJ322" s="65"/>
      <c r="BK322" s="65"/>
      <c r="BL322" s="65"/>
      <c r="BM322" s="65"/>
      <c r="BN322" s="65"/>
      <c r="BO322" s="65"/>
    </row>
    <row r="323" spans="19:67" ht="15.75" customHeight="1">
      <c r="S323" s="65"/>
      <c r="T323" s="65"/>
      <c r="U323" s="65"/>
      <c r="V323" s="65"/>
      <c r="W323" s="65"/>
      <c r="X323" s="65"/>
      <c r="Y323" s="65"/>
      <c r="AN323" s="65"/>
      <c r="AO323" s="65"/>
      <c r="AP323" s="65"/>
      <c r="AQ323" s="65"/>
      <c r="AR323" s="65"/>
      <c r="AS323" s="65"/>
      <c r="AT323" s="65"/>
      <c r="BA323" s="55"/>
      <c r="BG323" s="55"/>
      <c r="BH323" s="65"/>
      <c r="BI323" s="65"/>
      <c r="BJ323" s="65"/>
      <c r="BK323" s="65"/>
      <c r="BL323" s="65"/>
      <c r="BM323" s="65"/>
      <c r="BN323" s="65"/>
      <c r="BO323" s="65"/>
    </row>
    <row r="324" spans="19:67" ht="15.75" customHeight="1">
      <c r="S324" s="65"/>
      <c r="T324" s="65"/>
      <c r="U324" s="65"/>
      <c r="V324" s="65"/>
      <c r="W324" s="65"/>
      <c r="X324" s="65"/>
      <c r="Y324" s="65"/>
      <c r="AN324" s="65"/>
      <c r="AO324" s="65"/>
      <c r="AP324" s="65"/>
      <c r="AQ324" s="65"/>
      <c r="AR324" s="65"/>
      <c r="AS324" s="65"/>
      <c r="AT324" s="65"/>
      <c r="BA324" s="55"/>
      <c r="BG324" s="55"/>
      <c r="BH324" s="65"/>
      <c r="BI324" s="65"/>
      <c r="BJ324" s="65"/>
      <c r="BK324" s="65"/>
      <c r="BL324" s="65"/>
      <c r="BM324" s="65"/>
      <c r="BN324" s="65"/>
      <c r="BO324" s="65"/>
    </row>
    <row r="325" spans="19:67" ht="15.75" customHeight="1">
      <c r="S325" s="65"/>
      <c r="T325" s="65"/>
      <c r="U325" s="65"/>
      <c r="V325" s="65"/>
      <c r="W325" s="65"/>
      <c r="X325" s="65"/>
      <c r="Y325" s="65"/>
      <c r="AN325" s="65"/>
      <c r="AO325" s="65"/>
      <c r="AP325" s="65"/>
      <c r="AQ325" s="65"/>
      <c r="AR325" s="65"/>
      <c r="AS325" s="65"/>
      <c r="AT325" s="65"/>
      <c r="BA325" s="55"/>
      <c r="BG325" s="55"/>
      <c r="BH325" s="65"/>
      <c r="BI325" s="65"/>
      <c r="BJ325" s="65"/>
      <c r="BK325" s="65"/>
      <c r="BL325" s="65"/>
      <c r="BM325" s="65"/>
      <c r="BN325" s="65"/>
      <c r="BO325" s="65"/>
    </row>
    <row r="326" spans="19:67" ht="15.75" customHeight="1">
      <c r="S326" s="65"/>
      <c r="T326" s="65"/>
      <c r="U326" s="65"/>
      <c r="V326" s="65"/>
      <c r="W326" s="65"/>
      <c r="X326" s="65"/>
      <c r="Y326" s="65"/>
      <c r="AN326" s="65"/>
      <c r="AO326" s="65"/>
      <c r="AP326" s="65"/>
      <c r="AQ326" s="65"/>
      <c r="AR326" s="65"/>
      <c r="AS326" s="65"/>
      <c r="AT326" s="65"/>
      <c r="BA326" s="55"/>
      <c r="BG326" s="55"/>
      <c r="BH326" s="65"/>
      <c r="BI326" s="65"/>
      <c r="BJ326" s="65"/>
      <c r="BK326" s="65"/>
      <c r="BL326" s="65"/>
      <c r="BM326" s="65"/>
      <c r="BN326" s="65"/>
      <c r="BO326" s="65"/>
    </row>
    <row r="327" spans="19:67" ht="15.75" customHeight="1">
      <c r="S327" s="65"/>
      <c r="T327" s="65"/>
      <c r="U327" s="65"/>
      <c r="V327" s="65"/>
      <c r="W327" s="65"/>
      <c r="X327" s="65"/>
      <c r="Y327" s="65"/>
      <c r="AN327" s="65"/>
      <c r="AO327" s="65"/>
      <c r="AP327" s="65"/>
      <c r="AQ327" s="65"/>
      <c r="AR327" s="65"/>
      <c r="AS327" s="65"/>
      <c r="AT327" s="65"/>
      <c r="BA327" s="55"/>
      <c r="BG327" s="55"/>
      <c r="BH327" s="65"/>
      <c r="BI327" s="65"/>
      <c r="BJ327" s="65"/>
      <c r="BK327" s="65"/>
      <c r="BL327" s="65"/>
      <c r="BM327" s="65"/>
      <c r="BN327" s="65"/>
      <c r="BO327" s="65"/>
    </row>
    <row r="328" spans="19:67" ht="15.75" customHeight="1">
      <c r="S328" s="65"/>
      <c r="T328" s="65"/>
      <c r="U328" s="65"/>
      <c r="V328" s="65"/>
      <c r="W328" s="65"/>
      <c r="X328" s="65"/>
      <c r="Y328" s="65"/>
      <c r="AN328" s="65"/>
      <c r="AO328" s="65"/>
      <c r="AP328" s="65"/>
      <c r="AQ328" s="65"/>
      <c r="AR328" s="65"/>
      <c r="AS328" s="65"/>
      <c r="AT328" s="65"/>
      <c r="BA328" s="55"/>
      <c r="BG328" s="55"/>
      <c r="BH328" s="65"/>
      <c r="BI328" s="65"/>
      <c r="BJ328" s="65"/>
      <c r="BK328" s="65"/>
      <c r="BL328" s="65"/>
      <c r="BM328" s="65"/>
      <c r="BN328" s="65"/>
      <c r="BO328" s="65"/>
    </row>
    <row r="329" spans="19:67" ht="15.75" customHeight="1">
      <c r="S329" s="65"/>
      <c r="T329" s="65"/>
      <c r="U329" s="65"/>
      <c r="V329" s="65"/>
      <c r="W329" s="65"/>
      <c r="X329" s="65"/>
      <c r="Y329" s="65"/>
      <c r="AN329" s="65"/>
      <c r="AO329" s="65"/>
      <c r="AP329" s="65"/>
      <c r="AQ329" s="65"/>
      <c r="AR329" s="65"/>
      <c r="AS329" s="65"/>
      <c r="AT329" s="65"/>
      <c r="BA329" s="55"/>
      <c r="BG329" s="55"/>
      <c r="BH329" s="65"/>
      <c r="BI329" s="65"/>
      <c r="BJ329" s="65"/>
      <c r="BK329" s="65"/>
      <c r="BL329" s="65"/>
      <c r="BM329" s="65"/>
      <c r="BN329" s="65"/>
      <c r="BO329" s="65"/>
    </row>
    <row r="330" spans="19:67" ht="15.75" customHeight="1">
      <c r="S330" s="65"/>
      <c r="T330" s="65"/>
      <c r="U330" s="65"/>
      <c r="V330" s="65"/>
      <c r="W330" s="65"/>
      <c r="X330" s="65"/>
      <c r="Y330" s="65"/>
      <c r="AN330" s="65"/>
      <c r="AO330" s="65"/>
      <c r="AP330" s="65"/>
      <c r="AQ330" s="65"/>
      <c r="AR330" s="65"/>
      <c r="AS330" s="65"/>
      <c r="AT330" s="65"/>
      <c r="BA330" s="55"/>
      <c r="BG330" s="55"/>
      <c r="BH330" s="65"/>
      <c r="BI330" s="65"/>
      <c r="BJ330" s="65"/>
      <c r="BK330" s="65"/>
      <c r="BL330" s="65"/>
      <c r="BM330" s="65"/>
      <c r="BN330" s="65"/>
      <c r="BO330" s="65"/>
    </row>
    <row r="331" spans="19:67" ht="15.75" customHeight="1">
      <c r="S331" s="65"/>
      <c r="T331" s="65"/>
      <c r="U331" s="65"/>
      <c r="V331" s="65"/>
      <c r="W331" s="65"/>
      <c r="X331" s="65"/>
      <c r="Y331" s="65"/>
      <c r="AN331" s="65"/>
      <c r="AO331" s="65"/>
      <c r="AP331" s="65"/>
      <c r="AQ331" s="65"/>
      <c r="AR331" s="65"/>
      <c r="AS331" s="65"/>
      <c r="AT331" s="65"/>
      <c r="BA331" s="55"/>
      <c r="BG331" s="55"/>
      <c r="BH331" s="65"/>
      <c r="BI331" s="65"/>
      <c r="BJ331" s="65"/>
      <c r="BK331" s="65"/>
      <c r="BL331" s="65"/>
      <c r="BM331" s="65"/>
      <c r="BN331" s="65"/>
      <c r="BO331" s="65"/>
    </row>
    <row r="332" spans="19:67" ht="15.75" customHeight="1">
      <c r="S332" s="65"/>
      <c r="T332" s="65"/>
      <c r="U332" s="65"/>
      <c r="V332" s="65"/>
      <c r="W332" s="65"/>
      <c r="X332" s="65"/>
      <c r="Y332" s="65"/>
      <c r="AN332" s="65"/>
      <c r="AO332" s="65"/>
      <c r="AP332" s="65"/>
      <c r="AQ332" s="65"/>
      <c r="AR332" s="65"/>
      <c r="AS332" s="65"/>
      <c r="AT332" s="65"/>
      <c r="BA332" s="55"/>
      <c r="BG332" s="55"/>
      <c r="BH332" s="65"/>
      <c r="BI332" s="65"/>
      <c r="BJ332" s="65"/>
      <c r="BK332" s="65"/>
      <c r="BL332" s="65"/>
      <c r="BM332" s="65"/>
      <c r="BN332" s="65"/>
      <c r="BO332" s="65"/>
    </row>
    <row r="333" spans="19:67" ht="15.75" customHeight="1">
      <c r="S333" s="65"/>
      <c r="T333" s="65"/>
      <c r="U333" s="65"/>
      <c r="V333" s="65"/>
      <c r="W333" s="65"/>
      <c r="X333" s="65"/>
      <c r="Y333" s="65"/>
      <c r="AN333" s="65"/>
      <c r="AO333" s="65"/>
      <c r="AP333" s="65"/>
      <c r="AQ333" s="65"/>
      <c r="AR333" s="65"/>
      <c r="AS333" s="65"/>
      <c r="AT333" s="65"/>
      <c r="BA333" s="55"/>
      <c r="BG333" s="55"/>
      <c r="BH333" s="65"/>
      <c r="BI333" s="65"/>
      <c r="BJ333" s="65"/>
      <c r="BK333" s="65"/>
      <c r="BL333" s="65"/>
      <c r="BM333" s="65"/>
      <c r="BN333" s="65"/>
      <c r="BO333" s="65"/>
    </row>
    <row r="334" spans="19:67" ht="15.75" customHeight="1">
      <c r="S334" s="65"/>
      <c r="T334" s="65"/>
      <c r="U334" s="65"/>
      <c r="V334" s="65"/>
      <c r="W334" s="65"/>
      <c r="X334" s="65"/>
      <c r="Y334" s="65"/>
      <c r="AN334" s="65"/>
      <c r="AO334" s="65"/>
      <c r="AP334" s="65"/>
      <c r="AQ334" s="65"/>
      <c r="AR334" s="65"/>
      <c r="AS334" s="65"/>
      <c r="AT334" s="65"/>
      <c r="BA334" s="55"/>
      <c r="BG334" s="55"/>
      <c r="BH334" s="65"/>
      <c r="BI334" s="65"/>
      <c r="BJ334" s="65"/>
      <c r="BK334" s="65"/>
      <c r="BL334" s="65"/>
      <c r="BM334" s="65"/>
      <c r="BN334" s="65"/>
      <c r="BO334" s="65"/>
    </row>
    <row r="335" spans="19:67" ht="15.75" customHeight="1">
      <c r="S335" s="65"/>
      <c r="T335" s="65"/>
      <c r="U335" s="65"/>
      <c r="V335" s="65"/>
      <c r="W335" s="65"/>
      <c r="X335" s="65"/>
      <c r="Y335" s="65"/>
      <c r="AN335" s="65"/>
      <c r="AO335" s="65"/>
      <c r="AP335" s="65"/>
      <c r="AQ335" s="65"/>
      <c r="AR335" s="65"/>
      <c r="AS335" s="65"/>
      <c r="AT335" s="65"/>
      <c r="BA335" s="55"/>
      <c r="BG335" s="55"/>
      <c r="BH335" s="65"/>
      <c r="BI335" s="65"/>
      <c r="BJ335" s="65"/>
      <c r="BK335" s="65"/>
      <c r="BL335" s="65"/>
      <c r="BM335" s="65"/>
      <c r="BN335" s="65"/>
      <c r="BO335" s="65"/>
    </row>
    <row r="336" spans="19:67" ht="15.75" customHeight="1">
      <c r="S336" s="65"/>
      <c r="T336" s="65"/>
      <c r="U336" s="65"/>
      <c r="V336" s="65"/>
      <c r="W336" s="65"/>
      <c r="X336" s="65"/>
      <c r="Y336" s="65"/>
      <c r="AN336" s="65"/>
      <c r="AO336" s="65"/>
      <c r="AP336" s="65"/>
      <c r="AQ336" s="65"/>
      <c r="AR336" s="65"/>
      <c r="AS336" s="65"/>
      <c r="AT336" s="65"/>
      <c r="BA336" s="55"/>
      <c r="BG336" s="55"/>
      <c r="BH336" s="65"/>
      <c r="BI336" s="65"/>
      <c r="BJ336" s="65"/>
      <c r="BK336" s="65"/>
      <c r="BL336" s="65"/>
      <c r="BM336" s="65"/>
      <c r="BN336" s="65"/>
      <c r="BO336" s="65"/>
    </row>
    <row r="337" spans="19:67" ht="15.75" customHeight="1">
      <c r="S337" s="65"/>
      <c r="T337" s="65"/>
      <c r="U337" s="65"/>
      <c r="V337" s="65"/>
      <c r="W337" s="65"/>
      <c r="X337" s="65"/>
      <c r="Y337" s="65"/>
      <c r="AN337" s="65"/>
      <c r="AO337" s="65"/>
      <c r="AP337" s="65"/>
      <c r="AQ337" s="65"/>
      <c r="AR337" s="65"/>
      <c r="AS337" s="65"/>
      <c r="AT337" s="65"/>
      <c r="BA337" s="55"/>
      <c r="BG337" s="55"/>
      <c r="BH337" s="65"/>
      <c r="BI337" s="65"/>
      <c r="BJ337" s="65"/>
      <c r="BK337" s="65"/>
      <c r="BL337" s="65"/>
      <c r="BM337" s="65"/>
      <c r="BN337" s="65"/>
      <c r="BO337" s="65"/>
    </row>
    <row r="338" spans="19:67" ht="15.75" customHeight="1">
      <c r="S338" s="65"/>
      <c r="T338" s="65"/>
      <c r="U338" s="65"/>
      <c r="V338" s="65"/>
      <c r="W338" s="65"/>
      <c r="X338" s="65"/>
      <c r="Y338" s="65"/>
      <c r="AN338" s="65"/>
      <c r="AO338" s="65"/>
      <c r="AP338" s="65"/>
      <c r="AQ338" s="65"/>
      <c r="AR338" s="65"/>
      <c r="AS338" s="65"/>
      <c r="AT338" s="65"/>
      <c r="BA338" s="55"/>
      <c r="BG338" s="55"/>
      <c r="BH338" s="65"/>
      <c r="BI338" s="65"/>
      <c r="BJ338" s="65"/>
      <c r="BK338" s="65"/>
      <c r="BL338" s="65"/>
      <c r="BM338" s="65"/>
      <c r="BN338" s="65"/>
      <c r="BO338" s="65"/>
    </row>
    <row r="339" spans="19:67" ht="15.75" customHeight="1">
      <c r="S339" s="65"/>
      <c r="T339" s="65"/>
      <c r="U339" s="65"/>
      <c r="V339" s="65"/>
      <c r="W339" s="65"/>
      <c r="X339" s="65"/>
      <c r="Y339" s="65"/>
      <c r="AN339" s="65"/>
      <c r="AO339" s="65"/>
      <c r="AP339" s="65"/>
      <c r="AQ339" s="65"/>
      <c r="AR339" s="65"/>
      <c r="AS339" s="65"/>
      <c r="AT339" s="65"/>
      <c r="BA339" s="55"/>
      <c r="BG339" s="55"/>
      <c r="BH339" s="65"/>
      <c r="BI339" s="65"/>
      <c r="BJ339" s="65"/>
      <c r="BK339" s="65"/>
      <c r="BL339" s="65"/>
      <c r="BM339" s="65"/>
      <c r="BN339" s="65"/>
      <c r="BO339" s="65"/>
    </row>
    <row r="340" spans="19:67" ht="15.75" customHeight="1">
      <c r="S340" s="65"/>
      <c r="T340" s="65"/>
      <c r="U340" s="65"/>
      <c r="V340" s="65"/>
      <c r="W340" s="65"/>
      <c r="X340" s="65"/>
      <c r="Y340" s="65"/>
      <c r="AN340" s="65"/>
      <c r="AO340" s="65"/>
      <c r="AP340" s="65"/>
      <c r="AQ340" s="65"/>
      <c r="AR340" s="65"/>
      <c r="AS340" s="65"/>
      <c r="AT340" s="65"/>
      <c r="BA340" s="55"/>
      <c r="BG340" s="55"/>
      <c r="BH340" s="65"/>
      <c r="BI340" s="65"/>
      <c r="BJ340" s="65"/>
      <c r="BK340" s="65"/>
      <c r="BL340" s="65"/>
      <c r="BM340" s="65"/>
      <c r="BN340" s="65"/>
      <c r="BO340" s="65"/>
    </row>
    <row r="341" spans="19:67" ht="15.75" customHeight="1">
      <c r="S341" s="65"/>
      <c r="T341" s="65"/>
      <c r="U341" s="65"/>
      <c r="V341" s="65"/>
      <c r="W341" s="65"/>
      <c r="X341" s="65"/>
      <c r="Y341" s="65"/>
      <c r="AN341" s="65"/>
      <c r="AO341" s="65"/>
      <c r="AP341" s="65"/>
      <c r="AQ341" s="65"/>
      <c r="AR341" s="65"/>
      <c r="AS341" s="65"/>
      <c r="AT341" s="65"/>
      <c r="BA341" s="55"/>
      <c r="BG341" s="55"/>
      <c r="BH341" s="65"/>
      <c r="BI341" s="65"/>
      <c r="BJ341" s="65"/>
      <c r="BK341" s="65"/>
      <c r="BL341" s="65"/>
      <c r="BM341" s="65"/>
      <c r="BN341" s="65"/>
      <c r="BO341" s="65"/>
    </row>
    <row r="342" spans="19:67" ht="15.75" customHeight="1">
      <c r="S342" s="65"/>
      <c r="T342" s="65"/>
      <c r="U342" s="65"/>
      <c r="V342" s="65"/>
      <c r="W342" s="65"/>
      <c r="X342" s="65"/>
      <c r="Y342" s="65"/>
      <c r="AN342" s="65"/>
      <c r="AO342" s="65"/>
      <c r="AP342" s="65"/>
      <c r="AQ342" s="65"/>
      <c r="AR342" s="65"/>
      <c r="AS342" s="65"/>
      <c r="AT342" s="65"/>
      <c r="BA342" s="55"/>
      <c r="BG342" s="55"/>
      <c r="BH342" s="65"/>
      <c r="BI342" s="65"/>
      <c r="BJ342" s="65"/>
      <c r="BK342" s="65"/>
      <c r="BL342" s="65"/>
      <c r="BM342" s="65"/>
      <c r="BN342" s="65"/>
      <c r="BO342" s="65"/>
    </row>
    <row r="343" spans="19:67" ht="15.75" customHeight="1">
      <c r="S343" s="65"/>
      <c r="T343" s="65"/>
      <c r="U343" s="65"/>
      <c r="V343" s="65"/>
      <c r="W343" s="65"/>
      <c r="X343" s="65"/>
      <c r="Y343" s="65"/>
      <c r="AN343" s="65"/>
      <c r="AO343" s="65"/>
      <c r="AP343" s="65"/>
      <c r="AQ343" s="65"/>
      <c r="AR343" s="65"/>
      <c r="AS343" s="65"/>
      <c r="AT343" s="65"/>
      <c r="BA343" s="55"/>
      <c r="BG343" s="55"/>
      <c r="BH343" s="65"/>
      <c r="BI343" s="65"/>
      <c r="BJ343" s="65"/>
      <c r="BK343" s="65"/>
      <c r="BL343" s="65"/>
      <c r="BM343" s="65"/>
      <c r="BN343" s="65"/>
      <c r="BO343" s="65"/>
    </row>
    <row r="344" spans="19:67" ht="15.75" customHeight="1">
      <c r="S344" s="65"/>
      <c r="T344" s="65"/>
      <c r="U344" s="65"/>
      <c r="V344" s="65"/>
      <c r="W344" s="65"/>
      <c r="X344" s="65"/>
      <c r="Y344" s="65"/>
      <c r="AN344" s="65"/>
      <c r="AO344" s="65"/>
      <c r="AP344" s="65"/>
      <c r="AQ344" s="65"/>
      <c r="AR344" s="65"/>
      <c r="AS344" s="65"/>
      <c r="AT344" s="65"/>
      <c r="BA344" s="55"/>
      <c r="BG344" s="55"/>
      <c r="BH344" s="65"/>
      <c r="BI344" s="65"/>
      <c r="BJ344" s="65"/>
      <c r="BK344" s="65"/>
      <c r="BL344" s="65"/>
      <c r="BM344" s="65"/>
      <c r="BN344" s="65"/>
      <c r="BO344" s="65"/>
    </row>
    <row r="345" spans="19:67" ht="15.75" customHeight="1">
      <c r="S345" s="65"/>
      <c r="T345" s="65"/>
      <c r="U345" s="65"/>
      <c r="V345" s="65"/>
      <c r="W345" s="65"/>
      <c r="X345" s="65"/>
      <c r="Y345" s="65"/>
      <c r="AN345" s="65"/>
      <c r="AO345" s="65"/>
      <c r="AP345" s="65"/>
      <c r="AQ345" s="65"/>
      <c r="AR345" s="65"/>
      <c r="AS345" s="65"/>
      <c r="AT345" s="65"/>
      <c r="BA345" s="55"/>
      <c r="BG345" s="55"/>
      <c r="BH345" s="65"/>
      <c r="BI345" s="65"/>
      <c r="BJ345" s="65"/>
      <c r="BK345" s="65"/>
      <c r="BL345" s="65"/>
      <c r="BM345" s="65"/>
      <c r="BN345" s="65"/>
      <c r="BO345" s="65"/>
    </row>
    <row r="346" spans="19:67" ht="15.75" customHeight="1">
      <c r="S346" s="65"/>
      <c r="T346" s="65"/>
      <c r="U346" s="65"/>
      <c r="V346" s="65"/>
      <c r="W346" s="65"/>
      <c r="X346" s="65"/>
      <c r="Y346" s="65"/>
      <c r="AN346" s="65"/>
      <c r="AO346" s="65"/>
      <c r="AP346" s="65"/>
      <c r="AQ346" s="65"/>
      <c r="AR346" s="65"/>
      <c r="AS346" s="65"/>
      <c r="AT346" s="65"/>
      <c r="BA346" s="55"/>
      <c r="BG346" s="55"/>
      <c r="BH346" s="65"/>
      <c r="BI346" s="65"/>
      <c r="BJ346" s="65"/>
      <c r="BK346" s="65"/>
      <c r="BL346" s="65"/>
      <c r="BM346" s="65"/>
      <c r="BN346" s="65"/>
      <c r="BO346" s="65"/>
    </row>
    <row r="347" spans="19:67" ht="15.75" customHeight="1">
      <c r="S347" s="65"/>
      <c r="T347" s="65"/>
      <c r="U347" s="65"/>
      <c r="V347" s="65"/>
      <c r="W347" s="65"/>
      <c r="X347" s="65"/>
      <c r="Y347" s="65"/>
      <c r="AN347" s="65"/>
      <c r="AO347" s="65"/>
      <c r="AP347" s="65"/>
      <c r="AQ347" s="65"/>
      <c r="AR347" s="65"/>
      <c r="AS347" s="65"/>
      <c r="AT347" s="65"/>
      <c r="BA347" s="55"/>
      <c r="BG347" s="55"/>
      <c r="BH347" s="65"/>
      <c r="BI347" s="65"/>
      <c r="BJ347" s="65"/>
      <c r="BK347" s="65"/>
      <c r="BL347" s="65"/>
      <c r="BM347" s="65"/>
      <c r="BN347" s="65"/>
      <c r="BO347" s="65"/>
    </row>
    <row r="348" spans="19:67" ht="15.75" customHeight="1">
      <c r="S348" s="65"/>
      <c r="T348" s="65"/>
      <c r="U348" s="65"/>
      <c r="V348" s="65"/>
      <c r="W348" s="65"/>
      <c r="X348" s="65"/>
      <c r="Y348" s="65"/>
      <c r="AN348" s="65"/>
      <c r="AO348" s="65"/>
      <c r="AP348" s="65"/>
      <c r="AQ348" s="65"/>
      <c r="AR348" s="65"/>
      <c r="AS348" s="65"/>
      <c r="AT348" s="65"/>
      <c r="BA348" s="55"/>
      <c r="BG348" s="55"/>
      <c r="BH348" s="65"/>
      <c r="BI348" s="65"/>
      <c r="BJ348" s="65"/>
      <c r="BK348" s="65"/>
      <c r="BL348" s="65"/>
      <c r="BM348" s="65"/>
      <c r="BN348" s="65"/>
      <c r="BO348" s="65"/>
    </row>
    <row r="349" spans="19:67" ht="15.75" customHeight="1">
      <c r="S349" s="65"/>
      <c r="T349" s="65"/>
      <c r="U349" s="65"/>
      <c r="V349" s="65"/>
      <c r="W349" s="65"/>
      <c r="X349" s="65"/>
      <c r="Y349" s="65"/>
      <c r="AN349" s="65"/>
      <c r="AO349" s="65"/>
      <c r="AP349" s="65"/>
      <c r="AQ349" s="65"/>
      <c r="AR349" s="65"/>
      <c r="AS349" s="65"/>
      <c r="AT349" s="65"/>
      <c r="BA349" s="55"/>
      <c r="BG349" s="55"/>
      <c r="BH349" s="65"/>
      <c r="BI349" s="65"/>
      <c r="BJ349" s="65"/>
      <c r="BK349" s="65"/>
      <c r="BL349" s="65"/>
      <c r="BM349" s="65"/>
      <c r="BN349" s="65"/>
      <c r="BO349" s="65"/>
    </row>
    <row r="350" spans="19:67" ht="15.75" customHeight="1">
      <c r="S350" s="65"/>
      <c r="T350" s="65"/>
      <c r="U350" s="65"/>
      <c r="V350" s="65"/>
      <c r="W350" s="65"/>
      <c r="X350" s="65"/>
      <c r="Y350" s="65"/>
      <c r="AN350" s="65"/>
      <c r="AO350" s="65"/>
      <c r="AP350" s="65"/>
      <c r="AQ350" s="65"/>
      <c r="AR350" s="65"/>
      <c r="AS350" s="65"/>
      <c r="AT350" s="65"/>
      <c r="BA350" s="55"/>
      <c r="BG350" s="55"/>
      <c r="BH350" s="65"/>
      <c r="BI350" s="65"/>
      <c r="BJ350" s="65"/>
      <c r="BK350" s="65"/>
      <c r="BL350" s="65"/>
      <c r="BM350" s="65"/>
      <c r="BN350" s="65"/>
      <c r="BO350" s="65"/>
    </row>
    <row r="351" spans="19:67" ht="15.75" customHeight="1">
      <c r="S351" s="65"/>
      <c r="T351" s="65"/>
      <c r="U351" s="65"/>
      <c r="V351" s="65"/>
      <c r="W351" s="65"/>
      <c r="X351" s="65"/>
      <c r="Y351" s="65"/>
      <c r="AN351" s="65"/>
      <c r="AO351" s="65"/>
      <c r="AP351" s="65"/>
      <c r="AQ351" s="65"/>
      <c r="AR351" s="65"/>
      <c r="AS351" s="65"/>
      <c r="AT351" s="65"/>
      <c r="BA351" s="55"/>
      <c r="BG351" s="55"/>
      <c r="BH351" s="65"/>
      <c r="BI351" s="65"/>
      <c r="BJ351" s="65"/>
      <c r="BK351" s="65"/>
      <c r="BL351" s="65"/>
      <c r="BM351" s="65"/>
      <c r="BN351" s="65"/>
      <c r="BO351" s="65"/>
    </row>
    <row r="352" spans="19:67" ht="15.75" customHeight="1">
      <c r="S352" s="65"/>
      <c r="T352" s="65"/>
      <c r="U352" s="65"/>
      <c r="V352" s="65"/>
      <c r="W352" s="65"/>
      <c r="X352" s="65"/>
      <c r="Y352" s="65"/>
      <c r="AN352" s="65"/>
      <c r="AO352" s="65"/>
      <c r="AP352" s="65"/>
      <c r="AQ352" s="65"/>
      <c r="AR352" s="65"/>
      <c r="AS352" s="65"/>
      <c r="AT352" s="65"/>
      <c r="BA352" s="55"/>
      <c r="BG352" s="55"/>
      <c r="BH352" s="65"/>
      <c r="BI352" s="65"/>
      <c r="BJ352" s="65"/>
      <c r="BK352" s="65"/>
      <c r="BL352" s="65"/>
      <c r="BM352" s="65"/>
      <c r="BN352" s="65"/>
      <c r="BO352" s="65"/>
    </row>
    <row r="353" spans="19:67" ht="15.75" customHeight="1">
      <c r="S353" s="65"/>
      <c r="T353" s="65"/>
      <c r="U353" s="65"/>
      <c r="V353" s="65"/>
      <c r="W353" s="65"/>
      <c r="X353" s="65"/>
      <c r="Y353" s="65"/>
      <c r="AN353" s="65"/>
      <c r="AO353" s="65"/>
      <c r="AP353" s="65"/>
      <c r="AQ353" s="65"/>
      <c r="AR353" s="65"/>
      <c r="AS353" s="65"/>
      <c r="AT353" s="65"/>
      <c r="BA353" s="55"/>
      <c r="BG353" s="55"/>
      <c r="BH353" s="65"/>
      <c r="BI353" s="65"/>
      <c r="BJ353" s="65"/>
      <c r="BK353" s="65"/>
      <c r="BL353" s="65"/>
      <c r="BM353" s="65"/>
      <c r="BN353" s="65"/>
      <c r="BO353" s="65"/>
    </row>
    <row r="354" spans="19:67" ht="15.75" customHeight="1">
      <c r="S354" s="65"/>
      <c r="T354" s="65"/>
      <c r="U354" s="65"/>
      <c r="V354" s="65"/>
      <c r="W354" s="65"/>
      <c r="X354" s="65"/>
      <c r="Y354" s="65"/>
      <c r="AN354" s="65"/>
      <c r="AO354" s="65"/>
      <c r="AP354" s="65"/>
      <c r="AQ354" s="65"/>
      <c r="AR354" s="65"/>
      <c r="AS354" s="65"/>
      <c r="AT354" s="65"/>
      <c r="BA354" s="55"/>
      <c r="BG354" s="55"/>
      <c r="BH354" s="65"/>
      <c r="BI354" s="65"/>
      <c r="BJ354" s="65"/>
      <c r="BK354" s="65"/>
      <c r="BL354" s="65"/>
      <c r="BM354" s="65"/>
      <c r="BN354" s="65"/>
      <c r="BO354" s="65"/>
    </row>
    <row r="355" spans="19:67" ht="15.75" customHeight="1">
      <c r="S355" s="65"/>
      <c r="T355" s="65"/>
      <c r="U355" s="65"/>
      <c r="V355" s="65"/>
      <c r="W355" s="65"/>
      <c r="X355" s="65"/>
      <c r="Y355" s="65"/>
      <c r="AN355" s="65"/>
      <c r="AO355" s="65"/>
      <c r="AP355" s="65"/>
      <c r="AQ355" s="65"/>
      <c r="AR355" s="65"/>
      <c r="AS355" s="65"/>
      <c r="AT355" s="65"/>
      <c r="BA355" s="55"/>
      <c r="BG355" s="55"/>
      <c r="BH355" s="65"/>
      <c r="BI355" s="65"/>
      <c r="BJ355" s="65"/>
      <c r="BK355" s="65"/>
      <c r="BL355" s="65"/>
      <c r="BM355" s="65"/>
      <c r="BN355" s="65"/>
      <c r="BO355" s="65"/>
    </row>
    <row r="356" spans="19:67" ht="15.75" customHeight="1">
      <c r="S356" s="65"/>
      <c r="T356" s="65"/>
      <c r="U356" s="65"/>
      <c r="V356" s="65"/>
      <c r="W356" s="65"/>
      <c r="X356" s="65"/>
      <c r="Y356" s="65"/>
      <c r="AN356" s="65"/>
      <c r="AO356" s="65"/>
      <c r="AP356" s="65"/>
      <c r="AQ356" s="65"/>
      <c r="AR356" s="65"/>
      <c r="AS356" s="65"/>
      <c r="AT356" s="65"/>
      <c r="BA356" s="55"/>
      <c r="BG356" s="55"/>
      <c r="BH356" s="65"/>
      <c r="BI356" s="65"/>
      <c r="BJ356" s="65"/>
      <c r="BK356" s="65"/>
      <c r="BL356" s="65"/>
      <c r="BM356" s="65"/>
      <c r="BN356" s="65"/>
      <c r="BO356" s="65"/>
    </row>
    <row r="357" spans="19:67" ht="15.75" customHeight="1">
      <c r="S357" s="65"/>
      <c r="T357" s="65"/>
      <c r="U357" s="65"/>
      <c r="V357" s="65"/>
      <c r="W357" s="65"/>
      <c r="X357" s="65"/>
      <c r="Y357" s="65"/>
      <c r="AN357" s="65"/>
      <c r="AO357" s="65"/>
      <c r="AP357" s="65"/>
      <c r="AQ357" s="65"/>
      <c r="AR357" s="65"/>
      <c r="AS357" s="65"/>
      <c r="AT357" s="65"/>
      <c r="BA357" s="55"/>
      <c r="BG357" s="55"/>
      <c r="BH357" s="65"/>
      <c r="BI357" s="65"/>
      <c r="BJ357" s="65"/>
      <c r="BK357" s="65"/>
      <c r="BL357" s="65"/>
      <c r="BM357" s="65"/>
      <c r="BN357" s="65"/>
      <c r="BO357" s="65"/>
    </row>
    <row r="358" spans="19:67" ht="15.75" customHeight="1">
      <c r="S358" s="65"/>
      <c r="T358" s="65"/>
      <c r="U358" s="65"/>
      <c r="V358" s="65"/>
      <c r="W358" s="65"/>
      <c r="X358" s="65"/>
      <c r="Y358" s="65"/>
      <c r="AN358" s="65"/>
      <c r="AO358" s="65"/>
      <c r="AP358" s="65"/>
      <c r="AQ358" s="65"/>
      <c r="AR358" s="65"/>
      <c r="AS358" s="65"/>
      <c r="AT358" s="65"/>
      <c r="BA358" s="55"/>
      <c r="BG358" s="55"/>
      <c r="BH358" s="65"/>
      <c r="BI358" s="65"/>
      <c r="BJ358" s="65"/>
      <c r="BK358" s="65"/>
      <c r="BL358" s="65"/>
      <c r="BM358" s="65"/>
      <c r="BN358" s="65"/>
      <c r="BO358" s="65"/>
    </row>
    <row r="359" spans="19:67" ht="15.75" customHeight="1">
      <c r="S359" s="65"/>
      <c r="T359" s="65"/>
      <c r="U359" s="65"/>
      <c r="V359" s="65"/>
      <c r="W359" s="65"/>
      <c r="X359" s="65"/>
      <c r="Y359" s="65"/>
      <c r="AN359" s="65"/>
      <c r="AO359" s="65"/>
      <c r="AP359" s="65"/>
      <c r="AQ359" s="65"/>
      <c r="AR359" s="65"/>
      <c r="AS359" s="65"/>
      <c r="AT359" s="65"/>
      <c r="BA359" s="55"/>
      <c r="BG359" s="55"/>
      <c r="BH359" s="65"/>
      <c r="BI359" s="65"/>
      <c r="BJ359" s="65"/>
      <c r="BK359" s="65"/>
      <c r="BL359" s="65"/>
      <c r="BM359" s="65"/>
      <c r="BN359" s="65"/>
      <c r="BO359" s="65"/>
    </row>
    <row r="360" spans="19:67" ht="15.75" customHeight="1">
      <c r="S360" s="65"/>
      <c r="T360" s="65"/>
      <c r="U360" s="65"/>
      <c r="V360" s="65"/>
      <c r="W360" s="65"/>
      <c r="X360" s="65"/>
      <c r="Y360" s="65"/>
      <c r="AN360" s="65"/>
      <c r="AO360" s="65"/>
      <c r="AP360" s="65"/>
      <c r="AQ360" s="65"/>
      <c r="AR360" s="65"/>
      <c r="AS360" s="65"/>
      <c r="AT360" s="65"/>
      <c r="BA360" s="55"/>
      <c r="BG360" s="55"/>
      <c r="BH360" s="65"/>
      <c r="BI360" s="65"/>
      <c r="BJ360" s="65"/>
      <c r="BK360" s="65"/>
      <c r="BL360" s="65"/>
      <c r="BM360" s="65"/>
      <c r="BN360" s="65"/>
      <c r="BO360" s="65"/>
    </row>
    <row r="361" spans="19:67" ht="15.75" customHeight="1">
      <c r="S361" s="65"/>
      <c r="T361" s="65"/>
      <c r="U361" s="65"/>
      <c r="V361" s="65"/>
      <c r="W361" s="65"/>
      <c r="X361" s="65"/>
      <c r="Y361" s="65"/>
      <c r="AN361" s="65"/>
      <c r="AO361" s="65"/>
      <c r="AP361" s="65"/>
      <c r="AQ361" s="65"/>
      <c r="AR361" s="65"/>
      <c r="AS361" s="65"/>
      <c r="AT361" s="65"/>
      <c r="BA361" s="55"/>
      <c r="BG361" s="55"/>
      <c r="BH361" s="65"/>
      <c r="BI361" s="65"/>
      <c r="BJ361" s="65"/>
      <c r="BK361" s="65"/>
      <c r="BL361" s="65"/>
      <c r="BM361" s="65"/>
      <c r="BN361" s="65"/>
      <c r="BO361" s="65"/>
    </row>
    <row r="362" spans="19:67" ht="15.75" customHeight="1">
      <c r="S362" s="65"/>
      <c r="T362" s="65"/>
      <c r="U362" s="65"/>
      <c r="V362" s="65"/>
      <c r="W362" s="65"/>
      <c r="X362" s="65"/>
      <c r="Y362" s="65"/>
      <c r="AN362" s="65"/>
      <c r="AO362" s="65"/>
      <c r="AP362" s="65"/>
      <c r="AQ362" s="65"/>
      <c r="AR362" s="65"/>
      <c r="AS362" s="65"/>
      <c r="AT362" s="65"/>
      <c r="BA362" s="55"/>
      <c r="BG362" s="55"/>
      <c r="BH362" s="65"/>
      <c r="BI362" s="65"/>
      <c r="BJ362" s="65"/>
      <c r="BK362" s="65"/>
      <c r="BL362" s="65"/>
      <c r="BM362" s="65"/>
      <c r="BN362" s="65"/>
      <c r="BO362" s="65"/>
    </row>
    <row r="363" spans="19:67" ht="15.75" customHeight="1">
      <c r="S363" s="65"/>
      <c r="T363" s="65"/>
      <c r="U363" s="65"/>
      <c r="V363" s="65"/>
      <c r="W363" s="65"/>
      <c r="X363" s="65"/>
      <c r="Y363" s="65"/>
      <c r="AN363" s="65"/>
      <c r="AO363" s="65"/>
      <c r="AP363" s="65"/>
      <c r="AQ363" s="65"/>
      <c r="AR363" s="65"/>
      <c r="AS363" s="65"/>
      <c r="AT363" s="65"/>
      <c r="BA363" s="55"/>
      <c r="BG363" s="55"/>
      <c r="BH363" s="65"/>
      <c r="BI363" s="65"/>
      <c r="BJ363" s="65"/>
      <c r="BK363" s="65"/>
      <c r="BL363" s="65"/>
      <c r="BM363" s="65"/>
      <c r="BN363" s="65"/>
      <c r="BO363" s="65"/>
    </row>
    <row r="364" spans="19:67" ht="15.75" customHeight="1">
      <c r="S364" s="65"/>
      <c r="T364" s="65"/>
      <c r="U364" s="65"/>
      <c r="V364" s="65"/>
      <c r="W364" s="65"/>
      <c r="X364" s="65"/>
      <c r="Y364" s="65"/>
      <c r="AN364" s="65"/>
      <c r="AO364" s="65"/>
      <c r="AP364" s="65"/>
      <c r="AQ364" s="65"/>
      <c r="AR364" s="65"/>
      <c r="AS364" s="65"/>
      <c r="AT364" s="65"/>
      <c r="BA364" s="55"/>
      <c r="BG364" s="55"/>
      <c r="BH364" s="65"/>
      <c r="BI364" s="65"/>
      <c r="BJ364" s="65"/>
      <c r="BK364" s="65"/>
      <c r="BL364" s="65"/>
      <c r="BM364" s="65"/>
      <c r="BN364" s="65"/>
      <c r="BO364" s="65"/>
    </row>
    <row r="365" spans="19:67" ht="15.75" customHeight="1">
      <c r="S365" s="65"/>
      <c r="T365" s="65"/>
      <c r="U365" s="65"/>
      <c r="V365" s="65"/>
      <c r="W365" s="65"/>
      <c r="X365" s="65"/>
      <c r="Y365" s="65"/>
      <c r="AN365" s="65"/>
      <c r="AO365" s="65"/>
      <c r="AP365" s="65"/>
      <c r="AQ365" s="65"/>
      <c r="AR365" s="65"/>
      <c r="AS365" s="65"/>
      <c r="AT365" s="65"/>
      <c r="BA365" s="55"/>
      <c r="BG365" s="55"/>
      <c r="BH365" s="65"/>
      <c r="BI365" s="65"/>
      <c r="BJ365" s="65"/>
      <c r="BK365" s="65"/>
      <c r="BL365" s="65"/>
      <c r="BM365" s="65"/>
      <c r="BN365" s="65"/>
      <c r="BO365" s="65"/>
    </row>
    <row r="366" spans="19:67" ht="15.75" customHeight="1">
      <c r="S366" s="65"/>
      <c r="T366" s="65"/>
      <c r="U366" s="65"/>
      <c r="V366" s="65"/>
      <c r="W366" s="65"/>
      <c r="X366" s="65"/>
      <c r="Y366" s="65"/>
      <c r="AN366" s="65"/>
      <c r="AO366" s="65"/>
      <c r="AP366" s="65"/>
      <c r="AQ366" s="65"/>
      <c r="AR366" s="65"/>
      <c r="AS366" s="65"/>
      <c r="AT366" s="65"/>
      <c r="BA366" s="55"/>
      <c r="BG366" s="55"/>
      <c r="BH366" s="65"/>
      <c r="BI366" s="65"/>
      <c r="BJ366" s="65"/>
      <c r="BK366" s="65"/>
      <c r="BL366" s="65"/>
      <c r="BM366" s="65"/>
      <c r="BN366" s="65"/>
      <c r="BO366" s="65"/>
    </row>
    <row r="367" spans="19:67" ht="15.75" customHeight="1">
      <c r="S367" s="65"/>
      <c r="T367" s="65"/>
      <c r="U367" s="65"/>
      <c r="V367" s="65"/>
      <c r="W367" s="65"/>
      <c r="X367" s="65"/>
      <c r="Y367" s="65"/>
      <c r="AN367" s="65"/>
      <c r="AO367" s="65"/>
      <c r="AP367" s="65"/>
      <c r="AQ367" s="65"/>
      <c r="AR367" s="65"/>
      <c r="AS367" s="65"/>
      <c r="AT367" s="65"/>
      <c r="BA367" s="55"/>
      <c r="BG367" s="55"/>
      <c r="BH367" s="65"/>
      <c r="BI367" s="65"/>
      <c r="BJ367" s="65"/>
      <c r="BK367" s="65"/>
      <c r="BL367" s="65"/>
      <c r="BM367" s="65"/>
      <c r="BN367" s="65"/>
      <c r="BO367" s="65"/>
    </row>
    <row r="368" spans="19:67" ht="15.75" customHeight="1">
      <c r="S368" s="65"/>
      <c r="T368" s="65"/>
      <c r="U368" s="65"/>
      <c r="V368" s="65"/>
      <c r="W368" s="65"/>
      <c r="X368" s="65"/>
      <c r="Y368" s="65"/>
      <c r="AN368" s="65"/>
      <c r="AO368" s="65"/>
      <c r="AP368" s="65"/>
      <c r="AQ368" s="65"/>
      <c r="AR368" s="65"/>
      <c r="AS368" s="65"/>
      <c r="AT368" s="65"/>
      <c r="BA368" s="55"/>
      <c r="BG368" s="55"/>
      <c r="BH368" s="65"/>
      <c r="BI368" s="65"/>
      <c r="BJ368" s="65"/>
      <c r="BK368" s="65"/>
      <c r="BL368" s="65"/>
      <c r="BM368" s="65"/>
      <c r="BN368" s="65"/>
      <c r="BO368" s="65"/>
    </row>
    <row r="369" spans="19:67" ht="15.75" customHeight="1">
      <c r="S369" s="65"/>
      <c r="T369" s="65"/>
      <c r="U369" s="65"/>
      <c r="V369" s="65"/>
      <c r="W369" s="65"/>
      <c r="X369" s="65"/>
      <c r="Y369" s="65"/>
      <c r="AN369" s="65"/>
      <c r="AO369" s="65"/>
      <c r="AP369" s="65"/>
      <c r="AQ369" s="65"/>
      <c r="AR369" s="65"/>
      <c r="AS369" s="65"/>
      <c r="AT369" s="65"/>
      <c r="BA369" s="55"/>
      <c r="BG369" s="55"/>
      <c r="BH369" s="65"/>
      <c r="BI369" s="65"/>
      <c r="BJ369" s="65"/>
      <c r="BK369" s="65"/>
      <c r="BL369" s="65"/>
      <c r="BM369" s="65"/>
      <c r="BN369" s="65"/>
      <c r="BO369" s="65"/>
    </row>
    <row r="370" spans="19:67" ht="15.75" customHeight="1">
      <c r="S370" s="65"/>
      <c r="T370" s="65"/>
      <c r="U370" s="65"/>
      <c r="V370" s="65"/>
      <c r="W370" s="65"/>
      <c r="X370" s="65"/>
      <c r="Y370" s="65"/>
      <c r="AN370" s="65"/>
      <c r="AO370" s="65"/>
      <c r="AP370" s="65"/>
      <c r="AQ370" s="65"/>
      <c r="AR370" s="65"/>
      <c r="AS370" s="65"/>
      <c r="AT370" s="65"/>
      <c r="BA370" s="55"/>
      <c r="BG370" s="55"/>
      <c r="BH370" s="65"/>
      <c r="BI370" s="65"/>
      <c r="BJ370" s="65"/>
      <c r="BK370" s="65"/>
      <c r="BL370" s="65"/>
      <c r="BM370" s="65"/>
      <c r="BN370" s="65"/>
      <c r="BO370" s="65"/>
    </row>
    <row r="371" spans="19:67" ht="15.75" customHeight="1">
      <c r="S371" s="65"/>
      <c r="T371" s="65"/>
      <c r="U371" s="65"/>
      <c r="V371" s="65"/>
      <c r="W371" s="65"/>
      <c r="X371" s="65"/>
      <c r="Y371" s="65"/>
      <c r="AN371" s="65"/>
      <c r="AO371" s="65"/>
      <c r="AP371" s="65"/>
      <c r="AQ371" s="65"/>
      <c r="AR371" s="65"/>
      <c r="AS371" s="65"/>
      <c r="AT371" s="65"/>
      <c r="BA371" s="55"/>
      <c r="BG371" s="55"/>
      <c r="BH371" s="65"/>
      <c r="BI371" s="65"/>
      <c r="BJ371" s="65"/>
      <c r="BK371" s="65"/>
      <c r="BL371" s="65"/>
      <c r="BM371" s="65"/>
      <c r="BN371" s="65"/>
      <c r="BO371" s="65"/>
    </row>
    <row r="372" spans="19:67" ht="15.75" customHeight="1">
      <c r="S372" s="65"/>
      <c r="T372" s="65"/>
      <c r="U372" s="65"/>
      <c r="V372" s="65"/>
      <c r="W372" s="65"/>
      <c r="X372" s="65"/>
      <c r="Y372" s="65"/>
      <c r="AN372" s="65"/>
      <c r="AO372" s="65"/>
      <c r="AP372" s="65"/>
      <c r="AQ372" s="65"/>
      <c r="AR372" s="65"/>
      <c r="AS372" s="65"/>
      <c r="AT372" s="65"/>
      <c r="BA372" s="55"/>
      <c r="BG372" s="55"/>
      <c r="BH372" s="65"/>
      <c r="BI372" s="65"/>
      <c r="BJ372" s="65"/>
      <c r="BK372" s="65"/>
      <c r="BL372" s="65"/>
      <c r="BM372" s="65"/>
      <c r="BN372" s="65"/>
      <c r="BO372" s="65"/>
    </row>
    <row r="373" spans="19:67" ht="15.75" customHeight="1">
      <c r="S373" s="65"/>
      <c r="T373" s="65"/>
      <c r="U373" s="65"/>
      <c r="V373" s="65"/>
      <c r="W373" s="65"/>
      <c r="X373" s="65"/>
      <c r="Y373" s="65"/>
      <c r="AN373" s="65"/>
      <c r="AO373" s="65"/>
      <c r="AP373" s="65"/>
      <c r="AQ373" s="65"/>
      <c r="AR373" s="65"/>
      <c r="AS373" s="65"/>
      <c r="AT373" s="65"/>
      <c r="BA373" s="55"/>
      <c r="BG373" s="55"/>
      <c r="BH373" s="65"/>
      <c r="BI373" s="65"/>
      <c r="BJ373" s="65"/>
      <c r="BK373" s="65"/>
      <c r="BL373" s="65"/>
      <c r="BM373" s="65"/>
      <c r="BN373" s="65"/>
      <c r="BO373" s="65"/>
    </row>
    <row r="374" spans="19:67" ht="15.75" customHeight="1">
      <c r="S374" s="65"/>
      <c r="T374" s="65"/>
      <c r="U374" s="65"/>
      <c r="V374" s="65"/>
      <c r="W374" s="65"/>
      <c r="X374" s="65"/>
      <c r="Y374" s="65"/>
      <c r="AN374" s="65"/>
      <c r="AO374" s="65"/>
      <c r="AP374" s="65"/>
      <c r="AQ374" s="65"/>
      <c r="AR374" s="65"/>
      <c r="AS374" s="65"/>
      <c r="AT374" s="65"/>
      <c r="BA374" s="55"/>
      <c r="BG374" s="55"/>
      <c r="BH374" s="65"/>
      <c r="BI374" s="65"/>
      <c r="BJ374" s="65"/>
      <c r="BK374" s="65"/>
      <c r="BL374" s="65"/>
      <c r="BM374" s="65"/>
      <c r="BN374" s="65"/>
      <c r="BO374" s="65"/>
    </row>
    <row r="375" spans="19:67" ht="15.75" customHeight="1">
      <c r="S375" s="65"/>
      <c r="T375" s="65"/>
      <c r="U375" s="65"/>
      <c r="V375" s="65"/>
      <c r="W375" s="65"/>
      <c r="X375" s="65"/>
      <c r="Y375" s="65"/>
      <c r="AN375" s="65"/>
      <c r="AO375" s="65"/>
      <c r="AP375" s="65"/>
      <c r="AQ375" s="65"/>
      <c r="AR375" s="65"/>
      <c r="AS375" s="65"/>
      <c r="AT375" s="65"/>
      <c r="BA375" s="55"/>
      <c r="BG375" s="55"/>
      <c r="BH375" s="65"/>
      <c r="BI375" s="65"/>
      <c r="BJ375" s="65"/>
      <c r="BK375" s="65"/>
      <c r="BL375" s="65"/>
      <c r="BM375" s="65"/>
      <c r="BN375" s="65"/>
      <c r="BO375" s="65"/>
    </row>
    <row r="376" spans="19:67" ht="15.75" customHeight="1">
      <c r="S376" s="65"/>
      <c r="T376" s="65"/>
      <c r="U376" s="65"/>
      <c r="V376" s="65"/>
      <c r="W376" s="65"/>
      <c r="X376" s="65"/>
      <c r="Y376" s="65"/>
      <c r="AN376" s="65"/>
      <c r="AO376" s="65"/>
      <c r="AP376" s="65"/>
      <c r="AQ376" s="65"/>
      <c r="AR376" s="65"/>
      <c r="AS376" s="65"/>
      <c r="AT376" s="65"/>
      <c r="BA376" s="55"/>
      <c r="BG376" s="55"/>
      <c r="BH376" s="65"/>
      <c r="BI376" s="65"/>
      <c r="BJ376" s="65"/>
      <c r="BK376" s="65"/>
      <c r="BL376" s="65"/>
      <c r="BM376" s="65"/>
      <c r="BN376" s="65"/>
      <c r="BO376" s="65"/>
    </row>
    <row r="377" spans="19:67" ht="15.75" customHeight="1">
      <c r="S377" s="65"/>
      <c r="T377" s="65"/>
      <c r="U377" s="65"/>
      <c r="V377" s="65"/>
      <c r="W377" s="65"/>
      <c r="X377" s="65"/>
      <c r="Y377" s="65"/>
      <c r="AN377" s="65"/>
      <c r="AO377" s="65"/>
      <c r="AP377" s="65"/>
      <c r="AQ377" s="65"/>
      <c r="AR377" s="65"/>
      <c r="AS377" s="65"/>
      <c r="AT377" s="65"/>
      <c r="BA377" s="55"/>
      <c r="BG377" s="55"/>
      <c r="BH377" s="65"/>
      <c r="BI377" s="65"/>
      <c r="BJ377" s="65"/>
      <c r="BK377" s="65"/>
      <c r="BL377" s="65"/>
      <c r="BM377" s="65"/>
      <c r="BN377" s="65"/>
      <c r="BO377" s="65"/>
    </row>
    <row r="378" spans="19:67" ht="15.75" customHeight="1">
      <c r="S378" s="65"/>
      <c r="T378" s="65"/>
      <c r="U378" s="65"/>
      <c r="V378" s="65"/>
      <c r="W378" s="65"/>
      <c r="X378" s="65"/>
      <c r="Y378" s="65"/>
      <c r="AN378" s="65"/>
      <c r="AO378" s="65"/>
      <c r="AP378" s="65"/>
      <c r="AQ378" s="65"/>
      <c r="AR378" s="65"/>
      <c r="AS378" s="65"/>
      <c r="AT378" s="65"/>
      <c r="BA378" s="55"/>
      <c r="BG378" s="55"/>
      <c r="BH378" s="65"/>
      <c r="BI378" s="65"/>
      <c r="BJ378" s="65"/>
      <c r="BK378" s="65"/>
      <c r="BL378" s="65"/>
      <c r="BM378" s="65"/>
      <c r="BN378" s="65"/>
      <c r="BO378" s="65"/>
    </row>
    <row r="379" spans="19:67" ht="15.75" customHeight="1">
      <c r="S379" s="65"/>
      <c r="T379" s="65"/>
      <c r="U379" s="65"/>
      <c r="V379" s="65"/>
      <c r="W379" s="65"/>
      <c r="X379" s="65"/>
      <c r="Y379" s="65"/>
      <c r="AN379" s="65"/>
      <c r="AO379" s="65"/>
      <c r="AP379" s="65"/>
      <c r="AQ379" s="65"/>
      <c r="AR379" s="65"/>
      <c r="AS379" s="65"/>
      <c r="AT379" s="65"/>
      <c r="BA379" s="55"/>
      <c r="BG379" s="55"/>
      <c r="BH379" s="65"/>
      <c r="BI379" s="65"/>
      <c r="BJ379" s="65"/>
      <c r="BK379" s="65"/>
      <c r="BL379" s="65"/>
      <c r="BM379" s="65"/>
      <c r="BN379" s="65"/>
      <c r="BO379" s="65"/>
    </row>
    <row r="380" spans="19:67" ht="15.75" customHeight="1">
      <c r="S380" s="65"/>
      <c r="T380" s="65"/>
      <c r="U380" s="65"/>
      <c r="V380" s="65"/>
      <c r="W380" s="65"/>
      <c r="X380" s="65"/>
      <c r="Y380" s="65"/>
      <c r="AN380" s="65"/>
      <c r="AO380" s="65"/>
      <c r="AP380" s="65"/>
      <c r="AQ380" s="65"/>
      <c r="AR380" s="65"/>
      <c r="AS380" s="65"/>
      <c r="AT380" s="65"/>
      <c r="BA380" s="55"/>
      <c r="BG380" s="55"/>
      <c r="BH380" s="65"/>
      <c r="BI380" s="65"/>
      <c r="BJ380" s="65"/>
      <c r="BK380" s="65"/>
      <c r="BL380" s="65"/>
      <c r="BM380" s="65"/>
      <c r="BN380" s="65"/>
      <c r="BO380" s="65"/>
    </row>
    <row r="381" spans="19:67" ht="15.75" customHeight="1">
      <c r="S381" s="65"/>
      <c r="T381" s="65"/>
      <c r="U381" s="65"/>
      <c r="V381" s="65"/>
      <c r="W381" s="65"/>
      <c r="X381" s="65"/>
      <c r="Y381" s="65"/>
      <c r="AN381" s="65"/>
      <c r="AO381" s="65"/>
      <c r="AP381" s="65"/>
      <c r="AQ381" s="65"/>
      <c r="AR381" s="65"/>
      <c r="AS381" s="65"/>
      <c r="AT381" s="65"/>
      <c r="BA381" s="55"/>
      <c r="BG381" s="55"/>
      <c r="BH381" s="65"/>
      <c r="BI381" s="65"/>
      <c r="BJ381" s="65"/>
      <c r="BK381" s="65"/>
      <c r="BL381" s="65"/>
      <c r="BM381" s="65"/>
      <c r="BN381" s="65"/>
      <c r="BO381" s="65"/>
    </row>
    <row r="382" spans="19:67" ht="15.75" customHeight="1">
      <c r="S382" s="65"/>
      <c r="T382" s="65"/>
      <c r="U382" s="65"/>
      <c r="V382" s="65"/>
      <c r="W382" s="65"/>
      <c r="X382" s="65"/>
      <c r="Y382" s="65"/>
      <c r="AN382" s="65"/>
      <c r="AO382" s="65"/>
      <c r="AP382" s="65"/>
      <c r="AQ382" s="65"/>
      <c r="AR382" s="65"/>
      <c r="AS382" s="65"/>
      <c r="AT382" s="65"/>
      <c r="BA382" s="55"/>
      <c r="BG382" s="55"/>
      <c r="BH382" s="65"/>
      <c r="BI382" s="65"/>
      <c r="BJ382" s="65"/>
      <c r="BK382" s="65"/>
      <c r="BL382" s="65"/>
      <c r="BM382" s="65"/>
      <c r="BN382" s="65"/>
      <c r="BO382" s="65"/>
    </row>
    <row r="383" spans="19:67" ht="15.75" customHeight="1">
      <c r="S383" s="65"/>
      <c r="T383" s="65"/>
      <c r="U383" s="65"/>
      <c r="V383" s="65"/>
      <c r="W383" s="65"/>
      <c r="X383" s="65"/>
      <c r="Y383" s="65"/>
      <c r="AN383" s="65"/>
      <c r="AO383" s="65"/>
      <c r="AP383" s="65"/>
      <c r="AQ383" s="65"/>
      <c r="AR383" s="65"/>
      <c r="AS383" s="65"/>
      <c r="AT383" s="65"/>
      <c r="BA383" s="55"/>
      <c r="BG383" s="55"/>
      <c r="BH383" s="65"/>
      <c r="BI383" s="65"/>
      <c r="BJ383" s="65"/>
      <c r="BK383" s="65"/>
      <c r="BL383" s="65"/>
      <c r="BM383" s="65"/>
      <c r="BN383" s="65"/>
      <c r="BO383" s="65"/>
    </row>
    <row r="384" spans="19:67" ht="15.75" customHeight="1">
      <c r="S384" s="65"/>
      <c r="T384" s="65"/>
      <c r="U384" s="65"/>
      <c r="V384" s="65"/>
      <c r="W384" s="65"/>
      <c r="X384" s="65"/>
      <c r="Y384" s="65"/>
      <c r="AN384" s="65"/>
      <c r="AO384" s="65"/>
      <c r="AP384" s="65"/>
      <c r="AQ384" s="65"/>
      <c r="AR384" s="65"/>
      <c r="AS384" s="65"/>
      <c r="AT384" s="65"/>
      <c r="BA384" s="55"/>
      <c r="BG384" s="55"/>
      <c r="BH384" s="65"/>
      <c r="BI384" s="65"/>
      <c r="BJ384" s="65"/>
      <c r="BK384" s="65"/>
      <c r="BL384" s="65"/>
      <c r="BM384" s="65"/>
      <c r="BN384" s="65"/>
      <c r="BO384" s="65"/>
    </row>
    <row r="385" spans="19:67" ht="15.75" customHeight="1">
      <c r="S385" s="65"/>
      <c r="T385" s="65"/>
      <c r="U385" s="65"/>
      <c r="V385" s="65"/>
      <c r="W385" s="65"/>
      <c r="X385" s="65"/>
      <c r="Y385" s="65"/>
      <c r="AN385" s="65"/>
      <c r="AO385" s="65"/>
      <c r="AP385" s="65"/>
      <c r="AQ385" s="65"/>
      <c r="AR385" s="65"/>
      <c r="AS385" s="65"/>
      <c r="AT385" s="65"/>
      <c r="BA385" s="55"/>
      <c r="BG385" s="55"/>
      <c r="BH385" s="65"/>
      <c r="BI385" s="65"/>
      <c r="BJ385" s="65"/>
      <c r="BK385" s="65"/>
      <c r="BL385" s="65"/>
      <c r="BM385" s="65"/>
      <c r="BN385" s="65"/>
      <c r="BO385" s="65"/>
    </row>
    <row r="386" spans="19:67" ht="15.75" customHeight="1">
      <c r="S386" s="65"/>
      <c r="T386" s="65"/>
      <c r="U386" s="65"/>
      <c r="V386" s="65"/>
      <c r="W386" s="65"/>
      <c r="X386" s="65"/>
      <c r="Y386" s="65"/>
      <c r="AN386" s="65"/>
      <c r="AO386" s="65"/>
      <c r="AP386" s="65"/>
      <c r="AQ386" s="65"/>
      <c r="AR386" s="65"/>
      <c r="AS386" s="65"/>
      <c r="AT386" s="65"/>
      <c r="BA386" s="55"/>
      <c r="BG386" s="55"/>
      <c r="BH386" s="65"/>
      <c r="BI386" s="65"/>
      <c r="BJ386" s="65"/>
      <c r="BK386" s="65"/>
      <c r="BL386" s="65"/>
      <c r="BM386" s="65"/>
      <c r="BN386" s="65"/>
      <c r="BO386" s="65"/>
    </row>
    <row r="387" spans="19:67" ht="15.75" customHeight="1">
      <c r="S387" s="65"/>
      <c r="T387" s="65"/>
      <c r="U387" s="65"/>
      <c r="V387" s="65"/>
      <c r="W387" s="65"/>
      <c r="X387" s="65"/>
      <c r="Y387" s="65"/>
      <c r="AN387" s="65"/>
      <c r="AO387" s="65"/>
      <c r="AP387" s="65"/>
      <c r="AQ387" s="65"/>
      <c r="AR387" s="65"/>
      <c r="AS387" s="65"/>
      <c r="AT387" s="65"/>
      <c r="BA387" s="55"/>
      <c r="BG387" s="55"/>
      <c r="BH387" s="65"/>
      <c r="BI387" s="65"/>
      <c r="BJ387" s="65"/>
      <c r="BK387" s="65"/>
      <c r="BL387" s="65"/>
      <c r="BM387" s="65"/>
      <c r="BN387" s="65"/>
      <c r="BO387" s="65"/>
    </row>
    <row r="388" spans="19:67" ht="15.75" customHeight="1">
      <c r="S388" s="65"/>
      <c r="T388" s="65"/>
      <c r="U388" s="65"/>
      <c r="V388" s="65"/>
      <c r="W388" s="65"/>
      <c r="X388" s="65"/>
      <c r="Y388" s="65"/>
      <c r="AN388" s="65"/>
      <c r="AO388" s="65"/>
      <c r="AP388" s="65"/>
      <c r="AQ388" s="65"/>
      <c r="AR388" s="65"/>
      <c r="AS388" s="65"/>
      <c r="AT388" s="65"/>
      <c r="BA388" s="55"/>
      <c r="BG388" s="55"/>
      <c r="BH388" s="65"/>
      <c r="BI388" s="65"/>
      <c r="BJ388" s="65"/>
      <c r="BK388" s="65"/>
      <c r="BL388" s="65"/>
      <c r="BM388" s="65"/>
      <c r="BN388" s="65"/>
      <c r="BO388" s="65"/>
    </row>
    <row r="389" spans="19:67" ht="15.75" customHeight="1">
      <c r="S389" s="65"/>
      <c r="T389" s="65"/>
      <c r="U389" s="65"/>
      <c r="V389" s="65"/>
      <c r="W389" s="65"/>
      <c r="X389" s="65"/>
      <c r="Y389" s="65"/>
      <c r="AN389" s="65"/>
      <c r="AO389" s="65"/>
      <c r="AP389" s="65"/>
      <c r="AQ389" s="65"/>
      <c r="AR389" s="65"/>
      <c r="AS389" s="65"/>
      <c r="AT389" s="65"/>
      <c r="BA389" s="55"/>
      <c r="BG389" s="55"/>
      <c r="BH389" s="65"/>
      <c r="BI389" s="65"/>
      <c r="BJ389" s="65"/>
      <c r="BK389" s="65"/>
      <c r="BL389" s="65"/>
      <c r="BM389" s="65"/>
      <c r="BN389" s="65"/>
      <c r="BO389" s="65"/>
    </row>
    <row r="390" spans="19:67" ht="15.75" customHeight="1">
      <c r="S390" s="65"/>
      <c r="T390" s="65"/>
      <c r="U390" s="65"/>
      <c r="V390" s="65"/>
      <c r="W390" s="65"/>
      <c r="X390" s="65"/>
      <c r="Y390" s="65"/>
      <c r="AN390" s="65"/>
      <c r="AO390" s="65"/>
      <c r="AP390" s="65"/>
      <c r="AQ390" s="65"/>
      <c r="AR390" s="65"/>
      <c r="AS390" s="65"/>
      <c r="AT390" s="65"/>
      <c r="BA390" s="55"/>
      <c r="BG390" s="55"/>
      <c r="BH390" s="65"/>
      <c r="BI390" s="65"/>
      <c r="BJ390" s="65"/>
      <c r="BK390" s="65"/>
      <c r="BL390" s="65"/>
      <c r="BM390" s="65"/>
      <c r="BN390" s="65"/>
      <c r="BO390" s="65"/>
    </row>
    <row r="391" spans="19:67" ht="15.75" customHeight="1">
      <c r="S391" s="65"/>
      <c r="T391" s="65"/>
      <c r="U391" s="65"/>
      <c r="V391" s="65"/>
      <c r="W391" s="65"/>
      <c r="X391" s="65"/>
      <c r="Y391" s="65"/>
      <c r="AN391" s="65"/>
      <c r="AO391" s="65"/>
      <c r="AP391" s="65"/>
      <c r="AQ391" s="65"/>
      <c r="AR391" s="65"/>
      <c r="AS391" s="65"/>
      <c r="AT391" s="65"/>
      <c r="BA391" s="55"/>
      <c r="BG391" s="55"/>
      <c r="BH391" s="65"/>
      <c r="BI391" s="65"/>
      <c r="BJ391" s="65"/>
      <c r="BK391" s="65"/>
      <c r="BL391" s="65"/>
      <c r="BM391" s="65"/>
      <c r="BN391" s="65"/>
      <c r="BO391" s="65"/>
    </row>
    <row r="392" spans="19:67" ht="15.75" customHeight="1">
      <c r="S392" s="65"/>
      <c r="T392" s="65"/>
      <c r="U392" s="65"/>
      <c r="V392" s="65"/>
      <c r="W392" s="65"/>
      <c r="X392" s="65"/>
      <c r="Y392" s="65"/>
      <c r="AN392" s="65"/>
      <c r="AO392" s="65"/>
      <c r="AP392" s="65"/>
      <c r="AQ392" s="65"/>
      <c r="AR392" s="65"/>
      <c r="AS392" s="65"/>
      <c r="AT392" s="65"/>
      <c r="BA392" s="55"/>
      <c r="BG392" s="55"/>
      <c r="BH392" s="65"/>
      <c r="BI392" s="65"/>
      <c r="BJ392" s="65"/>
      <c r="BK392" s="65"/>
      <c r="BL392" s="65"/>
      <c r="BM392" s="65"/>
      <c r="BN392" s="65"/>
      <c r="BO392" s="65"/>
    </row>
    <row r="393" spans="19:67" ht="15.75" customHeight="1">
      <c r="S393" s="65"/>
      <c r="T393" s="65"/>
      <c r="U393" s="65"/>
      <c r="V393" s="65"/>
      <c r="W393" s="65"/>
      <c r="X393" s="65"/>
      <c r="Y393" s="65"/>
      <c r="AN393" s="65"/>
      <c r="AO393" s="65"/>
      <c r="AP393" s="65"/>
      <c r="AQ393" s="65"/>
      <c r="AR393" s="65"/>
      <c r="AS393" s="65"/>
      <c r="AT393" s="65"/>
      <c r="BA393" s="55"/>
      <c r="BG393" s="55"/>
      <c r="BH393" s="65"/>
      <c r="BI393" s="65"/>
      <c r="BJ393" s="65"/>
      <c r="BK393" s="65"/>
      <c r="BL393" s="65"/>
      <c r="BM393" s="65"/>
      <c r="BN393" s="65"/>
      <c r="BO393" s="65"/>
    </row>
    <row r="394" spans="19:67" ht="15.75" customHeight="1">
      <c r="S394" s="65"/>
      <c r="T394" s="65"/>
      <c r="U394" s="65"/>
      <c r="V394" s="65"/>
      <c r="W394" s="65"/>
      <c r="X394" s="65"/>
      <c r="Y394" s="65"/>
      <c r="AN394" s="65"/>
      <c r="AO394" s="65"/>
      <c r="AP394" s="65"/>
      <c r="AQ394" s="65"/>
      <c r="AR394" s="65"/>
      <c r="AS394" s="65"/>
      <c r="AT394" s="65"/>
      <c r="BA394" s="55"/>
      <c r="BG394" s="55"/>
      <c r="BH394" s="65"/>
      <c r="BI394" s="65"/>
      <c r="BJ394" s="65"/>
      <c r="BK394" s="65"/>
      <c r="BL394" s="65"/>
      <c r="BM394" s="65"/>
      <c r="BN394" s="65"/>
      <c r="BO394" s="65"/>
    </row>
    <row r="395" spans="19:67" ht="15.75" customHeight="1">
      <c r="S395" s="65"/>
      <c r="T395" s="65"/>
      <c r="U395" s="65"/>
      <c r="V395" s="65"/>
      <c r="W395" s="65"/>
      <c r="X395" s="65"/>
      <c r="Y395" s="65"/>
      <c r="AN395" s="65"/>
      <c r="AO395" s="65"/>
      <c r="AP395" s="65"/>
      <c r="AQ395" s="65"/>
      <c r="AR395" s="65"/>
      <c r="AS395" s="65"/>
      <c r="AT395" s="65"/>
      <c r="BA395" s="55"/>
      <c r="BG395" s="55"/>
      <c r="BH395" s="65"/>
      <c r="BI395" s="65"/>
      <c r="BJ395" s="65"/>
      <c r="BK395" s="65"/>
      <c r="BL395" s="65"/>
      <c r="BM395" s="65"/>
      <c r="BN395" s="65"/>
      <c r="BO395" s="65"/>
    </row>
    <row r="396" spans="19:67" ht="15.75" customHeight="1">
      <c r="S396" s="65"/>
      <c r="T396" s="65"/>
      <c r="U396" s="65"/>
      <c r="V396" s="65"/>
      <c r="W396" s="65"/>
      <c r="X396" s="65"/>
      <c r="Y396" s="65"/>
      <c r="AN396" s="65"/>
      <c r="AO396" s="65"/>
      <c r="AP396" s="65"/>
      <c r="AQ396" s="65"/>
      <c r="AR396" s="65"/>
      <c r="AS396" s="65"/>
      <c r="AT396" s="65"/>
      <c r="BA396" s="55"/>
      <c r="BG396" s="55"/>
      <c r="BH396" s="65"/>
      <c r="BI396" s="65"/>
      <c r="BJ396" s="65"/>
      <c r="BK396" s="65"/>
      <c r="BL396" s="65"/>
      <c r="BM396" s="65"/>
      <c r="BN396" s="65"/>
      <c r="BO396" s="65"/>
    </row>
    <row r="397" spans="19:67" ht="15.75" customHeight="1">
      <c r="S397" s="65"/>
      <c r="T397" s="65"/>
      <c r="U397" s="65"/>
      <c r="V397" s="65"/>
      <c r="W397" s="65"/>
      <c r="X397" s="65"/>
      <c r="Y397" s="65"/>
      <c r="AN397" s="65"/>
      <c r="AO397" s="65"/>
      <c r="AP397" s="65"/>
      <c r="AQ397" s="65"/>
      <c r="AR397" s="65"/>
      <c r="AS397" s="65"/>
      <c r="AT397" s="65"/>
      <c r="BA397" s="55"/>
      <c r="BG397" s="55"/>
      <c r="BH397" s="65"/>
      <c r="BI397" s="65"/>
      <c r="BJ397" s="65"/>
      <c r="BK397" s="65"/>
      <c r="BL397" s="65"/>
      <c r="BM397" s="65"/>
      <c r="BN397" s="65"/>
      <c r="BO397" s="65"/>
    </row>
    <row r="398" spans="19:67" ht="15.75" customHeight="1">
      <c r="S398" s="65"/>
      <c r="T398" s="65"/>
      <c r="U398" s="65"/>
      <c r="V398" s="65"/>
      <c r="W398" s="65"/>
      <c r="X398" s="65"/>
      <c r="Y398" s="65"/>
      <c r="AN398" s="65"/>
      <c r="AO398" s="65"/>
      <c r="AP398" s="65"/>
      <c r="AQ398" s="65"/>
      <c r="AR398" s="65"/>
      <c r="AS398" s="65"/>
      <c r="AT398" s="65"/>
      <c r="BA398" s="55"/>
      <c r="BG398" s="55"/>
      <c r="BH398" s="65"/>
      <c r="BI398" s="65"/>
      <c r="BJ398" s="65"/>
      <c r="BK398" s="65"/>
      <c r="BL398" s="65"/>
      <c r="BM398" s="65"/>
      <c r="BN398" s="65"/>
      <c r="BO398" s="65"/>
    </row>
    <row r="399" spans="19:67" ht="15.75" customHeight="1">
      <c r="S399" s="65"/>
      <c r="T399" s="65"/>
      <c r="U399" s="65"/>
      <c r="V399" s="65"/>
      <c r="W399" s="65"/>
      <c r="X399" s="65"/>
      <c r="Y399" s="65"/>
      <c r="AN399" s="65"/>
      <c r="AO399" s="65"/>
      <c r="AP399" s="65"/>
      <c r="AQ399" s="65"/>
      <c r="AR399" s="65"/>
      <c r="AS399" s="65"/>
      <c r="AT399" s="65"/>
      <c r="BA399" s="55"/>
      <c r="BG399" s="55"/>
      <c r="BH399" s="65"/>
      <c r="BI399" s="65"/>
      <c r="BJ399" s="65"/>
      <c r="BK399" s="65"/>
      <c r="BL399" s="65"/>
      <c r="BM399" s="65"/>
      <c r="BN399" s="65"/>
      <c r="BO399" s="65"/>
    </row>
    <row r="400" spans="19:67" ht="15.75" customHeight="1">
      <c r="S400" s="65"/>
      <c r="T400" s="65"/>
      <c r="U400" s="65"/>
      <c r="V400" s="65"/>
      <c r="W400" s="65"/>
      <c r="X400" s="65"/>
      <c r="Y400" s="65"/>
      <c r="AN400" s="65"/>
      <c r="AO400" s="65"/>
      <c r="AP400" s="65"/>
      <c r="AQ400" s="65"/>
      <c r="AR400" s="65"/>
      <c r="AS400" s="65"/>
      <c r="AT400" s="65"/>
      <c r="BA400" s="55"/>
      <c r="BG400" s="55"/>
      <c r="BH400" s="65"/>
      <c r="BI400" s="65"/>
      <c r="BJ400" s="65"/>
      <c r="BK400" s="65"/>
      <c r="BL400" s="65"/>
      <c r="BM400" s="65"/>
      <c r="BN400" s="65"/>
      <c r="BO400" s="65"/>
    </row>
    <row r="401" spans="19:67" ht="15.75" customHeight="1">
      <c r="S401" s="65"/>
      <c r="T401" s="65"/>
      <c r="U401" s="65"/>
      <c r="V401" s="65"/>
      <c r="W401" s="65"/>
      <c r="X401" s="65"/>
      <c r="Y401" s="65"/>
      <c r="AN401" s="65"/>
      <c r="AO401" s="65"/>
      <c r="AP401" s="65"/>
      <c r="AQ401" s="65"/>
      <c r="AR401" s="65"/>
      <c r="AS401" s="65"/>
      <c r="AT401" s="65"/>
      <c r="BA401" s="55"/>
      <c r="BG401" s="55"/>
      <c r="BH401" s="65"/>
      <c r="BI401" s="65"/>
      <c r="BJ401" s="65"/>
      <c r="BK401" s="65"/>
      <c r="BL401" s="65"/>
      <c r="BM401" s="65"/>
      <c r="BN401" s="65"/>
      <c r="BO401" s="65"/>
    </row>
    <row r="402" spans="19:67" ht="15.75" customHeight="1">
      <c r="S402" s="65"/>
      <c r="T402" s="65"/>
      <c r="U402" s="65"/>
      <c r="V402" s="65"/>
      <c r="W402" s="65"/>
      <c r="X402" s="65"/>
      <c r="Y402" s="65"/>
      <c r="AN402" s="65"/>
      <c r="AO402" s="65"/>
      <c r="AP402" s="65"/>
      <c r="AQ402" s="65"/>
      <c r="AR402" s="65"/>
      <c r="AS402" s="65"/>
      <c r="AT402" s="65"/>
      <c r="BA402" s="55"/>
      <c r="BG402" s="55"/>
      <c r="BH402" s="65"/>
      <c r="BI402" s="65"/>
      <c r="BJ402" s="65"/>
      <c r="BK402" s="65"/>
      <c r="BL402" s="65"/>
      <c r="BM402" s="65"/>
      <c r="BN402" s="65"/>
      <c r="BO402" s="65"/>
    </row>
    <row r="403" spans="19:67" ht="15.75" customHeight="1">
      <c r="S403" s="65"/>
      <c r="T403" s="65"/>
      <c r="U403" s="65"/>
      <c r="V403" s="65"/>
      <c r="W403" s="65"/>
      <c r="X403" s="65"/>
      <c r="Y403" s="65"/>
      <c r="AN403" s="65"/>
      <c r="AO403" s="65"/>
      <c r="AP403" s="65"/>
      <c r="AQ403" s="65"/>
      <c r="AR403" s="65"/>
      <c r="AS403" s="65"/>
      <c r="AT403" s="65"/>
      <c r="BA403" s="55"/>
      <c r="BG403" s="55"/>
      <c r="BH403" s="65"/>
      <c r="BI403" s="65"/>
      <c r="BJ403" s="65"/>
      <c r="BK403" s="65"/>
      <c r="BL403" s="65"/>
      <c r="BM403" s="65"/>
      <c r="BN403" s="65"/>
      <c r="BO403" s="65"/>
    </row>
    <row r="404" spans="19:67" ht="15.75" customHeight="1">
      <c r="S404" s="65"/>
      <c r="T404" s="65"/>
      <c r="U404" s="65"/>
      <c r="V404" s="65"/>
      <c r="W404" s="65"/>
      <c r="X404" s="65"/>
      <c r="Y404" s="65"/>
      <c r="AN404" s="65"/>
      <c r="AO404" s="65"/>
      <c r="AP404" s="65"/>
      <c r="AQ404" s="65"/>
      <c r="AR404" s="65"/>
      <c r="AS404" s="65"/>
      <c r="AT404" s="65"/>
      <c r="BA404" s="55"/>
      <c r="BG404" s="55"/>
      <c r="BH404" s="65"/>
      <c r="BI404" s="65"/>
      <c r="BJ404" s="65"/>
      <c r="BK404" s="65"/>
      <c r="BL404" s="65"/>
      <c r="BM404" s="65"/>
      <c r="BN404" s="65"/>
      <c r="BO404" s="65"/>
    </row>
    <row r="405" spans="19:67" ht="15.75" customHeight="1">
      <c r="S405" s="65"/>
      <c r="T405" s="65"/>
      <c r="U405" s="65"/>
      <c r="V405" s="65"/>
      <c r="W405" s="65"/>
      <c r="X405" s="65"/>
      <c r="Y405" s="65"/>
      <c r="AN405" s="65"/>
      <c r="AO405" s="65"/>
      <c r="AP405" s="65"/>
      <c r="AQ405" s="65"/>
      <c r="AR405" s="65"/>
      <c r="AS405" s="65"/>
      <c r="AT405" s="65"/>
      <c r="BA405" s="55"/>
      <c r="BG405" s="55"/>
      <c r="BH405" s="65"/>
      <c r="BI405" s="65"/>
      <c r="BJ405" s="65"/>
      <c r="BK405" s="65"/>
      <c r="BL405" s="65"/>
      <c r="BM405" s="65"/>
      <c r="BN405" s="65"/>
      <c r="BO405" s="65"/>
    </row>
    <row r="406" spans="19:67" ht="15.75" customHeight="1">
      <c r="S406" s="65"/>
      <c r="T406" s="65"/>
      <c r="U406" s="65"/>
      <c r="V406" s="65"/>
      <c r="W406" s="65"/>
      <c r="X406" s="65"/>
      <c r="Y406" s="65"/>
      <c r="AN406" s="65"/>
      <c r="AO406" s="65"/>
      <c r="AP406" s="65"/>
      <c r="AQ406" s="65"/>
      <c r="AR406" s="65"/>
      <c r="AS406" s="65"/>
      <c r="AT406" s="65"/>
      <c r="BA406" s="55"/>
      <c r="BG406" s="55"/>
      <c r="BH406" s="65"/>
      <c r="BI406" s="65"/>
      <c r="BJ406" s="65"/>
      <c r="BK406" s="65"/>
      <c r="BL406" s="65"/>
      <c r="BM406" s="65"/>
      <c r="BN406" s="65"/>
      <c r="BO406" s="65"/>
    </row>
    <row r="407" spans="19:67" ht="15.75" customHeight="1">
      <c r="S407" s="65"/>
      <c r="T407" s="65"/>
      <c r="U407" s="65"/>
      <c r="V407" s="65"/>
      <c r="W407" s="65"/>
      <c r="X407" s="65"/>
      <c r="Y407" s="65"/>
      <c r="AN407" s="65"/>
      <c r="AO407" s="65"/>
      <c r="AP407" s="65"/>
      <c r="AQ407" s="65"/>
      <c r="AR407" s="65"/>
      <c r="AS407" s="65"/>
      <c r="AT407" s="65"/>
      <c r="BA407" s="55"/>
      <c r="BG407" s="55"/>
      <c r="BH407" s="65"/>
      <c r="BI407" s="65"/>
      <c r="BJ407" s="65"/>
      <c r="BK407" s="65"/>
      <c r="BL407" s="65"/>
      <c r="BM407" s="65"/>
      <c r="BN407" s="65"/>
      <c r="BO407" s="65"/>
    </row>
    <row r="408" spans="19:67" ht="15.75" customHeight="1">
      <c r="S408" s="65"/>
      <c r="T408" s="65"/>
      <c r="U408" s="65"/>
      <c r="V408" s="65"/>
      <c r="W408" s="65"/>
      <c r="X408" s="65"/>
      <c r="Y408" s="65"/>
      <c r="AN408" s="65"/>
      <c r="AO408" s="65"/>
      <c r="AP408" s="65"/>
      <c r="AQ408" s="65"/>
      <c r="AR408" s="65"/>
      <c r="AS408" s="65"/>
      <c r="AT408" s="65"/>
      <c r="BA408" s="55"/>
      <c r="BG408" s="55"/>
      <c r="BH408" s="65"/>
      <c r="BI408" s="65"/>
      <c r="BJ408" s="65"/>
      <c r="BK408" s="65"/>
      <c r="BL408" s="65"/>
      <c r="BM408" s="65"/>
      <c r="BN408" s="65"/>
      <c r="BO408" s="65"/>
    </row>
    <row r="409" spans="19:67" ht="15.75" customHeight="1">
      <c r="S409" s="65"/>
      <c r="T409" s="65"/>
      <c r="U409" s="65"/>
      <c r="V409" s="65"/>
      <c r="W409" s="65"/>
      <c r="X409" s="65"/>
      <c r="Y409" s="65"/>
      <c r="AN409" s="65"/>
      <c r="AO409" s="65"/>
      <c r="AP409" s="65"/>
      <c r="AQ409" s="65"/>
      <c r="AR409" s="65"/>
      <c r="AS409" s="65"/>
      <c r="AT409" s="65"/>
      <c r="BA409" s="55"/>
      <c r="BG409" s="55"/>
      <c r="BH409" s="65"/>
      <c r="BI409" s="65"/>
      <c r="BJ409" s="65"/>
      <c r="BK409" s="65"/>
      <c r="BL409" s="65"/>
      <c r="BM409" s="65"/>
      <c r="BN409" s="65"/>
      <c r="BO409" s="65"/>
    </row>
    <row r="410" spans="19:67" ht="15.75" customHeight="1">
      <c r="S410" s="65"/>
      <c r="T410" s="65"/>
      <c r="U410" s="65"/>
      <c r="V410" s="65"/>
      <c r="W410" s="65"/>
      <c r="X410" s="65"/>
      <c r="Y410" s="65"/>
      <c r="AN410" s="65"/>
      <c r="AO410" s="65"/>
      <c r="AP410" s="65"/>
      <c r="AQ410" s="65"/>
      <c r="AR410" s="65"/>
      <c r="AS410" s="65"/>
      <c r="AT410" s="65"/>
      <c r="BA410" s="55"/>
      <c r="BG410" s="55"/>
      <c r="BH410" s="65"/>
      <c r="BI410" s="65"/>
      <c r="BJ410" s="65"/>
      <c r="BK410" s="65"/>
      <c r="BL410" s="65"/>
      <c r="BM410" s="65"/>
      <c r="BN410" s="65"/>
      <c r="BO410" s="65"/>
    </row>
    <row r="411" spans="19:67" ht="15.75" customHeight="1">
      <c r="S411" s="65"/>
      <c r="T411" s="65"/>
      <c r="U411" s="65"/>
      <c r="V411" s="65"/>
      <c r="W411" s="65"/>
      <c r="X411" s="65"/>
      <c r="Y411" s="65"/>
      <c r="AN411" s="65"/>
      <c r="AO411" s="65"/>
      <c r="AP411" s="65"/>
      <c r="AQ411" s="65"/>
      <c r="AR411" s="65"/>
      <c r="AS411" s="65"/>
      <c r="AT411" s="65"/>
      <c r="BA411" s="55"/>
      <c r="BG411" s="55"/>
      <c r="BH411" s="65"/>
      <c r="BI411" s="65"/>
      <c r="BJ411" s="65"/>
      <c r="BK411" s="65"/>
      <c r="BL411" s="65"/>
      <c r="BM411" s="65"/>
      <c r="BN411" s="65"/>
      <c r="BO411" s="65"/>
    </row>
    <row r="412" spans="19:67" ht="15.75" customHeight="1">
      <c r="S412" s="65"/>
      <c r="T412" s="65"/>
      <c r="U412" s="65"/>
      <c r="V412" s="65"/>
      <c r="W412" s="65"/>
      <c r="X412" s="65"/>
      <c r="Y412" s="65"/>
      <c r="AN412" s="65"/>
      <c r="AO412" s="65"/>
      <c r="AP412" s="65"/>
      <c r="AQ412" s="65"/>
      <c r="AR412" s="65"/>
      <c r="AS412" s="65"/>
      <c r="AT412" s="65"/>
      <c r="BA412" s="55"/>
      <c r="BG412" s="55"/>
      <c r="BH412" s="65"/>
      <c r="BI412" s="65"/>
      <c r="BJ412" s="65"/>
      <c r="BK412" s="65"/>
      <c r="BL412" s="65"/>
      <c r="BM412" s="65"/>
      <c r="BN412" s="65"/>
      <c r="BO412" s="65"/>
    </row>
    <row r="413" spans="19:67" ht="15.75" customHeight="1">
      <c r="S413" s="65"/>
      <c r="T413" s="65"/>
      <c r="U413" s="65"/>
      <c r="V413" s="65"/>
      <c r="W413" s="65"/>
      <c r="X413" s="65"/>
      <c r="Y413" s="65"/>
      <c r="AN413" s="65"/>
      <c r="AO413" s="65"/>
      <c r="AP413" s="65"/>
      <c r="AQ413" s="65"/>
      <c r="AR413" s="65"/>
      <c r="AS413" s="65"/>
      <c r="AT413" s="65"/>
      <c r="BA413" s="55"/>
      <c r="BG413" s="55"/>
      <c r="BH413" s="65"/>
      <c r="BI413" s="65"/>
      <c r="BJ413" s="65"/>
      <c r="BK413" s="65"/>
      <c r="BL413" s="65"/>
      <c r="BM413" s="65"/>
      <c r="BN413" s="65"/>
      <c r="BO413" s="65"/>
    </row>
    <row r="414" spans="19:67" ht="15.75" customHeight="1">
      <c r="S414" s="65"/>
      <c r="T414" s="65"/>
      <c r="U414" s="65"/>
      <c r="V414" s="65"/>
      <c r="W414" s="65"/>
      <c r="X414" s="65"/>
      <c r="Y414" s="65"/>
      <c r="AN414" s="65"/>
      <c r="AO414" s="65"/>
      <c r="AP414" s="65"/>
      <c r="AQ414" s="65"/>
      <c r="AR414" s="65"/>
      <c r="AS414" s="65"/>
      <c r="AT414" s="65"/>
      <c r="BA414" s="55"/>
      <c r="BG414" s="55"/>
      <c r="BH414" s="65"/>
      <c r="BI414" s="65"/>
      <c r="BJ414" s="65"/>
      <c r="BK414" s="65"/>
      <c r="BL414" s="65"/>
      <c r="BM414" s="65"/>
      <c r="BN414" s="65"/>
      <c r="BO414" s="65"/>
    </row>
    <row r="415" spans="19:67" ht="15.75" customHeight="1">
      <c r="S415" s="65"/>
      <c r="T415" s="65"/>
      <c r="U415" s="65"/>
      <c r="V415" s="65"/>
      <c r="W415" s="65"/>
      <c r="X415" s="65"/>
      <c r="Y415" s="65"/>
      <c r="AN415" s="65"/>
      <c r="AO415" s="65"/>
      <c r="AP415" s="65"/>
      <c r="AQ415" s="65"/>
      <c r="AR415" s="65"/>
      <c r="AS415" s="65"/>
      <c r="AT415" s="65"/>
      <c r="BA415" s="55"/>
      <c r="BG415" s="55"/>
      <c r="BH415" s="65"/>
      <c r="BI415" s="65"/>
      <c r="BJ415" s="65"/>
      <c r="BK415" s="65"/>
      <c r="BL415" s="65"/>
      <c r="BM415" s="65"/>
      <c r="BN415" s="65"/>
      <c r="BO415" s="65"/>
    </row>
    <row r="416" spans="19:67" ht="15.75" customHeight="1">
      <c r="S416" s="65"/>
      <c r="T416" s="65"/>
      <c r="U416" s="65"/>
      <c r="V416" s="65"/>
      <c r="W416" s="65"/>
      <c r="X416" s="65"/>
      <c r="Y416" s="65"/>
      <c r="AN416" s="65"/>
      <c r="AO416" s="65"/>
      <c r="AP416" s="65"/>
      <c r="AQ416" s="65"/>
      <c r="AR416" s="65"/>
      <c r="AS416" s="65"/>
      <c r="AT416" s="65"/>
      <c r="BA416" s="55"/>
      <c r="BG416" s="55"/>
      <c r="BH416" s="65"/>
      <c r="BI416" s="65"/>
      <c r="BJ416" s="65"/>
      <c r="BK416" s="65"/>
      <c r="BL416" s="65"/>
      <c r="BM416" s="65"/>
      <c r="BN416" s="65"/>
      <c r="BO416" s="65"/>
    </row>
    <row r="417" spans="19:67" ht="15.75" customHeight="1">
      <c r="S417" s="65"/>
      <c r="T417" s="65"/>
      <c r="U417" s="65"/>
      <c r="V417" s="65"/>
      <c r="W417" s="65"/>
      <c r="X417" s="65"/>
      <c r="Y417" s="65"/>
      <c r="AN417" s="65"/>
      <c r="AO417" s="65"/>
      <c r="AP417" s="65"/>
      <c r="AQ417" s="65"/>
      <c r="AR417" s="65"/>
      <c r="AS417" s="65"/>
      <c r="AT417" s="65"/>
      <c r="BA417" s="55"/>
      <c r="BG417" s="55"/>
      <c r="BH417" s="65"/>
      <c r="BI417" s="65"/>
      <c r="BJ417" s="65"/>
      <c r="BK417" s="65"/>
      <c r="BL417" s="65"/>
      <c r="BM417" s="65"/>
      <c r="BN417" s="65"/>
      <c r="BO417" s="65"/>
    </row>
    <row r="418" spans="19:67" ht="15.75" customHeight="1">
      <c r="S418" s="65"/>
      <c r="T418" s="65"/>
      <c r="U418" s="65"/>
      <c r="V418" s="65"/>
      <c r="W418" s="65"/>
      <c r="X418" s="65"/>
      <c r="Y418" s="65"/>
      <c r="AN418" s="65"/>
      <c r="AO418" s="65"/>
      <c r="AP418" s="65"/>
      <c r="AQ418" s="65"/>
      <c r="AR418" s="65"/>
      <c r="AS418" s="65"/>
      <c r="AT418" s="65"/>
      <c r="BA418" s="55"/>
      <c r="BG418" s="55"/>
      <c r="BH418" s="65"/>
      <c r="BI418" s="65"/>
      <c r="BJ418" s="65"/>
      <c r="BK418" s="65"/>
      <c r="BL418" s="65"/>
      <c r="BM418" s="65"/>
      <c r="BN418" s="65"/>
      <c r="BO418" s="65"/>
    </row>
    <row r="419" spans="19:67" ht="15.75" customHeight="1">
      <c r="S419" s="65"/>
      <c r="T419" s="65"/>
      <c r="U419" s="65"/>
      <c r="V419" s="65"/>
      <c r="W419" s="65"/>
      <c r="X419" s="65"/>
      <c r="Y419" s="65"/>
      <c r="AN419" s="65"/>
      <c r="AO419" s="65"/>
      <c r="AP419" s="65"/>
      <c r="AQ419" s="65"/>
      <c r="AR419" s="65"/>
      <c r="AS419" s="65"/>
      <c r="AT419" s="65"/>
      <c r="BA419" s="55"/>
      <c r="BG419" s="55"/>
      <c r="BH419" s="65"/>
      <c r="BI419" s="65"/>
      <c r="BJ419" s="65"/>
      <c r="BK419" s="65"/>
      <c r="BL419" s="65"/>
      <c r="BM419" s="65"/>
      <c r="BN419" s="65"/>
      <c r="BO419" s="65"/>
    </row>
    <row r="420" spans="19:67" ht="15.75" customHeight="1">
      <c r="S420" s="65"/>
      <c r="T420" s="65"/>
      <c r="U420" s="65"/>
      <c r="V420" s="65"/>
      <c r="W420" s="65"/>
      <c r="X420" s="65"/>
      <c r="Y420" s="65"/>
      <c r="AN420" s="65"/>
      <c r="AO420" s="65"/>
      <c r="AP420" s="65"/>
      <c r="AQ420" s="65"/>
      <c r="AR420" s="65"/>
      <c r="AS420" s="65"/>
      <c r="AT420" s="65"/>
      <c r="BA420" s="55"/>
      <c r="BG420" s="55"/>
      <c r="BH420" s="65"/>
      <c r="BI420" s="65"/>
      <c r="BJ420" s="65"/>
      <c r="BK420" s="65"/>
      <c r="BL420" s="65"/>
      <c r="BM420" s="65"/>
      <c r="BN420" s="65"/>
      <c r="BO420" s="65"/>
    </row>
    <row r="421" spans="19:67" ht="15.75" customHeight="1">
      <c r="S421" s="65"/>
      <c r="T421" s="65"/>
      <c r="U421" s="65"/>
      <c r="V421" s="65"/>
      <c r="W421" s="65"/>
      <c r="X421" s="65"/>
      <c r="Y421" s="65"/>
      <c r="AN421" s="65"/>
      <c r="AO421" s="65"/>
      <c r="AP421" s="65"/>
      <c r="AQ421" s="65"/>
      <c r="AR421" s="65"/>
      <c r="AS421" s="65"/>
      <c r="AT421" s="65"/>
      <c r="BA421" s="55"/>
      <c r="BG421" s="55"/>
      <c r="BH421" s="65"/>
      <c r="BI421" s="65"/>
      <c r="BJ421" s="65"/>
      <c r="BK421" s="65"/>
      <c r="BL421" s="65"/>
      <c r="BM421" s="65"/>
      <c r="BN421" s="65"/>
      <c r="BO421" s="65"/>
    </row>
    <row r="422" spans="19:67" ht="15.75" customHeight="1">
      <c r="S422" s="65"/>
      <c r="T422" s="65"/>
      <c r="U422" s="65"/>
      <c r="V422" s="65"/>
      <c r="W422" s="65"/>
      <c r="X422" s="65"/>
      <c r="Y422" s="65"/>
      <c r="AN422" s="65"/>
      <c r="AO422" s="65"/>
      <c r="AP422" s="65"/>
      <c r="AQ422" s="65"/>
      <c r="AR422" s="65"/>
      <c r="AS422" s="65"/>
      <c r="AT422" s="65"/>
      <c r="BA422" s="55"/>
      <c r="BG422" s="55"/>
      <c r="BH422" s="65"/>
      <c r="BI422" s="65"/>
      <c r="BJ422" s="65"/>
      <c r="BK422" s="65"/>
      <c r="BL422" s="65"/>
      <c r="BM422" s="65"/>
      <c r="BN422" s="65"/>
      <c r="BO422" s="65"/>
    </row>
    <row r="423" spans="19:67" ht="15.75" customHeight="1">
      <c r="S423" s="65"/>
      <c r="T423" s="65"/>
      <c r="U423" s="65"/>
      <c r="V423" s="65"/>
      <c r="W423" s="65"/>
      <c r="X423" s="65"/>
      <c r="Y423" s="65"/>
      <c r="AN423" s="65"/>
      <c r="AO423" s="65"/>
      <c r="AP423" s="65"/>
      <c r="AQ423" s="65"/>
      <c r="AR423" s="65"/>
      <c r="AS423" s="65"/>
      <c r="AT423" s="65"/>
      <c r="BA423" s="55"/>
      <c r="BG423" s="55"/>
      <c r="BH423" s="65"/>
      <c r="BI423" s="65"/>
      <c r="BJ423" s="65"/>
      <c r="BK423" s="65"/>
      <c r="BL423" s="65"/>
      <c r="BM423" s="65"/>
      <c r="BN423" s="65"/>
      <c r="BO423" s="65"/>
    </row>
    <row r="424" spans="19:67" ht="15.75" customHeight="1">
      <c r="S424" s="65"/>
      <c r="T424" s="65"/>
      <c r="U424" s="65"/>
      <c r="V424" s="65"/>
      <c r="W424" s="65"/>
      <c r="X424" s="65"/>
      <c r="Y424" s="65"/>
      <c r="AN424" s="65"/>
      <c r="AO424" s="65"/>
      <c r="AP424" s="65"/>
      <c r="AQ424" s="65"/>
      <c r="AR424" s="65"/>
      <c r="AS424" s="65"/>
      <c r="AT424" s="65"/>
      <c r="BA424" s="55"/>
      <c r="BG424" s="55"/>
      <c r="BH424" s="65"/>
      <c r="BI424" s="65"/>
      <c r="BJ424" s="65"/>
      <c r="BK424" s="65"/>
      <c r="BL424" s="65"/>
      <c r="BM424" s="65"/>
      <c r="BN424" s="65"/>
      <c r="BO424" s="65"/>
    </row>
    <row r="425" spans="19:67" ht="15.75" customHeight="1">
      <c r="S425" s="65"/>
      <c r="T425" s="65"/>
      <c r="U425" s="65"/>
      <c r="V425" s="65"/>
      <c r="W425" s="65"/>
      <c r="X425" s="65"/>
      <c r="Y425" s="65"/>
      <c r="AN425" s="65"/>
      <c r="AO425" s="65"/>
      <c r="AP425" s="65"/>
      <c r="AQ425" s="65"/>
      <c r="AR425" s="65"/>
      <c r="AS425" s="65"/>
      <c r="AT425" s="65"/>
      <c r="BA425" s="55"/>
      <c r="BG425" s="55"/>
      <c r="BH425" s="65"/>
      <c r="BI425" s="65"/>
      <c r="BJ425" s="65"/>
      <c r="BK425" s="65"/>
      <c r="BL425" s="65"/>
      <c r="BM425" s="65"/>
      <c r="BN425" s="65"/>
      <c r="BO425" s="65"/>
    </row>
    <row r="426" spans="19:67" ht="15.75" customHeight="1">
      <c r="S426" s="65"/>
      <c r="T426" s="65"/>
      <c r="U426" s="65"/>
      <c r="V426" s="65"/>
      <c r="W426" s="65"/>
      <c r="X426" s="65"/>
      <c r="Y426" s="65"/>
      <c r="AN426" s="65"/>
      <c r="AO426" s="65"/>
      <c r="AP426" s="65"/>
      <c r="AQ426" s="65"/>
      <c r="AR426" s="65"/>
      <c r="AS426" s="65"/>
      <c r="AT426" s="65"/>
      <c r="BA426" s="55"/>
      <c r="BG426" s="55"/>
      <c r="BH426" s="65"/>
      <c r="BI426" s="65"/>
      <c r="BJ426" s="65"/>
      <c r="BK426" s="65"/>
      <c r="BL426" s="65"/>
      <c r="BM426" s="65"/>
      <c r="BN426" s="65"/>
      <c r="BO426" s="65"/>
    </row>
    <row r="427" spans="19:67" ht="15.75" customHeight="1">
      <c r="S427" s="65"/>
      <c r="T427" s="65"/>
      <c r="U427" s="65"/>
      <c r="V427" s="65"/>
      <c r="W427" s="65"/>
      <c r="X427" s="65"/>
      <c r="Y427" s="65"/>
      <c r="AN427" s="65"/>
      <c r="AO427" s="65"/>
      <c r="AP427" s="65"/>
      <c r="AQ427" s="65"/>
      <c r="AR427" s="65"/>
      <c r="AS427" s="65"/>
      <c r="AT427" s="65"/>
      <c r="BA427" s="55"/>
      <c r="BG427" s="55"/>
      <c r="BH427" s="65"/>
      <c r="BI427" s="65"/>
      <c r="BJ427" s="65"/>
      <c r="BK427" s="65"/>
      <c r="BL427" s="65"/>
      <c r="BM427" s="65"/>
      <c r="BN427" s="65"/>
      <c r="BO427" s="65"/>
    </row>
    <row r="428" spans="19:67" ht="15.75" customHeight="1">
      <c r="S428" s="65"/>
      <c r="T428" s="65"/>
      <c r="U428" s="65"/>
      <c r="V428" s="65"/>
      <c r="W428" s="65"/>
      <c r="X428" s="65"/>
      <c r="Y428" s="65"/>
      <c r="AN428" s="65"/>
      <c r="AO428" s="65"/>
      <c r="AP428" s="65"/>
      <c r="AQ428" s="65"/>
      <c r="AR428" s="65"/>
      <c r="AS428" s="65"/>
      <c r="AT428" s="65"/>
      <c r="BA428" s="55"/>
      <c r="BG428" s="55"/>
      <c r="BH428" s="65"/>
      <c r="BI428" s="65"/>
      <c r="BJ428" s="65"/>
      <c r="BK428" s="65"/>
      <c r="BL428" s="65"/>
      <c r="BM428" s="65"/>
      <c r="BN428" s="65"/>
      <c r="BO428" s="65"/>
    </row>
    <row r="429" spans="19:67" ht="15.75" customHeight="1">
      <c r="S429" s="65"/>
      <c r="T429" s="65"/>
      <c r="U429" s="65"/>
      <c r="V429" s="65"/>
      <c r="W429" s="65"/>
      <c r="X429" s="65"/>
      <c r="Y429" s="65"/>
      <c r="AN429" s="65"/>
      <c r="AO429" s="65"/>
      <c r="AP429" s="65"/>
      <c r="AQ429" s="65"/>
      <c r="AR429" s="65"/>
      <c r="AS429" s="65"/>
      <c r="AT429" s="65"/>
      <c r="BA429" s="55"/>
      <c r="BG429" s="55"/>
      <c r="BH429" s="65"/>
      <c r="BI429" s="65"/>
      <c r="BJ429" s="65"/>
      <c r="BK429" s="65"/>
      <c r="BL429" s="65"/>
      <c r="BM429" s="65"/>
      <c r="BN429" s="65"/>
      <c r="BO429" s="65"/>
    </row>
    <row r="430" spans="19:67" ht="15.75" customHeight="1">
      <c r="S430" s="65"/>
      <c r="T430" s="65"/>
      <c r="U430" s="65"/>
      <c r="V430" s="65"/>
      <c r="W430" s="65"/>
      <c r="X430" s="65"/>
      <c r="Y430" s="65"/>
      <c r="AN430" s="65"/>
      <c r="AO430" s="65"/>
      <c r="AP430" s="65"/>
      <c r="AQ430" s="65"/>
      <c r="AR430" s="65"/>
      <c r="AS430" s="65"/>
      <c r="AT430" s="65"/>
      <c r="BA430" s="55"/>
      <c r="BG430" s="55"/>
      <c r="BH430" s="65"/>
      <c r="BI430" s="65"/>
      <c r="BJ430" s="65"/>
      <c r="BK430" s="65"/>
      <c r="BL430" s="65"/>
      <c r="BM430" s="65"/>
      <c r="BN430" s="65"/>
      <c r="BO430" s="65"/>
    </row>
    <row r="431" spans="19:67" ht="15.75" customHeight="1">
      <c r="S431" s="65"/>
      <c r="T431" s="65"/>
      <c r="U431" s="65"/>
      <c r="V431" s="65"/>
      <c r="W431" s="65"/>
      <c r="X431" s="65"/>
      <c r="Y431" s="65"/>
      <c r="AN431" s="65"/>
      <c r="AO431" s="65"/>
      <c r="AP431" s="65"/>
      <c r="AQ431" s="65"/>
      <c r="AR431" s="65"/>
      <c r="AS431" s="65"/>
      <c r="AT431" s="65"/>
      <c r="BA431" s="55"/>
      <c r="BG431" s="55"/>
      <c r="BH431" s="65"/>
      <c r="BI431" s="65"/>
      <c r="BJ431" s="65"/>
      <c r="BK431" s="65"/>
      <c r="BL431" s="65"/>
      <c r="BM431" s="65"/>
      <c r="BN431" s="65"/>
      <c r="BO431" s="65"/>
    </row>
    <row r="432" spans="19:67" ht="15.75" customHeight="1">
      <c r="S432" s="65"/>
      <c r="T432" s="65"/>
      <c r="U432" s="65"/>
      <c r="V432" s="65"/>
      <c r="W432" s="65"/>
      <c r="X432" s="65"/>
      <c r="Y432" s="65"/>
      <c r="AN432" s="65"/>
      <c r="AO432" s="65"/>
      <c r="AP432" s="65"/>
      <c r="AQ432" s="65"/>
      <c r="AR432" s="65"/>
      <c r="AS432" s="65"/>
      <c r="AT432" s="65"/>
      <c r="BA432" s="55"/>
      <c r="BG432" s="55"/>
      <c r="BH432" s="65"/>
      <c r="BI432" s="65"/>
      <c r="BJ432" s="65"/>
      <c r="BK432" s="65"/>
      <c r="BL432" s="65"/>
      <c r="BM432" s="65"/>
      <c r="BN432" s="65"/>
      <c r="BO432" s="65"/>
    </row>
    <row r="433" spans="19:67" ht="15.75" customHeight="1">
      <c r="S433" s="65"/>
      <c r="T433" s="65"/>
      <c r="U433" s="65"/>
      <c r="V433" s="65"/>
      <c r="W433" s="65"/>
      <c r="X433" s="65"/>
      <c r="Y433" s="65"/>
      <c r="AN433" s="65"/>
      <c r="AO433" s="65"/>
      <c r="AP433" s="65"/>
      <c r="AQ433" s="65"/>
      <c r="AR433" s="65"/>
      <c r="AS433" s="65"/>
      <c r="AT433" s="65"/>
      <c r="BA433" s="55"/>
      <c r="BG433" s="55"/>
      <c r="BH433" s="65"/>
      <c r="BI433" s="65"/>
      <c r="BJ433" s="65"/>
      <c r="BK433" s="65"/>
      <c r="BL433" s="65"/>
      <c r="BM433" s="65"/>
      <c r="BN433" s="65"/>
      <c r="BO433" s="65"/>
    </row>
    <row r="434" spans="19:67" ht="15.75" customHeight="1">
      <c r="S434" s="65"/>
      <c r="T434" s="65"/>
      <c r="U434" s="65"/>
      <c r="V434" s="65"/>
      <c r="W434" s="65"/>
      <c r="X434" s="65"/>
      <c r="Y434" s="65"/>
      <c r="AN434" s="65"/>
      <c r="AO434" s="65"/>
      <c r="AP434" s="65"/>
      <c r="AQ434" s="65"/>
      <c r="AR434" s="65"/>
      <c r="AS434" s="65"/>
      <c r="AT434" s="65"/>
      <c r="BA434" s="55"/>
      <c r="BG434" s="55"/>
      <c r="BH434" s="65"/>
      <c r="BI434" s="65"/>
      <c r="BJ434" s="65"/>
      <c r="BK434" s="65"/>
      <c r="BL434" s="65"/>
      <c r="BM434" s="65"/>
      <c r="BN434" s="65"/>
      <c r="BO434" s="65"/>
    </row>
    <row r="435" spans="19:67" ht="15.75" customHeight="1">
      <c r="S435" s="65"/>
      <c r="T435" s="65"/>
      <c r="U435" s="65"/>
      <c r="V435" s="65"/>
      <c r="W435" s="65"/>
      <c r="X435" s="65"/>
      <c r="Y435" s="65"/>
      <c r="AN435" s="65"/>
      <c r="AO435" s="65"/>
      <c r="AP435" s="65"/>
      <c r="AQ435" s="65"/>
      <c r="AR435" s="65"/>
      <c r="AS435" s="65"/>
      <c r="AT435" s="65"/>
      <c r="BA435" s="55"/>
      <c r="BG435" s="55"/>
      <c r="BH435" s="65"/>
      <c r="BI435" s="65"/>
      <c r="BJ435" s="65"/>
      <c r="BK435" s="65"/>
      <c r="BL435" s="65"/>
      <c r="BM435" s="65"/>
      <c r="BN435" s="65"/>
      <c r="BO435" s="65"/>
    </row>
    <row r="436" spans="19:67" ht="15.75" customHeight="1">
      <c r="S436" s="65"/>
      <c r="T436" s="65"/>
      <c r="U436" s="65"/>
      <c r="V436" s="65"/>
      <c r="W436" s="65"/>
      <c r="X436" s="65"/>
      <c r="Y436" s="65"/>
      <c r="AN436" s="65"/>
      <c r="AO436" s="65"/>
      <c r="AP436" s="65"/>
      <c r="AQ436" s="65"/>
      <c r="AR436" s="65"/>
      <c r="AS436" s="65"/>
      <c r="AT436" s="65"/>
      <c r="BA436" s="55"/>
      <c r="BG436" s="55"/>
      <c r="BH436" s="65"/>
      <c r="BI436" s="65"/>
      <c r="BJ436" s="65"/>
      <c r="BK436" s="65"/>
      <c r="BL436" s="65"/>
      <c r="BM436" s="65"/>
      <c r="BN436" s="65"/>
      <c r="BO436" s="65"/>
    </row>
    <row r="437" spans="19:67" ht="15.75" customHeight="1">
      <c r="S437" s="65"/>
      <c r="T437" s="65"/>
      <c r="U437" s="65"/>
      <c r="V437" s="65"/>
      <c r="W437" s="65"/>
      <c r="X437" s="65"/>
      <c r="Y437" s="65"/>
      <c r="AN437" s="65"/>
      <c r="AO437" s="65"/>
      <c r="AP437" s="65"/>
      <c r="AQ437" s="65"/>
      <c r="AR437" s="65"/>
      <c r="AS437" s="65"/>
      <c r="AT437" s="65"/>
      <c r="BA437" s="55"/>
      <c r="BG437" s="55"/>
      <c r="BH437" s="65"/>
      <c r="BI437" s="65"/>
      <c r="BJ437" s="65"/>
      <c r="BK437" s="65"/>
      <c r="BL437" s="65"/>
      <c r="BM437" s="65"/>
      <c r="BN437" s="65"/>
      <c r="BO437" s="65"/>
    </row>
    <row r="438" spans="19:67" ht="15.75" customHeight="1">
      <c r="S438" s="65"/>
      <c r="T438" s="65"/>
      <c r="U438" s="65"/>
      <c r="V438" s="65"/>
      <c r="W438" s="65"/>
      <c r="X438" s="65"/>
      <c r="Y438" s="65"/>
      <c r="AN438" s="65"/>
      <c r="AO438" s="65"/>
      <c r="AP438" s="65"/>
      <c r="AQ438" s="65"/>
      <c r="AR438" s="65"/>
      <c r="AS438" s="65"/>
      <c r="AT438" s="65"/>
      <c r="BA438" s="55"/>
      <c r="BG438" s="55"/>
      <c r="BH438" s="65"/>
      <c r="BI438" s="65"/>
      <c r="BJ438" s="65"/>
      <c r="BK438" s="65"/>
      <c r="BL438" s="65"/>
      <c r="BM438" s="65"/>
      <c r="BN438" s="65"/>
      <c r="BO438" s="65"/>
    </row>
    <row r="439" spans="19:67" ht="15.75" customHeight="1">
      <c r="S439" s="65"/>
      <c r="T439" s="65"/>
      <c r="U439" s="65"/>
      <c r="V439" s="65"/>
      <c r="W439" s="65"/>
      <c r="X439" s="65"/>
      <c r="Y439" s="65"/>
      <c r="AN439" s="65"/>
      <c r="AO439" s="65"/>
      <c r="AP439" s="65"/>
      <c r="AQ439" s="65"/>
      <c r="AR439" s="65"/>
      <c r="AS439" s="65"/>
      <c r="AT439" s="65"/>
      <c r="BA439" s="55"/>
      <c r="BG439" s="55"/>
      <c r="BH439" s="65"/>
      <c r="BI439" s="65"/>
      <c r="BJ439" s="65"/>
      <c r="BK439" s="65"/>
      <c r="BL439" s="65"/>
      <c r="BM439" s="65"/>
      <c r="BN439" s="65"/>
      <c r="BO439" s="65"/>
    </row>
    <row r="440" spans="19:67" ht="15.75" customHeight="1">
      <c r="S440" s="65"/>
      <c r="T440" s="65"/>
      <c r="U440" s="65"/>
      <c r="V440" s="65"/>
      <c r="W440" s="65"/>
      <c r="X440" s="65"/>
      <c r="Y440" s="65"/>
      <c r="AN440" s="65"/>
      <c r="AO440" s="65"/>
      <c r="AP440" s="65"/>
      <c r="AQ440" s="65"/>
      <c r="AR440" s="65"/>
      <c r="AS440" s="65"/>
      <c r="AT440" s="65"/>
      <c r="BA440" s="55"/>
      <c r="BG440" s="55"/>
      <c r="BH440" s="65"/>
      <c r="BI440" s="65"/>
      <c r="BJ440" s="65"/>
      <c r="BK440" s="65"/>
      <c r="BL440" s="65"/>
      <c r="BM440" s="65"/>
      <c r="BN440" s="65"/>
      <c r="BO440" s="65"/>
    </row>
    <row r="441" spans="19:67" ht="15.75" customHeight="1">
      <c r="S441" s="65"/>
      <c r="T441" s="65"/>
      <c r="U441" s="65"/>
      <c r="V441" s="65"/>
      <c r="W441" s="65"/>
      <c r="X441" s="65"/>
      <c r="Y441" s="65"/>
      <c r="AN441" s="65"/>
      <c r="AO441" s="65"/>
      <c r="AP441" s="65"/>
      <c r="AQ441" s="65"/>
      <c r="AR441" s="65"/>
      <c r="AS441" s="65"/>
      <c r="AT441" s="65"/>
      <c r="BA441" s="55"/>
      <c r="BG441" s="55"/>
      <c r="BH441" s="65"/>
      <c r="BI441" s="65"/>
      <c r="BJ441" s="65"/>
      <c r="BK441" s="65"/>
      <c r="BL441" s="65"/>
      <c r="BM441" s="65"/>
      <c r="BN441" s="65"/>
      <c r="BO441" s="65"/>
    </row>
    <row r="442" spans="19:67" ht="15.75" customHeight="1">
      <c r="S442" s="65"/>
      <c r="T442" s="65"/>
      <c r="U442" s="65"/>
      <c r="V442" s="65"/>
      <c r="W442" s="65"/>
      <c r="X442" s="65"/>
      <c r="Y442" s="65"/>
      <c r="AN442" s="65"/>
      <c r="AO442" s="65"/>
      <c r="AP442" s="65"/>
      <c r="AQ442" s="65"/>
      <c r="AR442" s="65"/>
      <c r="AS442" s="65"/>
      <c r="AT442" s="65"/>
      <c r="BA442" s="55"/>
      <c r="BG442" s="55"/>
      <c r="BH442" s="65"/>
      <c r="BI442" s="65"/>
      <c r="BJ442" s="65"/>
      <c r="BK442" s="65"/>
      <c r="BL442" s="65"/>
      <c r="BM442" s="65"/>
      <c r="BN442" s="65"/>
      <c r="BO442" s="65"/>
    </row>
    <row r="443" spans="19:67" ht="15.75" customHeight="1">
      <c r="S443" s="65"/>
      <c r="T443" s="65"/>
      <c r="U443" s="65"/>
      <c r="V443" s="65"/>
      <c r="W443" s="65"/>
      <c r="X443" s="65"/>
      <c r="Y443" s="65"/>
      <c r="AN443" s="65"/>
      <c r="AO443" s="65"/>
      <c r="AP443" s="65"/>
      <c r="AQ443" s="65"/>
      <c r="AR443" s="65"/>
      <c r="AS443" s="65"/>
      <c r="AT443" s="65"/>
      <c r="BA443" s="55"/>
      <c r="BG443" s="55"/>
      <c r="BH443" s="65"/>
      <c r="BI443" s="65"/>
      <c r="BJ443" s="65"/>
      <c r="BK443" s="65"/>
      <c r="BL443" s="65"/>
      <c r="BM443" s="65"/>
      <c r="BN443" s="65"/>
      <c r="BO443" s="65"/>
    </row>
    <row r="444" spans="19:67" ht="15.75" customHeight="1">
      <c r="S444" s="65"/>
      <c r="T444" s="65"/>
      <c r="U444" s="65"/>
      <c r="V444" s="65"/>
      <c r="W444" s="65"/>
      <c r="X444" s="65"/>
      <c r="Y444" s="65"/>
      <c r="AN444" s="65"/>
      <c r="AO444" s="65"/>
      <c r="AP444" s="65"/>
      <c r="AQ444" s="65"/>
      <c r="AR444" s="65"/>
      <c r="AS444" s="65"/>
      <c r="AT444" s="65"/>
      <c r="BA444" s="55"/>
      <c r="BG444" s="55"/>
      <c r="BH444" s="65"/>
      <c r="BI444" s="65"/>
      <c r="BJ444" s="65"/>
      <c r="BK444" s="65"/>
      <c r="BL444" s="65"/>
      <c r="BM444" s="65"/>
      <c r="BN444" s="65"/>
      <c r="BO444" s="65"/>
    </row>
    <row r="445" spans="19:67" ht="15.75" customHeight="1">
      <c r="S445" s="65"/>
      <c r="T445" s="65"/>
      <c r="U445" s="65"/>
      <c r="V445" s="65"/>
      <c r="W445" s="65"/>
      <c r="X445" s="65"/>
      <c r="Y445" s="65"/>
      <c r="AN445" s="65"/>
      <c r="AO445" s="65"/>
      <c r="AP445" s="65"/>
      <c r="AQ445" s="65"/>
      <c r="AR445" s="65"/>
      <c r="AS445" s="65"/>
      <c r="AT445" s="65"/>
      <c r="BA445" s="55"/>
      <c r="BG445" s="55"/>
      <c r="BH445" s="65"/>
      <c r="BI445" s="65"/>
      <c r="BJ445" s="65"/>
      <c r="BK445" s="65"/>
      <c r="BL445" s="65"/>
      <c r="BM445" s="65"/>
      <c r="BN445" s="65"/>
      <c r="BO445" s="65"/>
    </row>
    <row r="446" spans="19:67" ht="15.75" customHeight="1">
      <c r="S446" s="65"/>
      <c r="T446" s="65"/>
      <c r="U446" s="65"/>
      <c r="V446" s="65"/>
      <c r="W446" s="65"/>
      <c r="X446" s="65"/>
      <c r="Y446" s="65"/>
      <c r="AN446" s="65"/>
      <c r="AO446" s="65"/>
      <c r="AP446" s="65"/>
      <c r="AQ446" s="65"/>
      <c r="AR446" s="65"/>
      <c r="AS446" s="65"/>
      <c r="AT446" s="65"/>
      <c r="BA446" s="55"/>
      <c r="BG446" s="55"/>
      <c r="BH446" s="65"/>
      <c r="BI446" s="65"/>
      <c r="BJ446" s="65"/>
      <c r="BK446" s="65"/>
      <c r="BL446" s="65"/>
      <c r="BM446" s="65"/>
      <c r="BN446" s="65"/>
      <c r="BO446" s="65"/>
    </row>
    <row r="447" spans="19:67" ht="15.75" customHeight="1">
      <c r="S447" s="65"/>
      <c r="T447" s="65"/>
      <c r="U447" s="65"/>
      <c r="V447" s="65"/>
      <c r="W447" s="65"/>
      <c r="X447" s="65"/>
      <c r="Y447" s="65"/>
      <c r="AN447" s="65"/>
      <c r="AO447" s="65"/>
      <c r="AP447" s="65"/>
      <c r="AQ447" s="65"/>
      <c r="AR447" s="65"/>
      <c r="AS447" s="65"/>
      <c r="AT447" s="65"/>
      <c r="BA447" s="55"/>
      <c r="BG447" s="55"/>
      <c r="BH447" s="65"/>
      <c r="BI447" s="65"/>
      <c r="BJ447" s="65"/>
      <c r="BK447" s="65"/>
      <c r="BL447" s="65"/>
      <c r="BM447" s="65"/>
      <c r="BN447" s="65"/>
      <c r="BO447" s="65"/>
    </row>
    <row r="448" spans="19:67" ht="15.75" customHeight="1">
      <c r="S448" s="65"/>
      <c r="T448" s="65"/>
      <c r="U448" s="65"/>
      <c r="V448" s="65"/>
      <c r="W448" s="65"/>
      <c r="X448" s="65"/>
      <c r="Y448" s="65"/>
      <c r="AN448" s="65"/>
      <c r="AO448" s="65"/>
      <c r="AP448" s="65"/>
      <c r="AQ448" s="65"/>
      <c r="AR448" s="65"/>
      <c r="AS448" s="65"/>
      <c r="AT448" s="65"/>
      <c r="BA448" s="55"/>
      <c r="BG448" s="55"/>
      <c r="BH448" s="65"/>
      <c r="BI448" s="65"/>
      <c r="BJ448" s="65"/>
      <c r="BK448" s="65"/>
      <c r="BL448" s="65"/>
      <c r="BM448" s="65"/>
      <c r="BN448" s="65"/>
      <c r="BO448" s="65"/>
    </row>
    <row r="449" spans="19:67" ht="15.75" customHeight="1">
      <c r="S449" s="65"/>
      <c r="T449" s="65"/>
      <c r="U449" s="65"/>
      <c r="V449" s="65"/>
      <c r="W449" s="65"/>
      <c r="X449" s="65"/>
      <c r="Y449" s="65"/>
      <c r="AN449" s="65"/>
      <c r="AO449" s="65"/>
      <c r="AP449" s="65"/>
      <c r="AQ449" s="65"/>
      <c r="AR449" s="65"/>
      <c r="AS449" s="65"/>
      <c r="AT449" s="65"/>
      <c r="BA449" s="55"/>
      <c r="BG449" s="55"/>
      <c r="BH449" s="65"/>
      <c r="BI449" s="65"/>
      <c r="BJ449" s="65"/>
      <c r="BK449" s="65"/>
      <c r="BL449" s="65"/>
      <c r="BM449" s="65"/>
      <c r="BN449" s="65"/>
      <c r="BO449" s="65"/>
    </row>
    <row r="450" spans="19:67" ht="15.75" customHeight="1">
      <c r="S450" s="65"/>
      <c r="T450" s="65"/>
      <c r="U450" s="65"/>
      <c r="V450" s="65"/>
      <c r="W450" s="65"/>
      <c r="X450" s="65"/>
      <c r="Y450" s="65"/>
      <c r="AN450" s="65"/>
      <c r="AO450" s="65"/>
      <c r="AP450" s="65"/>
      <c r="AQ450" s="65"/>
      <c r="AR450" s="65"/>
      <c r="AS450" s="65"/>
      <c r="AT450" s="65"/>
      <c r="BA450" s="55"/>
      <c r="BG450" s="55"/>
      <c r="BH450" s="65"/>
      <c r="BI450" s="65"/>
      <c r="BJ450" s="65"/>
      <c r="BK450" s="65"/>
      <c r="BL450" s="65"/>
      <c r="BM450" s="65"/>
      <c r="BN450" s="65"/>
      <c r="BO450" s="65"/>
    </row>
    <row r="451" spans="19:67" ht="15.75" customHeight="1">
      <c r="S451" s="65"/>
      <c r="T451" s="65"/>
      <c r="U451" s="65"/>
      <c r="V451" s="65"/>
      <c r="W451" s="65"/>
      <c r="X451" s="65"/>
      <c r="Y451" s="65"/>
      <c r="AN451" s="65"/>
      <c r="AO451" s="65"/>
      <c r="AP451" s="65"/>
      <c r="AQ451" s="65"/>
      <c r="AR451" s="65"/>
      <c r="AS451" s="65"/>
      <c r="AT451" s="65"/>
      <c r="BA451" s="55"/>
      <c r="BG451" s="55"/>
      <c r="BH451" s="65"/>
      <c r="BI451" s="65"/>
      <c r="BJ451" s="65"/>
      <c r="BK451" s="65"/>
      <c r="BL451" s="65"/>
      <c r="BM451" s="65"/>
      <c r="BN451" s="65"/>
      <c r="BO451" s="65"/>
    </row>
    <row r="452" spans="19:67" ht="15.75" customHeight="1">
      <c r="S452" s="65"/>
      <c r="T452" s="65"/>
      <c r="U452" s="65"/>
      <c r="V452" s="65"/>
      <c r="W452" s="65"/>
      <c r="X452" s="65"/>
      <c r="Y452" s="65"/>
      <c r="AN452" s="65"/>
      <c r="AO452" s="65"/>
      <c r="AP452" s="65"/>
      <c r="AQ452" s="65"/>
      <c r="AR452" s="65"/>
      <c r="AS452" s="65"/>
      <c r="AT452" s="65"/>
      <c r="BA452" s="55"/>
      <c r="BG452" s="55"/>
      <c r="BH452" s="65"/>
      <c r="BI452" s="65"/>
      <c r="BJ452" s="65"/>
      <c r="BK452" s="65"/>
      <c r="BL452" s="65"/>
      <c r="BM452" s="65"/>
      <c r="BN452" s="65"/>
      <c r="BO452" s="65"/>
    </row>
    <row r="453" spans="19:67" ht="15.75" customHeight="1">
      <c r="S453" s="65"/>
      <c r="T453" s="65"/>
      <c r="U453" s="65"/>
      <c r="V453" s="65"/>
      <c r="W453" s="65"/>
      <c r="X453" s="65"/>
      <c r="Y453" s="65"/>
      <c r="AN453" s="65"/>
      <c r="AO453" s="65"/>
      <c r="AP453" s="65"/>
      <c r="AQ453" s="65"/>
      <c r="AR453" s="65"/>
      <c r="AS453" s="65"/>
      <c r="AT453" s="65"/>
      <c r="BA453" s="55"/>
      <c r="BG453" s="55"/>
      <c r="BH453" s="65"/>
      <c r="BI453" s="65"/>
      <c r="BJ453" s="65"/>
      <c r="BK453" s="65"/>
      <c r="BL453" s="65"/>
      <c r="BM453" s="65"/>
      <c r="BN453" s="65"/>
      <c r="BO453" s="65"/>
    </row>
    <row r="454" spans="19:67" ht="15.75" customHeight="1">
      <c r="S454" s="65"/>
      <c r="T454" s="65"/>
      <c r="U454" s="65"/>
      <c r="V454" s="65"/>
      <c r="W454" s="65"/>
      <c r="X454" s="65"/>
      <c r="Y454" s="65"/>
      <c r="AN454" s="65"/>
      <c r="AO454" s="65"/>
      <c r="AP454" s="65"/>
      <c r="AQ454" s="65"/>
      <c r="AR454" s="65"/>
      <c r="AS454" s="65"/>
      <c r="AT454" s="65"/>
      <c r="BA454" s="55"/>
      <c r="BG454" s="55"/>
      <c r="BH454" s="65"/>
      <c r="BI454" s="65"/>
      <c r="BJ454" s="65"/>
      <c r="BK454" s="65"/>
      <c r="BL454" s="65"/>
      <c r="BM454" s="65"/>
      <c r="BN454" s="65"/>
      <c r="BO454" s="65"/>
    </row>
    <row r="455" spans="19:67" ht="15.75" customHeight="1">
      <c r="S455" s="65"/>
      <c r="T455" s="65"/>
      <c r="U455" s="65"/>
      <c r="V455" s="65"/>
      <c r="W455" s="65"/>
      <c r="X455" s="65"/>
      <c r="Y455" s="65"/>
      <c r="AN455" s="65"/>
      <c r="AO455" s="65"/>
      <c r="AP455" s="65"/>
      <c r="AQ455" s="65"/>
      <c r="AR455" s="65"/>
      <c r="AS455" s="65"/>
      <c r="AT455" s="65"/>
      <c r="BA455" s="55"/>
      <c r="BG455" s="55"/>
      <c r="BH455" s="65"/>
      <c r="BI455" s="65"/>
      <c r="BJ455" s="65"/>
      <c r="BK455" s="65"/>
      <c r="BL455" s="65"/>
      <c r="BM455" s="65"/>
      <c r="BN455" s="65"/>
      <c r="BO455" s="65"/>
    </row>
    <row r="456" spans="19:67" ht="15.75" customHeight="1">
      <c r="S456" s="65"/>
      <c r="T456" s="65"/>
      <c r="U456" s="65"/>
      <c r="V456" s="65"/>
      <c r="W456" s="65"/>
      <c r="X456" s="65"/>
      <c r="Y456" s="65"/>
      <c r="AN456" s="65"/>
      <c r="AO456" s="65"/>
      <c r="AP456" s="65"/>
      <c r="AQ456" s="65"/>
      <c r="AR456" s="65"/>
      <c r="AS456" s="65"/>
      <c r="AT456" s="65"/>
      <c r="BA456" s="55"/>
      <c r="BG456" s="55"/>
      <c r="BH456" s="65"/>
      <c r="BI456" s="65"/>
      <c r="BJ456" s="65"/>
      <c r="BK456" s="65"/>
      <c r="BL456" s="65"/>
      <c r="BM456" s="65"/>
      <c r="BN456" s="65"/>
      <c r="BO456" s="65"/>
    </row>
    <row r="457" spans="19:67" ht="15.75" customHeight="1">
      <c r="S457" s="65"/>
      <c r="T457" s="65"/>
      <c r="U457" s="65"/>
      <c r="V457" s="65"/>
      <c r="W457" s="65"/>
      <c r="X457" s="65"/>
      <c r="Y457" s="65"/>
      <c r="AN457" s="65"/>
      <c r="AO457" s="65"/>
      <c r="AP457" s="65"/>
      <c r="AQ457" s="65"/>
      <c r="AR457" s="65"/>
      <c r="AS457" s="65"/>
      <c r="AT457" s="65"/>
      <c r="BA457" s="55"/>
      <c r="BG457" s="55"/>
      <c r="BH457" s="65"/>
      <c r="BI457" s="65"/>
      <c r="BJ457" s="65"/>
      <c r="BK457" s="65"/>
      <c r="BL457" s="65"/>
      <c r="BM457" s="65"/>
      <c r="BN457" s="65"/>
      <c r="BO457" s="65"/>
    </row>
    <row r="458" spans="19:67" ht="15.75" customHeight="1">
      <c r="S458" s="65"/>
      <c r="T458" s="65"/>
      <c r="U458" s="65"/>
      <c r="V458" s="65"/>
      <c r="W458" s="65"/>
      <c r="X458" s="65"/>
      <c r="Y458" s="65"/>
      <c r="AN458" s="65"/>
      <c r="AO458" s="65"/>
      <c r="AP458" s="65"/>
      <c r="AQ458" s="65"/>
      <c r="AR458" s="65"/>
      <c r="AS458" s="65"/>
      <c r="AT458" s="65"/>
      <c r="BA458" s="55"/>
      <c r="BG458" s="55"/>
      <c r="BH458" s="65"/>
      <c r="BI458" s="65"/>
      <c r="BJ458" s="65"/>
      <c r="BK458" s="65"/>
      <c r="BL458" s="65"/>
      <c r="BM458" s="65"/>
      <c r="BN458" s="65"/>
      <c r="BO458" s="65"/>
    </row>
    <row r="459" spans="19:67" ht="15.75" customHeight="1">
      <c r="S459" s="65"/>
      <c r="T459" s="65"/>
      <c r="U459" s="65"/>
      <c r="V459" s="65"/>
      <c r="W459" s="65"/>
      <c r="X459" s="65"/>
      <c r="Y459" s="65"/>
      <c r="AN459" s="65"/>
      <c r="AO459" s="65"/>
      <c r="AP459" s="65"/>
      <c r="AQ459" s="65"/>
      <c r="AR459" s="65"/>
      <c r="AS459" s="65"/>
      <c r="AT459" s="65"/>
      <c r="BA459" s="55"/>
      <c r="BG459" s="55"/>
      <c r="BH459" s="65"/>
      <c r="BI459" s="65"/>
      <c r="BJ459" s="65"/>
      <c r="BK459" s="65"/>
      <c r="BL459" s="65"/>
      <c r="BM459" s="65"/>
      <c r="BN459" s="65"/>
      <c r="BO459" s="65"/>
    </row>
    <row r="460" spans="19:67" ht="15.75" customHeight="1">
      <c r="S460" s="65"/>
      <c r="T460" s="65"/>
      <c r="U460" s="65"/>
      <c r="V460" s="65"/>
      <c r="W460" s="65"/>
      <c r="X460" s="65"/>
      <c r="Y460" s="65"/>
      <c r="AN460" s="65"/>
      <c r="AO460" s="65"/>
      <c r="AP460" s="65"/>
      <c r="AQ460" s="65"/>
      <c r="AR460" s="65"/>
      <c r="AS460" s="65"/>
      <c r="AT460" s="65"/>
      <c r="BA460" s="55"/>
      <c r="BG460" s="55"/>
      <c r="BH460" s="65"/>
      <c r="BI460" s="65"/>
      <c r="BJ460" s="65"/>
      <c r="BK460" s="65"/>
      <c r="BL460" s="65"/>
      <c r="BM460" s="65"/>
      <c r="BN460" s="65"/>
      <c r="BO460" s="65"/>
    </row>
    <row r="461" spans="19:67" ht="15.75" customHeight="1">
      <c r="S461" s="65"/>
      <c r="T461" s="65"/>
      <c r="U461" s="65"/>
      <c r="V461" s="65"/>
      <c r="W461" s="65"/>
      <c r="X461" s="65"/>
      <c r="Y461" s="65"/>
      <c r="AN461" s="65"/>
      <c r="AO461" s="65"/>
      <c r="AP461" s="65"/>
      <c r="AQ461" s="65"/>
      <c r="AR461" s="65"/>
      <c r="AS461" s="65"/>
      <c r="AT461" s="65"/>
      <c r="BA461" s="55"/>
      <c r="BG461" s="55"/>
      <c r="BH461" s="65"/>
      <c r="BI461" s="65"/>
      <c r="BJ461" s="65"/>
      <c r="BK461" s="65"/>
      <c r="BL461" s="65"/>
      <c r="BM461" s="65"/>
      <c r="BN461" s="65"/>
      <c r="BO461" s="65"/>
    </row>
    <row r="462" spans="19:67" ht="15.75" customHeight="1">
      <c r="S462" s="65"/>
      <c r="T462" s="65"/>
      <c r="U462" s="65"/>
      <c r="V462" s="65"/>
      <c r="W462" s="65"/>
      <c r="X462" s="65"/>
      <c r="Y462" s="65"/>
      <c r="AN462" s="65"/>
      <c r="AO462" s="65"/>
      <c r="AP462" s="65"/>
      <c r="AQ462" s="65"/>
      <c r="AR462" s="65"/>
      <c r="AS462" s="65"/>
      <c r="AT462" s="65"/>
      <c r="BA462" s="55"/>
      <c r="BG462" s="55"/>
      <c r="BH462" s="65"/>
      <c r="BI462" s="65"/>
      <c r="BJ462" s="65"/>
      <c r="BK462" s="65"/>
      <c r="BL462" s="65"/>
      <c r="BM462" s="65"/>
      <c r="BN462" s="65"/>
      <c r="BO462" s="65"/>
    </row>
    <row r="463" spans="19:67" ht="15.75" customHeight="1">
      <c r="S463" s="65"/>
      <c r="T463" s="65"/>
      <c r="U463" s="65"/>
      <c r="V463" s="65"/>
      <c r="W463" s="65"/>
      <c r="X463" s="65"/>
      <c r="Y463" s="65"/>
      <c r="AN463" s="65"/>
      <c r="AO463" s="65"/>
      <c r="AP463" s="65"/>
      <c r="AQ463" s="65"/>
      <c r="AR463" s="65"/>
      <c r="AS463" s="65"/>
      <c r="AT463" s="65"/>
      <c r="BA463" s="55"/>
      <c r="BG463" s="55"/>
      <c r="BH463" s="65"/>
      <c r="BI463" s="65"/>
      <c r="BJ463" s="65"/>
      <c r="BK463" s="65"/>
      <c r="BL463" s="65"/>
      <c r="BM463" s="65"/>
      <c r="BN463" s="65"/>
      <c r="BO463" s="65"/>
    </row>
    <row r="464" spans="19:67" ht="15.75" customHeight="1">
      <c r="S464" s="65"/>
      <c r="T464" s="65"/>
      <c r="U464" s="65"/>
      <c r="V464" s="65"/>
      <c r="W464" s="65"/>
      <c r="X464" s="65"/>
      <c r="Y464" s="65"/>
      <c r="AN464" s="65"/>
      <c r="AO464" s="65"/>
      <c r="AP464" s="65"/>
      <c r="AQ464" s="65"/>
      <c r="AR464" s="65"/>
      <c r="AS464" s="65"/>
      <c r="AT464" s="65"/>
      <c r="BA464" s="55"/>
      <c r="BG464" s="55"/>
      <c r="BH464" s="65"/>
      <c r="BI464" s="65"/>
      <c r="BJ464" s="65"/>
      <c r="BK464" s="65"/>
      <c r="BL464" s="65"/>
      <c r="BM464" s="65"/>
      <c r="BN464" s="65"/>
      <c r="BO464" s="65"/>
    </row>
    <row r="465" spans="19:67" ht="15.75" customHeight="1">
      <c r="S465" s="65"/>
      <c r="T465" s="65"/>
      <c r="U465" s="65"/>
      <c r="V465" s="65"/>
      <c r="W465" s="65"/>
      <c r="X465" s="65"/>
      <c r="Y465" s="65"/>
      <c r="AN465" s="65"/>
      <c r="AO465" s="65"/>
      <c r="AP465" s="65"/>
      <c r="AQ465" s="65"/>
      <c r="AR465" s="65"/>
      <c r="AS465" s="65"/>
      <c r="AT465" s="65"/>
      <c r="BA465" s="55"/>
      <c r="BG465" s="55"/>
      <c r="BH465" s="65"/>
      <c r="BI465" s="65"/>
      <c r="BJ465" s="65"/>
      <c r="BK465" s="65"/>
      <c r="BL465" s="65"/>
      <c r="BM465" s="65"/>
      <c r="BN465" s="65"/>
      <c r="BO465" s="65"/>
    </row>
    <row r="466" spans="19:67" ht="15.75" customHeight="1">
      <c r="S466" s="65"/>
      <c r="T466" s="65"/>
      <c r="U466" s="65"/>
      <c r="V466" s="65"/>
      <c r="W466" s="65"/>
      <c r="X466" s="65"/>
      <c r="Y466" s="65"/>
      <c r="AN466" s="65"/>
      <c r="AO466" s="65"/>
      <c r="AP466" s="65"/>
      <c r="AQ466" s="65"/>
      <c r="AR466" s="65"/>
      <c r="AS466" s="65"/>
      <c r="AT466" s="65"/>
      <c r="BA466" s="55"/>
      <c r="BG466" s="55"/>
      <c r="BH466" s="65"/>
      <c r="BI466" s="65"/>
      <c r="BJ466" s="65"/>
      <c r="BK466" s="65"/>
      <c r="BL466" s="65"/>
      <c r="BM466" s="65"/>
      <c r="BN466" s="65"/>
      <c r="BO466" s="65"/>
    </row>
    <row r="467" spans="19:67" ht="15.75" customHeight="1">
      <c r="S467" s="65"/>
      <c r="T467" s="65"/>
      <c r="U467" s="65"/>
      <c r="V467" s="65"/>
      <c r="W467" s="65"/>
      <c r="X467" s="65"/>
      <c r="Y467" s="65"/>
      <c r="AN467" s="65"/>
      <c r="AO467" s="65"/>
      <c r="AP467" s="65"/>
      <c r="AQ467" s="65"/>
      <c r="AR467" s="65"/>
      <c r="AS467" s="65"/>
      <c r="AT467" s="65"/>
      <c r="BA467" s="55"/>
      <c r="BG467" s="55"/>
      <c r="BH467" s="65"/>
      <c r="BI467" s="65"/>
      <c r="BJ467" s="65"/>
      <c r="BK467" s="65"/>
      <c r="BL467" s="65"/>
      <c r="BM467" s="65"/>
      <c r="BN467" s="65"/>
      <c r="BO467" s="65"/>
    </row>
    <row r="468" spans="19:67" ht="15.75" customHeight="1">
      <c r="S468" s="65"/>
      <c r="T468" s="65"/>
      <c r="U468" s="65"/>
      <c r="V468" s="65"/>
      <c r="W468" s="65"/>
      <c r="X468" s="65"/>
      <c r="Y468" s="65"/>
      <c r="AN468" s="65"/>
      <c r="AO468" s="65"/>
      <c r="AP468" s="65"/>
      <c r="AQ468" s="65"/>
      <c r="AR468" s="65"/>
      <c r="AS468" s="65"/>
      <c r="AT468" s="65"/>
      <c r="BA468" s="55"/>
      <c r="BG468" s="55"/>
      <c r="BH468" s="65"/>
      <c r="BI468" s="65"/>
      <c r="BJ468" s="65"/>
      <c r="BK468" s="65"/>
      <c r="BL468" s="65"/>
      <c r="BM468" s="65"/>
      <c r="BN468" s="65"/>
      <c r="BO468" s="65"/>
    </row>
    <row r="469" spans="19:67" ht="15.75" customHeight="1">
      <c r="S469" s="65"/>
      <c r="T469" s="65"/>
      <c r="U469" s="65"/>
      <c r="V469" s="65"/>
      <c r="W469" s="65"/>
      <c r="X469" s="65"/>
      <c r="Y469" s="65"/>
      <c r="AN469" s="65"/>
      <c r="AO469" s="65"/>
      <c r="AP469" s="65"/>
      <c r="AQ469" s="65"/>
      <c r="AR469" s="65"/>
      <c r="AS469" s="65"/>
      <c r="AT469" s="65"/>
      <c r="BA469" s="55"/>
      <c r="BG469" s="55"/>
      <c r="BH469" s="65"/>
      <c r="BI469" s="65"/>
      <c r="BJ469" s="65"/>
      <c r="BK469" s="65"/>
      <c r="BL469" s="65"/>
      <c r="BM469" s="65"/>
      <c r="BN469" s="65"/>
      <c r="BO469" s="65"/>
    </row>
    <row r="470" spans="19:67" ht="15.75" customHeight="1">
      <c r="S470" s="65"/>
      <c r="T470" s="65"/>
      <c r="U470" s="65"/>
      <c r="V470" s="65"/>
      <c r="W470" s="65"/>
      <c r="X470" s="65"/>
      <c r="Y470" s="65"/>
      <c r="AN470" s="65"/>
      <c r="AO470" s="65"/>
      <c r="AP470" s="65"/>
      <c r="AQ470" s="65"/>
      <c r="AR470" s="65"/>
      <c r="AS470" s="65"/>
      <c r="AT470" s="65"/>
      <c r="BA470" s="55"/>
      <c r="BG470" s="55"/>
      <c r="BH470" s="65"/>
      <c r="BI470" s="65"/>
      <c r="BJ470" s="65"/>
      <c r="BK470" s="65"/>
      <c r="BL470" s="65"/>
      <c r="BM470" s="65"/>
      <c r="BN470" s="65"/>
      <c r="BO470" s="65"/>
    </row>
    <row r="471" spans="19:67" ht="15.75" customHeight="1">
      <c r="S471" s="65"/>
      <c r="T471" s="65"/>
      <c r="U471" s="65"/>
      <c r="V471" s="65"/>
      <c r="W471" s="65"/>
      <c r="X471" s="65"/>
      <c r="Y471" s="65"/>
      <c r="AN471" s="65"/>
      <c r="AO471" s="65"/>
      <c r="AP471" s="65"/>
      <c r="AQ471" s="65"/>
      <c r="AR471" s="65"/>
      <c r="AS471" s="65"/>
      <c r="AT471" s="65"/>
      <c r="BA471" s="55"/>
      <c r="BG471" s="55"/>
      <c r="BH471" s="65"/>
      <c r="BI471" s="65"/>
      <c r="BJ471" s="65"/>
      <c r="BK471" s="65"/>
      <c r="BL471" s="65"/>
      <c r="BM471" s="65"/>
      <c r="BN471" s="65"/>
      <c r="BO471" s="65"/>
    </row>
    <row r="472" spans="19:67" ht="15.75" customHeight="1">
      <c r="S472" s="65"/>
      <c r="T472" s="65"/>
      <c r="U472" s="65"/>
      <c r="V472" s="65"/>
      <c r="W472" s="65"/>
      <c r="X472" s="65"/>
      <c r="Y472" s="65"/>
      <c r="AN472" s="65"/>
      <c r="AO472" s="65"/>
      <c r="AP472" s="65"/>
      <c r="AQ472" s="65"/>
      <c r="AR472" s="65"/>
      <c r="AS472" s="65"/>
      <c r="AT472" s="65"/>
      <c r="BA472" s="55"/>
      <c r="BG472" s="55"/>
      <c r="BH472" s="65"/>
      <c r="BI472" s="65"/>
      <c r="BJ472" s="65"/>
      <c r="BK472" s="65"/>
      <c r="BL472" s="65"/>
      <c r="BM472" s="65"/>
      <c r="BN472" s="65"/>
      <c r="BO472" s="65"/>
    </row>
    <row r="473" spans="19:67" ht="15.75" customHeight="1">
      <c r="S473" s="65"/>
      <c r="T473" s="65"/>
      <c r="U473" s="65"/>
      <c r="V473" s="65"/>
      <c r="W473" s="65"/>
      <c r="X473" s="65"/>
      <c r="Y473" s="65"/>
      <c r="AN473" s="65"/>
      <c r="AO473" s="65"/>
      <c r="AP473" s="65"/>
      <c r="AQ473" s="65"/>
      <c r="AR473" s="65"/>
      <c r="AS473" s="65"/>
      <c r="AT473" s="65"/>
      <c r="BA473" s="55"/>
      <c r="BG473" s="55"/>
      <c r="BH473" s="65"/>
      <c r="BI473" s="65"/>
      <c r="BJ473" s="65"/>
      <c r="BK473" s="65"/>
      <c r="BL473" s="65"/>
      <c r="BM473" s="65"/>
      <c r="BN473" s="65"/>
      <c r="BO473" s="65"/>
    </row>
    <row r="474" spans="19:67" ht="15.75" customHeight="1">
      <c r="S474" s="65"/>
      <c r="T474" s="65"/>
      <c r="U474" s="65"/>
      <c r="V474" s="65"/>
      <c r="W474" s="65"/>
      <c r="X474" s="65"/>
      <c r="Y474" s="65"/>
      <c r="AN474" s="65"/>
      <c r="AO474" s="65"/>
      <c r="AP474" s="65"/>
      <c r="AQ474" s="65"/>
      <c r="AR474" s="65"/>
      <c r="AS474" s="65"/>
      <c r="AT474" s="65"/>
      <c r="BA474" s="55"/>
      <c r="BG474" s="55"/>
      <c r="BH474" s="65"/>
      <c r="BI474" s="65"/>
      <c r="BJ474" s="65"/>
      <c r="BK474" s="65"/>
      <c r="BL474" s="65"/>
      <c r="BM474" s="65"/>
      <c r="BN474" s="65"/>
      <c r="BO474" s="65"/>
    </row>
    <row r="475" spans="19:67" ht="15.75" customHeight="1">
      <c r="S475" s="65"/>
      <c r="T475" s="65"/>
      <c r="U475" s="65"/>
      <c r="V475" s="65"/>
      <c r="W475" s="65"/>
      <c r="X475" s="65"/>
      <c r="Y475" s="65"/>
      <c r="AN475" s="65"/>
      <c r="AO475" s="65"/>
      <c r="AP475" s="65"/>
      <c r="AQ475" s="65"/>
      <c r="AR475" s="65"/>
      <c r="AS475" s="65"/>
      <c r="AT475" s="65"/>
      <c r="BA475" s="55"/>
      <c r="BG475" s="55"/>
      <c r="BH475" s="65"/>
      <c r="BI475" s="65"/>
      <c r="BJ475" s="65"/>
      <c r="BK475" s="65"/>
      <c r="BL475" s="65"/>
      <c r="BM475" s="65"/>
      <c r="BN475" s="65"/>
      <c r="BO475" s="65"/>
    </row>
    <row r="476" spans="19:67" ht="15.75" customHeight="1">
      <c r="S476" s="65"/>
      <c r="T476" s="65"/>
      <c r="U476" s="65"/>
      <c r="V476" s="65"/>
      <c r="W476" s="65"/>
      <c r="X476" s="65"/>
      <c r="Y476" s="65"/>
      <c r="AN476" s="65"/>
      <c r="AO476" s="65"/>
      <c r="AP476" s="65"/>
      <c r="AQ476" s="65"/>
      <c r="AR476" s="65"/>
      <c r="AS476" s="65"/>
      <c r="AT476" s="65"/>
      <c r="BA476" s="55"/>
      <c r="BG476" s="55"/>
      <c r="BH476" s="65"/>
      <c r="BI476" s="65"/>
      <c r="BJ476" s="65"/>
      <c r="BK476" s="65"/>
      <c r="BL476" s="65"/>
      <c r="BM476" s="65"/>
      <c r="BN476" s="65"/>
      <c r="BO476" s="65"/>
    </row>
    <row r="477" spans="19:67" ht="15.75" customHeight="1">
      <c r="S477" s="65"/>
      <c r="T477" s="65"/>
      <c r="U477" s="65"/>
      <c r="V477" s="65"/>
      <c r="W477" s="65"/>
      <c r="X477" s="65"/>
      <c r="Y477" s="65"/>
      <c r="AN477" s="65"/>
      <c r="AO477" s="65"/>
      <c r="AP477" s="65"/>
      <c r="AQ477" s="65"/>
      <c r="AR477" s="65"/>
      <c r="AS477" s="65"/>
      <c r="AT477" s="65"/>
      <c r="BA477" s="55"/>
      <c r="BG477" s="55"/>
      <c r="BH477" s="65"/>
      <c r="BI477" s="65"/>
      <c r="BJ477" s="65"/>
      <c r="BK477" s="65"/>
      <c r="BL477" s="65"/>
      <c r="BM477" s="65"/>
      <c r="BN477" s="65"/>
      <c r="BO477" s="65"/>
    </row>
    <row r="478" spans="19:67" ht="15.75" customHeight="1">
      <c r="S478" s="65"/>
      <c r="T478" s="65"/>
      <c r="U478" s="65"/>
      <c r="V478" s="65"/>
      <c r="W478" s="65"/>
      <c r="X478" s="65"/>
      <c r="Y478" s="65"/>
      <c r="AN478" s="65"/>
      <c r="AO478" s="65"/>
      <c r="AP478" s="65"/>
      <c r="AQ478" s="65"/>
      <c r="AR478" s="65"/>
      <c r="AS478" s="65"/>
      <c r="AT478" s="65"/>
      <c r="BA478" s="55"/>
      <c r="BG478" s="55"/>
      <c r="BH478" s="65"/>
      <c r="BI478" s="65"/>
      <c r="BJ478" s="65"/>
      <c r="BK478" s="65"/>
      <c r="BL478" s="65"/>
      <c r="BM478" s="65"/>
      <c r="BN478" s="65"/>
      <c r="BO478" s="65"/>
    </row>
    <row r="479" spans="19:67" ht="15.75" customHeight="1">
      <c r="S479" s="65"/>
      <c r="T479" s="65"/>
      <c r="U479" s="65"/>
      <c r="V479" s="65"/>
      <c r="W479" s="65"/>
      <c r="X479" s="65"/>
      <c r="Y479" s="65"/>
      <c r="AN479" s="65"/>
      <c r="AO479" s="65"/>
      <c r="AP479" s="65"/>
      <c r="AQ479" s="65"/>
      <c r="AR479" s="65"/>
      <c r="AS479" s="65"/>
      <c r="AT479" s="65"/>
      <c r="BA479" s="55"/>
      <c r="BG479" s="55"/>
      <c r="BH479" s="65"/>
      <c r="BI479" s="65"/>
      <c r="BJ479" s="65"/>
      <c r="BK479" s="65"/>
      <c r="BL479" s="65"/>
      <c r="BM479" s="65"/>
      <c r="BN479" s="65"/>
      <c r="BO479" s="65"/>
    </row>
    <row r="480" spans="19:67" ht="15.75" customHeight="1">
      <c r="S480" s="65"/>
      <c r="T480" s="65"/>
      <c r="U480" s="65"/>
      <c r="V480" s="65"/>
      <c r="W480" s="65"/>
      <c r="X480" s="65"/>
      <c r="Y480" s="65"/>
      <c r="AN480" s="65"/>
      <c r="AO480" s="65"/>
      <c r="AP480" s="65"/>
      <c r="AQ480" s="65"/>
      <c r="AR480" s="65"/>
      <c r="AS480" s="65"/>
      <c r="AT480" s="65"/>
      <c r="BA480" s="55"/>
      <c r="BG480" s="55"/>
      <c r="BH480" s="65"/>
      <c r="BI480" s="65"/>
      <c r="BJ480" s="65"/>
      <c r="BK480" s="65"/>
      <c r="BL480" s="65"/>
      <c r="BM480" s="65"/>
      <c r="BN480" s="65"/>
      <c r="BO480" s="65"/>
    </row>
    <row r="481" spans="19:67" ht="15.75" customHeight="1">
      <c r="S481" s="65"/>
      <c r="T481" s="65"/>
      <c r="U481" s="65"/>
      <c r="V481" s="65"/>
      <c r="W481" s="65"/>
      <c r="X481" s="65"/>
      <c r="Y481" s="65"/>
      <c r="AN481" s="65"/>
      <c r="AO481" s="65"/>
      <c r="AP481" s="65"/>
      <c r="AQ481" s="65"/>
      <c r="AR481" s="65"/>
      <c r="AS481" s="65"/>
      <c r="AT481" s="65"/>
      <c r="BA481" s="55"/>
      <c r="BG481" s="55"/>
      <c r="BH481" s="65"/>
      <c r="BI481" s="65"/>
      <c r="BJ481" s="65"/>
      <c r="BK481" s="65"/>
      <c r="BL481" s="65"/>
      <c r="BM481" s="65"/>
      <c r="BN481" s="65"/>
      <c r="BO481" s="65"/>
    </row>
    <row r="482" spans="19:67" ht="15.75" customHeight="1">
      <c r="S482" s="65"/>
      <c r="T482" s="65"/>
      <c r="U482" s="65"/>
      <c r="V482" s="65"/>
      <c r="W482" s="65"/>
      <c r="X482" s="65"/>
      <c r="Y482" s="65"/>
      <c r="AN482" s="65"/>
      <c r="AO482" s="65"/>
      <c r="AP482" s="65"/>
      <c r="AQ482" s="65"/>
      <c r="AR482" s="65"/>
      <c r="AS482" s="65"/>
      <c r="AT482" s="65"/>
      <c r="BA482" s="55"/>
      <c r="BG482" s="55"/>
      <c r="BH482" s="65"/>
      <c r="BI482" s="65"/>
      <c r="BJ482" s="65"/>
      <c r="BK482" s="65"/>
      <c r="BL482" s="65"/>
      <c r="BM482" s="65"/>
      <c r="BN482" s="65"/>
      <c r="BO482" s="65"/>
    </row>
    <row r="483" spans="19:67" ht="15.75" customHeight="1">
      <c r="S483" s="65"/>
      <c r="T483" s="65"/>
      <c r="U483" s="65"/>
      <c r="V483" s="65"/>
      <c r="W483" s="65"/>
      <c r="X483" s="65"/>
      <c r="Y483" s="65"/>
      <c r="AN483" s="65"/>
      <c r="AO483" s="65"/>
      <c r="AP483" s="65"/>
      <c r="AQ483" s="65"/>
      <c r="AR483" s="65"/>
      <c r="AS483" s="65"/>
      <c r="AT483" s="65"/>
      <c r="BA483" s="55"/>
      <c r="BG483" s="55"/>
      <c r="BH483" s="65"/>
      <c r="BI483" s="65"/>
      <c r="BJ483" s="65"/>
      <c r="BK483" s="65"/>
      <c r="BL483" s="65"/>
      <c r="BM483" s="65"/>
      <c r="BN483" s="65"/>
      <c r="BO483" s="65"/>
    </row>
    <row r="484" spans="19:67" ht="15.75" customHeight="1">
      <c r="S484" s="65"/>
      <c r="T484" s="65"/>
      <c r="U484" s="65"/>
      <c r="V484" s="65"/>
      <c r="W484" s="65"/>
      <c r="X484" s="65"/>
      <c r="Y484" s="65"/>
      <c r="AN484" s="65"/>
      <c r="AO484" s="65"/>
      <c r="AP484" s="65"/>
      <c r="AQ484" s="65"/>
      <c r="AR484" s="65"/>
      <c r="AS484" s="65"/>
      <c r="AT484" s="65"/>
      <c r="BA484" s="55"/>
      <c r="BG484" s="55"/>
      <c r="BH484" s="65"/>
      <c r="BI484" s="65"/>
      <c r="BJ484" s="65"/>
      <c r="BK484" s="65"/>
      <c r="BL484" s="65"/>
      <c r="BM484" s="65"/>
      <c r="BN484" s="65"/>
      <c r="BO484" s="65"/>
    </row>
    <row r="485" spans="19:67" ht="15.75" customHeight="1">
      <c r="S485" s="65"/>
      <c r="T485" s="65"/>
      <c r="U485" s="65"/>
      <c r="V485" s="65"/>
      <c r="W485" s="65"/>
      <c r="X485" s="65"/>
      <c r="Y485" s="65"/>
      <c r="AN485" s="65"/>
      <c r="AO485" s="65"/>
      <c r="AP485" s="65"/>
      <c r="AQ485" s="65"/>
      <c r="AR485" s="65"/>
      <c r="AS485" s="65"/>
      <c r="AT485" s="65"/>
      <c r="BA485" s="55"/>
      <c r="BG485" s="55"/>
      <c r="BH485" s="65"/>
      <c r="BI485" s="65"/>
      <c r="BJ485" s="65"/>
      <c r="BK485" s="65"/>
      <c r="BL485" s="65"/>
      <c r="BM485" s="65"/>
      <c r="BN485" s="65"/>
      <c r="BO485" s="65"/>
    </row>
    <row r="486" spans="19:67" ht="15.75" customHeight="1">
      <c r="S486" s="65"/>
      <c r="T486" s="65"/>
      <c r="U486" s="65"/>
      <c r="V486" s="65"/>
      <c r="W486" s="65"/>
      <c r="X486" s="65"/>
      <c r="Y486" s="65"/>
      <c r="AN486" s="65"/>
      <c r="AO486" s="65"/>
      <c r="AP486" s="65"/>
      <c r="AQ486" s="65"/>
      <c r="AR486" s="65"/>
      <c r="AS486" s="65"/>
      <c r="AT486" s="65"/>
      <c r="BA486" s="55"/>
      <c r="BG486" s="55"/>
      <c r="BH486" s="65"/>
      <c r="BI486" s="65"/>
      <c r="BJ486" s="65"/>
      <c r="BK486" s="65"/>
      <c r="BL486" s="65"/>
      <c r="BM486" s="65"/>
      <c r="BN486" s="65"/>
      <c r="BO486" s="65"/>
    </row>
    <row r="487" spans="19:67" ht="15.75" customHeight="1">
      <c r="S487" s="65"/>
      <c r="T487" s="65"/>
      <c r="U487" s="65"/>
      <c r="V487" s="65"/>
      <c r="W487" s="65"/>
      <c r="X487" s="65"/>
      <c r="Y487" s="65"/>
      <c r="AN487" s="65"/>
      <c r="AO487" s="65"/>
      <c r="AP487" s="65"/>
      <c r="AQ487" s="65"/>
      <c r="AR487" s="65"/>
      <c r="AS487" s="65"/>
      <c r="AT487" s="65"/>
      <c r="BA487" s="55"/>
      <c r="BG487" s="55"/>
      <c r="BH487" s="65"/>
      <c r="BI487" s="65"/>
      <c r="BJ487" s="65"/>
      <c r="BK487" s="65"/>
      <c r="BL487" s="65"/>
      <c r="BM487" s="65"/>
      <c r="BN487" s="65"/>
      <c r="BO487" s="65"/>
    </row>
    <row r="488" spans="19:67" ht="15.75" customHeight="1">
      <c r="S488" s="65"/>
      <c r="T488" s="65"/>
      <c r="U488" s="65"/>
      <c r="V488" s="65"/>
      <c r="W488" s="65"/>
      <c r="X488" s="65"/>
      <c r="Y488" s="65"/>
      <c r="AN488" s="65"/>
      <c r="AO488" s="65"/>
      <c r="AP488" s="65"/>
      <c r="AQ488" s="65"/>
      <c r="AR488" s="65"/>
      <c r="AS488" s="65"/>
      <c r="AT488" s="65"/>
      <c r="BA488" s="55"/>
      <c r="BG488" s="55"/>
      <c r="BH488" s="65"/>
      <c r="BI488" s="65"/>
      <c r="BJ488" s="65"/>
      <c r="BK488" s="65"/>
      <c r="BL488" s="65"/>
      <c r="BM488" s="65"/>
      <c r="BN488" s="65"/>
      <c r="BO488" s="65"/>
    </row>
    <row r="489" spans="19:67" ht="15.75" customHeight="1">
      <c r="S489" s="65"/>
      <c r="T489" s="65"/>
      <c r="U489" s="65"/>
      <c r="V489" s="65"/>
      <c r="W489" s="65"/>
      <c r="X489" s="65"/>
      <c r="Y489" s="65"/>
      <c r="AN489" s="65"/>
      <c r="AO489" s="65"/>
      <c r="AP489" s="65"/>
      <c r="AQ489" s="65"/>
      <c r="AR489" s="65"/>
      <c r="AS489" s="65"/>
      <c r="AT489" s="65"/>
      <c r="BA489" s="55"/>
      <c r="BG489" s="55"/>
      <c r="BH489" s="65"/>
      <c r="BI489" s="65"/>
      <c r="BJ489" s="65"/>
      <c r="BK489" s="65"/>
      <c r="BL489" s="65"/>
      <c r="BM489" s="65"/>
      <c r="BN489" s="65"/>
      <c r="BO489" s="65"/>
    </row>
    <row r="490" spans="19:67" ht="15.75" customHeight="1">
      <c r="S490" s="65"/>
      <c r="T490" s="65"/>
      <c r="U490" s="65"/>
      <c r="V490" s="65"/>
      <c r="W490" s="65"/>
      <c r="X490" s="65"/>
      <c r="Y490" s="65"/>
      <c r="AN490" s="65"/>
      <c r="AO490" s="65"/>
      <c r="AP490" s="65"/>
      <c r="AQ490" s="65"/>
      <c r="AR490" s="65"/>
      <c r="AS490" s="65"/>
      <c r="AT490" s="65"/>
      <c r="BA490" s="55"/>
      <c r="BG490" s="55"/>
      <c r="BH490" s="65"/>
      <c r="BI490" s="65"/>
      <c r="BJ490" s="65"/>
      <c r="BK490" s="65"/>
      <c r="BL490" s="65"/>
      <c r="BM490" s="65"/>
      <c r="BN490" s="65"/>
      <c r="BO490" s="65"/>
    </row>
    <row r="491" spans="19:67" ht="15.75" customHeight="1">
      <c r="S491" s="65"/>
      <c r="T491" s="65"/>
      <c r="U491" s="65"/>
      <c r="V491" s="65"/>
      <c r="W491" s="65"/>
      <c r="X491" s="65"/>
      <c r="Y491" s="65"/>
      <c r="AN491" s="65"/>
      <c r="AO491" s="65"/>
      <c r="AP491" s="65"/>
      <c r="AQ491" s="65"/>
      <c r="AR491" s="65"/>
      <c r="AS491" s="65"/>
      <c r="AT491" s="65"/>
      <c r="BA491" s="55"/>
      <c r="BG491" s="55"/>
      <c r="BH491" s="65"/>
      <c r="BI491" s="65"/>
      <c r="BJ491" s="65"/>
      <c r="BK491" s="65"/>
      <c r="BL491" s="65"/>
      <c r="BM491" s="65"/>
      <c r="BN491" s="65"/>
      <c r="BO491" s="65"/>
    </row>
    <row r="492" spans="19:67" ht="15.75" customHeight="1">
      <c r="S492" s="65"/>
      <c r="T492" s="65"/>
      <c r="U492" s="65"/>
      <c r="V492" s="65"/>
      <c r="W492" s="65"/>
      <c r="X492" s="65"/>
      <c r="Y492" s="65"/>
      <c r="AN492" s="65"/>
      <c r="AO492" s="65"/>
      <c r="AP492" s="65"/>
      <c r="AQ492" s="65"/>
      <c r="AR492" s="65"/>
      <c r="AS492" s="65"/>
      <c r="AT492" s="65"/>
      <c r="BA492" s="55"/>
      <c r="BG492" s="55"/>
      <c r="BH492" s="65"/>
      <c r="BI492" s="65"/>
      <c r="BJ492" s="65"/>
      <c r="BK492" s="65"/>
      <c r="BL492" s="65"/>
      <c r="BM492" s="65"/>
      <c r="BN492" s="65"/>
      <c r="BO492" s="65"/>
    </row>
    <row r="493" spans="19:67" ht="15.75" customHeight="1">
      <c r="S493" s="65"/>
      <c r="T493" s="65"/>
      <c r="U493" s="65"/>
      <c r="V493" s="65"/>
      <c r="W493" s="65"/>
      <c r="X493" s="65"/>
      <c r="Y493" s="65"/>
      <c r="AN493" s="65"/>
      <c r="AO493" s="65"/>
      <c r="AP493" s="65"/>
      <c r="AQ493" s="65"/>
      <c r="AR493" s="65"/>
      <c r="AS493" s="65"/>
      <c r="AT493" s="65"/>
      <c r="BA493" s="55"/>
      <c r="BG493" s="55"/>
      <c r="BH493" s="65"/>
      <c r="BI493" s="65"/>
      <c r="BJ493" s="65"/>
      <c r="BK493" s="65"/>
      <c r="BL493" s="65"/>
      <c r="BM493" s="65"/>
      <c r="BN493" s="65"/>
      <c r="BO493" s="65"/>
    </row>
    <row r="494" spans="19:67" ht="15.75" customHeight="1">
      <c r="S494" s="65"/>
      <c r="T494" s="65"/>
      <c r="U494" s="65"/>
      <c r="V494" s="65"/>
      <c r="W494" s="65"/>
      <c r="X494" s="65"/>
      <c r="Y494" s="65"/>
      <c r="AN494" s="65"/>
      <c r="AO494" s="65"/>
      <c r="AP494" s="65"/>
      <c r="AQ494" s="65"/>
      <c r="AR494" s="65"/>
      <c r="AS494" s="65"/>
      <c r="AT494" s="65"/>
      <c r="BA494" s="55"/>
      <c r="BG494" s="55"/>
      <c r="BH494" s="65"/>
      <c r="BI494" s="65"/>
      <c r="BJ494" s="65"/>
      <c r="BK494" s="65"/>
      <c r="BL494" s="65"/>
      <c r="BM494" s="65"/>
      <c r="BN494" s="65"/>
      <c r="BO494" s="65"/>
    </row>
    <row r="495" spans="19:67" ht="15.75" customHeight="1">
      <c r="S495" s="65"/>
      <c r="T495" s="65"/>
      <c r="U495" s="65"/>
      <c r="V495" s="65"/>
      <c r="W495" s="65"/>
      <c r="X495" s="65"/>
      <c r="Y495" s="65"/>
      <c r="AN495" s="65"/>
      <c r="AO495" s="65"/>
      <c r="AP495" s="65"/>
      <c r="AQ495" s="65"/>
      <c r="AR495" s="65"/>
      <c r="AS495" s="65"/>
      <c r="AT495" s="65"/>
      <c r="BA495" s="55"/>
      <c r="BG495" s="55"/>
      <c r="BH495" s="65"/>
      <c r="BI495" s="65"/>
      <c r="BJ495" s="65"/>
      <c r="BK495" s="65"/>
      <c r="BL495" s="65"/>
      <c r="BM495" s="65"/>
      <c r="BN495" s="65"/>
      <c r="BO495" s="65"/>
    </row>
    <row r="496" spans="19:67" ht="15.75" customHeight="1">
      <c r="S496" s="65"/>
      <c r="T496" s="65"/>
      <c r="U496" s="65"/>
      <c r="V496" s="65"/>
      <c r="W496" s="65"/>
      <c r="X496" s="65"/>
      <c r="Y496" s="65"/>
      <c r="AN496" s="65"/>
      <c r="AO496" s="65"/>
      <c r="AP496" s="65"/>
      <c r="AQ496" s="65"/>
      <c r="AR496" s="65"/>
      <c r="AS496" s="65"/>
      <c r="AT496" s="65"/>
      <c r="BA496" s="55"/>
      <c r="BG496" s="55"/>
      <c r="BH496" s="65"/>
      <c r="BI496" s="65"/>
      <c r="BJ496" s="65"/>
      <c r="BK496" s="65"/>
      <c r="BL496" s="65"/>
      <c r="BM496" s="65"/>
      <c r="BN496" s="65"/>
      <c r="BO496" s="65"/>
    </row>
    <row r="497" spans="19:67" ht="15.75" customHeight="1">
      <c r="S497" s="65"/>
      <c r="T497" s="65"/>
      <c r="U497" s="65"/>
      <c r="V497" s="65"/>
      <c r="W497" s="65"/>
      <c r="X497" s="65"/>
      <c r="Y497" s="65"/>
      <c r="AN497" s="65"/>
      <c r="AO497" s="65"/>
      <c r="AP497" s="65"/>
      <c r="AQ497" s="65"/>
      <c r="AR497" s="65"/>
      <c r="AS497" s="65"/>
      <c r="AT497" s="65"/>
      <c r="BA497" s="55"/>
      <c r="BG497" s="55"/>
      <c r="BH497" s="65"/>
      <c r="BI497" s="65"/>
      <c r="BJ497" s="65"/>
      <c r="BK497" s="65"/>
      <c r="BL497" s="65"/>
      <c r="BM497" s="65"/>
      <c r="BN497" s="65"/>
      <c r="BO497" s="65"/>
    </row>
    <row r="498" spans="19:67" ht="15.75" customHeight="1">
      <c r="S498" s="65"/>
      <c r="T498" s="65"/>
      <c r="U498" s="65"/>
      <c r="V498" s="65"/>
      <c r="W498" s="65"/>
      <c r="X498" s="65"/>
      <c r="Y498" s="65"/>
      <c r="AN498" s="65"/>
      <c r="AO498" s="65"/>
      <c r="AP498" s="65"/>
      <c r="AQ498" s="65"/>
      <c r="AR498" s="65"/>
      <c r="AS498" s="65"/>
      <c r="AT498" s="65"/>
      <c r="BA498" s="55"/>
      <c r="BG498" s="55"/>
      <c r="BH498" s="65"/>
      <c r="BI498" s="65"/>
      <c r="BJ498" s="65"/>
      <c r="BK498" s="65"/>
      <c r="BL498" s="65"/>
      <c r="BM498" s="65"/>
      <c r="BN498" s="65"/>
      <c r="BO498" s="65"/>
    </row>
    <row r="499" spans="19:67" ht="15.75" customHeight="1">
      <c r="S499" s="65"/>
      <c r="T499" s="65"/>
      <c r="U499" s="65"/>
      <c r="V499" s="65"/>
      <c r="W499" s="65"/>
      <c r="X499" s="65"/>
      <c r="Y499" s="65"/>
      <c r="AN499" s="65"/>
      <c r="AO499" s="65"/>
      <c r="AP499" s="65"/>
      <c r="AQ499" s="65"/>
      <c r="AR499" s="65"/>
      <c r="AS499" s="65"/>
      <c r="AT499" s="65"/>
      <c r="BA499" s="55"/>
      <c r="BG499" s="55"/>
      <c r="BH499" s="65"/>
      <c r="BI499" s="65"/>
      <c r="BJ499" s="65"/>
      <c r="BK499" s="65"/>
      <c r="BL499" s="65"/>
      <c r="BM499" s="65"/>
      <c r="BN499" s="65"/>
      <c r="BO499" s="65"/>
    </row>
    <row r="500" spans="19:67" ht="15.75" customHeight="1">
      <c r="S500" s="65"/>
      <c r="T500" s="65"/>
      <c r="U500" s="65"/>
      <c r="V500" s="65"/>
      <c r="W500" s="65"/>
      <c r="X500" s="65"/>
      <c r="Y500" s="65"/>
      <c r="AN500" s="65"/>
      <c r="AO500" s="65"/>
      <c r="AP500" s="65"/>
      <c r="AQ500" s="65"/>
      <c r="AR500" s="65"/>
      <c r="AS500" s="65"/>
      <c r="AT500" s="65"/>
      <c r="BA500" s="55"/>
      <c r="BG500" s="55"/>
      <c r="BH500" s="65"/>
      <c r="BI500" s="65"/>
      <c r="BJ500" s="65"/>
      <c r="BK500" s="65"/>
      <c r="BL500" s="65"/>
      <c r="BM500" s="65"/>
      <c r="BN500" s="65"/>
      <c r="BO500" s="65"/>
    </row>
    <row r="501" spans="19:67" ht="15.75" customHeight="1">
      <c r="S501" s="65"/>
      <c r="T501" s="65"/>
      <c r="U501" s="65"/>
      <c r="V501" s="65"/>
      <c r="W501" s="65"/>
      <c r="X501" s="65"/>
      <c r="Y501" s="65"/>
      <c r="AN501" s="65"/>
      <c r="AO501" s="65"/>
      <c r="AP501" s="65"/>
      <c r="AQ501" s="65"/>
      <c r="AR501" s="65"/>
      <c r="AS501" s="65"/>
      <c r="AT501" s="65"/>
      <c r="BA501" s="55"/>
      <c r="BG501" s="55"/>
      <c r="BH501" s="65"/>
      <c r="BI501" s="65"/>
      <c r="BJ501" s="65"/>
      <c r="BK501" s="65"/>
      <c r="BL501" s="65"/>
      <c r="BM501" s="65"/>
      <c r="BN501" s="65"/>
      <c r="BO501" s="65"/>
    </row>
    <row r="502" spans="19:67" ht="15.75" customHeight="1">
      <c r="S502" s="65"/>
      <c r="T502" s="65"/>
      <c r="U502" s="65"/>
      <c r="V502" s="65"/>
      <c r="W502" s="65"/>
      <c r="X502" s="65"/>
      <c r="Y502" s="65"/>
      <c r="AN502" s="65"/>
      <c r="AO502" s="65"/>
      <c r="AP502" s="65"/>
      <c r="AQ502" s="65"/>
      <c r="AR502" s="65"/>
      <c r="AS502" s="65"/>
      <c r="AT502" s="65"/>
      <c r="BA502" s="55"/>
      <c r="BG502" s="55"/>
      <c r="BH502" s="65"/>
      <c r="BI502" s="65"/>
      <c r="BJ502" s="65"/>
      <c r="BK502" s="65"/>
      <c r="BL502" s="65"/>
      <c r="BM502" s="65"/>
      <c r="BN502" s="65"/>
      <c r="BO502" s="65"/>
    </row>
    <row r="503" spans="19:67" ht="15.75" customHeight="1">
      <c r="S503" s="65"/>
      <c r="T503" s="65"/>
      <c r="U503" s="65"/>
      <c r="V503" s="65"/>
      <c r="W503" s="65"/>
      <c r="X503" s="65"/>
      <c r="Y503" s="65"/>
      <c r="AN503" s="65"/>
      <c r="AO503" s="65"/>
      <c r="AP503" s="65"/>
      <c r="AQ503" s="65"/>
      <c r="AR503" s="65"/>
      <c r="AS503" s="65"/>
      <c r="AT503" s="65"/>
      <c r="BA503" s="55"/>
      <c r="BG503" s="55"/>
      <c r="BH503" s="65"/>
      <c r="BI503" s="65"/>
      <c r="BJ503" s="65"/>
      <c r="BK503" s="65"/>
      <c r="BL503" s="65"/>
      <c r="BM503" s="65"/>
      <c r="BN503" s="65"/>
      <c r="BO503" s="65"/>
    </row>
    <row r="504" spans="19:67" ht="15.75" customHeight="1">
      <c r="S504" s="65"/>
      <c r="T504" s="65"/>
      <c r="U504" s="65"/>
      <c r="V504" s="65"/>
      <c r="W504" s="65"/>
      <c r="X504" s="65"/>
      <c r="Y504" s="65"/>
      <c r="AN504" s="65"/>
      <c r="AO504" s="65"/>
      <c r="AP504" s="65"/>
      <c r="AQ504" s="65"/>
      <c r="AR504" s="65"/>
      <c r="AS504" s="65"/>
      <c r="AT504" s="65"/>
      <c r="BA504" s="55"/>
      <c r="BG504" s="55"/>
      <c r="BH504" s="65"/>
      <c r="BI504" s="65"/>
      <c r="BJ504" s="65"/>
      <c r="BK504" s="65"/>
      <c r="BL504" s="65"/>
      <c r="BM504" s="65"/>
      <c r="BN504" s="65"/>
      <c r="BO504" s="65"/>
    </row>
    <row r="505" spans="19:67" ht="15.75" customHeight="1">
      <c r="S505" s="65"/>
      <c r="T505" s="65"/>
      <c r="U505" s="65"/>
      <c r="V505" s="65"/>
      <c r="W505" s="65"/>
      <c r="X505" s="65"/>
      <c r="Y505" s="65"/>
      <c r="AN505" s="65"/>
      <c r="AO505" s="65"/>
      <c r="AP505" s="65"/>
      <c r="AQ505" s="65"/>
      <c r="AR505" s="65"/>
      <c r="AS505" s="65"/>
      <c r="AT505" s="65"/>
      <c r="BA505" s="55"/>
      <c r="BG505" s="55"/>
      <c r="BH505" s="65"/>
      <c r="BI505" s="65"/>
      <c r="BJ505" s="65"/>
      <c r="BK505" s="65"/>
      <c r="BL505" s="65"/>
      <c r="BM505" s="65"/>
      <c r="BN505" s="65"/>
      <c r="BO505" s="65"/>
    </row>
    <row r="506" spans="19:67" ht="15.75" customHeight="1">
      <c r="S506" s="65"/>
      <c r="T506" s="65"/>
      <c r="U506" s="65"/>
      <c r="V506" s="65"/>
      <c r="W506" s="65"/>
      <c r="X506" s="65"/>
      <c r="Y506" s="65"/>
      <c r="AN506" s="65"/>
      <c r="AO506" s="65"/>
      <c r="AP506" s="65"/>
      <c r="AQ506" s="65"/>
      <c r="AR506" s="65"/>
      <c r="AS506" s="65"/>
      <c r="AT506" s="65"/>
      <c r="BA506" s="55"/>
      <c r="BG506" s="55"/>
      <c r="BH506" s="65"/>
      <c r="BI506" s="65"/>
      <c r="BJ506" s="65"/>
      <c r="BK506" s="65"/>
      <c r="BL506" s="65"/>
      <c r="BM506" s="65"/>
      <c r="BN506" s="65"/>
      <c r="BO506" s="65"/>
    </row>
    <row r="507" spans="19:67" ht="15.75" customHeight="1">
      <c r="S507" s="65"/>
      <c r="T507" s="65"/>
      <c r="U507" s="65"/>
      <c r="V507" s="65"/>
      <c r="W507" s="65"/>
      <c r="X507" s="65"/>
      <c r="Y507" s="65"/>
      <c r="AN507" s="65"/>
      <c r="AO507" s="65"/>
      <c r="AP507" s="65"/>
      <c r="AQ507" s="65"/>
      <c r="AR507" s="65"/>
      <c r="AS507" s="65"/>
      <c r="AT507" s="65"/>
      <c r="BA507" s="55"/>
      <c r="BG507" s="55"/>
      <c r="BH507" s="65"/>
      <c r="BI507" s="65"/>
      <c r="BJ507" s="65"/>
      <c r="BK507" s="65"/>
      <c r="BL507" s="65"/>
      <c r="BM507" s="65"/>
      <c r="BN507" s="65"/>
      <c r="BO507" s="65"/>
    </row>
    <row r="508" spans="19:67" ht="15.75" customHeight="1">
      <c r="S508" s="65"/>
      <c r="T508" s="65"/>
      <c r="U508" s="65"/>
      <c r="V508" s="65"/>
      <c r="W508" s="65"/>
      <c r="X508" s="65"/>
      <c r="Y508" s="65"/>
      <c r="AN508" s="65"/>
      <c r="AO508" s="65"/>
      <c r="AP508" s="65"/>
      <c r="AQ508" s="65"/>
      <c r="AR508" s="65"/>
      <c r="AS508" s="65"/>
      <c r="AT508" s="65"/>
      <c r="BA508" s="55"/>
      <c r="BG508" s="55"/>
      <c r="BH508" s="65"/>
      <c r="BI508" s="65"/>
      <c r="BJ508" s="65"/>
      <c r="BK508" s="65"/>
      <c r="BL508" s="65"/>
      <c r="BM508" s="65"/>
      <c r="BN508" s="65"/>
      <c r="BO508" s="65"/>
    </row>
    <row r="509" spans="19:67" ht="15.75" customHeight="1">
      <c r="S509" s="65"/>
      <c r="T509" s="65"/>
      <c r="U509" s="65"/>
      <c r="V509" s="65"/>
      <c r="W509" s="65"/>
      <c r="X509" s="65"/>
      <c r="Y509" s="65"/>
      <c r="AN509" s="65"/>
      <c r="AO509" s="65"/>
      <c r="AP509" s="65"/>
      <c r="AQ509" s="65"/>
      <c r="AR509" s="65"/>
      <c r="AS509" s="65"/>
      <c r="AT509" s="65"/>
      <c r="BA509" s="55"/>
      <c r="BG509" s="55"/>
      <c r="BH509" s="65"/>
      <c r="BI509" s="65"/>
      <c r="BJ509" s="65"/>
      <c r="BK509" s="65"/>
      <c r="BL509" s="65"/>
      <c r="BM509" s="65"/>
      <c r="BN509" s="65"/>
      <c r="BO509" s="65"/>
    </row>
    <row r="510" spans="19:67" ht="15.75" customHeight="1">
      <c r="S510" s="65"/>
      <c r="T510" s="65"/>
      <c r="U510" s="65"/>
      <c r="V510" s="65"/>
      <c r="W510" s="65"/>
      <c r="X510" s="65"/>
      <c r="Y510" s="65"/>
      <c r="AN510" s="65"/>
      <c r="AO510" s="65"/>
      <c r="AP510" s="65"/>
      <c r="AQ510" s="65"/>
      <c r="AR510" s="65"/>
      <c r="AS510" s="65"/>
      <c r="AT510" s="65"/>
      <c r="BA510" s="55"/>
      <c r="BG510" s="55"/>
      <c r="BH510" s="65"/>
      <c r="BI510" s="65"/>
      <c r="BJ510" s="65"/>
      <c r="BK510" s="65"/>
      <c r="BL510" s="65"/>
      <c r="BM510" s="65"/>
      <c r="BN510" s="65"/>
      <c r="BO510" s="65"/>
    </row>
    <row r="511" spans="19:67" ht="15.75" customHeight="1">
      <c r="S511" s="65"/>
      <c r="T511" s="65"/>
      <c r="U511" s="65"/>
      <c r="V511" s="65"/>
      <c r="W511" s="65"/>
      <c r="X511" s="65"/>
      <c r="Y511" s="65"/>
      <c r="AN511" s="65"/>
      <c r="AO511" s="65"/>
      <c r="AP511" s="65"/>
      <c r="AQ511" s="65"/>
      <c r="AR511" s="65"/>
      <c r="AS511" s="65"/>
      <c r="AT511" s="65"/>
      <c r="BA511" s="55"/>
      <c r="BG511" s="55"/>
      <c r="BH511" s="65"/>
      <c r="BI511" s="65"/>
      <c r="BJ511" s="65"/>
      <c r="BK511" s="65"/>
      <c r="BL511" s="65"/>
      <c r="BM511" s="65"/>
      <c r="BN511" s="65"/>
      <c r="BO511" s="65"/>
    </row>
    <row r="512" spans="19:67" ht="15.75" customHeight="1">
      <c r="S512" s="65"/>
      <c r="T512" s="65"/>
      <c r="U512" s="65"/>
      <c r="V512" s="65"/>
      <c r="W512" s="65"/>
      <c r="X512" s="65"/>
      <c r="Y512" s="65"/>
      <c r="AN512" s="65"/>
      <c r="AO512" s="65"/>
      <c r="AP512" s="65"/>
      <c r="AQ512" s="65"/>
      <c r="AR512" s="65"/>
      <c r="AS512" s="65"/>
      <c r="AT512" s="65"/>
      <c r="BA512" s="55"/>
      <c r="BG512" s="55"/>
      <c r="BH512" s="65"/>
      <c r="BI512" s="65"/>
      <c r="BJ512" s="65"/>
      <c r="BK512" s="65"/>
      <c r="BL512" s="65"/>
      <c r="BM512" s="65"/>
      <c r="BN512" s="65"/>
      <c r="BO512" s="65"/>
    </row>
    <row r="513" spans="19:67" ht="15.75" customHeight="1">
      <c r="S513" s="65"/>
      <c r="T513" s="65"/>
      <c r="U513" s="65"/>
      <c r="V513" s="65"/>
      <c r="W513" s="65"/>
      <c r="X513" s="65"/>
      <c r="Y513" s="65"/>
      <c r="AN513" s="65"/>
      <c r="AO513" s="65"/>
      <c r="AP513" s="65"/>
      <c r="AQ513" s="65"/>
      <c r="AR513" s="65"/>
      <c r="AS513" s="65"/>
      <c r="AT513" s="65"/>
      <c r="BA513" s="55"/>
      <c r="BG513" s="55"/>
      <c r="BH513" s="65"/>
      <c r="BI513" s="65"/>
      <c r="BJ513" s="65"/>
      <c r="BK513" s="65"/>
      <c r="BL513" s="65"/>
      <c r="BM513" s="65"/>
      <c r="BN513" s="65"/>
      <c r="BO513" s="65"/>
    </row>
    <row r="514" spans="19:67" ht="15.75" customHeight="1">
      <c r="S514" s="65"/>
      <c r="T514" s="65"/>
      <c r="U514" s="65"/>
      <c r="V514" s="65"/>
      <c r="W514" s="65"/>
      <c r="X514" s="65"/>
      <c r="Y514" s="65"/>
      <c r="AN514" s="65"/>
      <c r="AO514" s="65"/>
      <c r="AP514" s="65"/>
      <c r="AQ514" s="65"/>
      <c r="AR514" s="65"/>
      <c r="AS514" s="65"/>
      <c r="AT514" s="65"/>
      <c r="BA514" s="55"/>
      <c r="BG514" s="55"/>
      <c r="BH514" s="65"/>
      <c r="BI514" s="65"/>
      <c r="BJ514" s="65"/>
      <c r="BK514" s="65"/>
      <c r="BL514" s="65"/>
      <c r="BM514" s="65"/>
      <c r="BN514" s="65"/>
      <c r="BO514" s="65"/>
    </row>
    <row r="515" spans="19:67" ht="15.75" customHeight="1">
      <c r="S515" s="65"/>
      <c r="T515" s="65"/>
      <c r="U515" s="65"/>
      <c r="V515" s="65"/>
      <c r="W515" s="65"/>
      <c r="X515" s="65"/>
      <c r="Y515" s="65"/>
      <c r="AN515" s="65"/>
      <c r="AO515" s="65"/>
      <c r="AP515" s="65"/>
      <c r="AQ515" s="65"/>
      <c r="AR515" s="65"/>
      <c r="AS515" s="65"/>
      <c r="AT515" s="65"/>
      <c r="BA515" s="55"/>
      <c r="BG515" s="55"/>
      <c r="BH515" s="65"/>
      <c r="BI515" s="65"/>
      <c r="BJ515" s="65"/>
      <c r="BK515" s="65"/>
      <c r="BL515" s="65"/>
      <c r="BM515" s="65"/>
      <c r="BN515" s="65"/>
      <c r="BO515" s="65"/>
    </row>
    <row r="516" spans="19:67" ht="15.75" customHeight="1">
      <c r="S516" s="65"/>
      <c r="T516" s="65"/>
      <c r="U516" s="65"/>
      <c r="V516" s="65"/>
      <c r="W516" s="65"/>
      <c r="X516" s="65"/>
      <c r="Y516" s="65"/>
      <c r="AN516" s="65"/>
      <c r="AO516" s="65"/>
      <c r="AP516" s="65"/>
      <c r="AQ516" s="65"/>
      <c r="AR516" s="65"/>
      <c r="AS516" s="65"/>
      <c r="AT516" s="65"/>
      <c r="BA516" s="55"/>
      <c r="BG516" s="55"/>
      <c r="BH516" s="65"/>
      <c r="BI516" s="65"/>
      <c r="BJ516" s="65"/>
      <c r="BK516" s="65"/>
      <c r="BL516" s="65"/>
      <c r="BM516" s="65"/>
      <c r="BN516" s="65"/>
      <c r="BO516" s="65"/>
    </row>
    <row r="517" spans="19:67" ht="15.75" customHeight="1">
      <c r="S517" s="65"/>
      <c r="T517" s="65"/>
      <c r="U517" s="65"/>
      <c r="V517" s="65"/>
      <c r="W517" s="65"/>
      <c r="X517" s="65"/>
      <c r="Y517" s="65"/>
      <c r="AN517" s="65"/>
      <c r="AO517" s="65"/>
      <c r="AP517" s="65"/>
      <c r="AQ517" s="65"/>
      <c r="AR517" s="65"/>
      <c r="AS517" s="65"/>
      <c r="AT517" s="65"/>
      <c r="BA517" s="55"/>
      <c r="BG517" s="55"/>
      <c r="BH517" s="65"/>
      <c r="BI517" s="65"/>
      <c r="BJ517" s="65"/>
      <c r="BK517" s="65"/>
      <c r="BL517" s="65"/>
      <c r="BM517" s="65"/>
      <c r="BN517" s="65"/>
      <c r="BO517" s="65"/>
    </row>
    <row r="518" spans="19:67" ht="15.75" customHeight="1">
      <c r="S518" s="65"/>
      <c r="T518" s="65"/>
      <c r="U518" s="65"/>
      <c r="V518" s="65"/>
      <c r="W518" s="65"/>
      <c r="X518" s="65"/>
      <c r="Y518" s="65"/>
      <c r="AN518" s="65"/>
      <c r="AO518" s="65"/>
      <c r="AP518" s="65"/>
      <c r="AQ518" s="65"/>
      <c r="AR518" s="65"/>
      <c r="AS518" s="65"/>
      <c r="AT518" s="65"/>
      <c r="BA518" s="55"/>
      <c r="BG518" s="55"/>
      <c r="BH518" s="65"/>
      <c r="BI518" s="65"/>
      <c r="BJ518" s="65"/>
      <c r="BK518" s="65"/>
      <c r="BL518" s="65"/>
      <c r="BM518" s="65"/>
      <c r="BN518" s="65"/>
      <c r="BO518" s="65"/>
    </row>
    <row r="519" spans="19:67" ht="15.75" customHeight="1">
      <c r="S519" s="65"/>
      <c r="T519" s="65"/>
      <c r="U519" s="65"/>
      <c r="V519" s="65"/>
      <c r="W519" s="65"/>
      <c r="X519" s="65"/>
      <c r="Y519" s="65"/>
      <c r="AN519" s="65"/>
      <c r="AO519" s="65"/>
      <c r="AP519" s="65"/>
      <c r="AQ519" s="65"/>
      <c r="AR519" s="65"/>
      <c r="AS519" s="65"/>
      <c r="AT519" s="65"/>
      <c r="BA519" s="55"/>
      <c r="BG519" s="55"/>
      <c r="BH519" s="65"/>
      <c r="BI519" s="65"/>
      <c r="BJ519" s="65"/>
      <c r="BK519" s="65"/>
      <c r="BL519" s="65"/>
      <c r="BM519" s="65"/>
      <c r="BN519" s="65"/>
      <c r="BO519" s="65"/>
    </row>
    <row r="520" spans="19:67" ht="15.75" customHeight="1">
      <c r="S520" s="65"/>
      <c r="T520" s="65"/>
      <c r="U520" s="65"/>
      <c r="V520" s="65"/>
      <c r="W520" s="65"/>
      <c r="X520" s="65"/>
      <c r="Y520" s="65"/>
      <c r="AN520" s="65"/>
      <c r="AO520" s="65"/>
      <c r="AP520" s="65"/>
      <c r="AQ520" s="65"/>
      <c r="AR520" s="65"/>
      <c r="AS520" s="65"/>
      <c r="AT520" s="65"/>
      <c r="BA520" s="55"/>
      <c r="BG520" s="55"/>
      <c r="BH520" s="65"/>
      <c r="BI520" s="65"/>
      <c r="BJ520" s="65"/>
      <c r="BK520" s="65"/>
      <c r="BL520" s="65"/>
      <c r="BM520" s="65"/>
      <c r="BN520" s="65"/>
      <c r="BO520" s="65"/>
    </row>
    <row r="521" spans="19:67" ht="15.75" customHeight="1">
      <c r="S521" s="65"/>
      <c r="T521" s="65"/>
      <c r="U521" s="65"/>
      <c r="V521" s="65"/>
      <c r="W521" s="65"/>
      <c r="X521" s="65"/>
      <c r="Y521" s="65"/>
      <c r="AN521" s="65"/>
      <c r="AO521" s="65"/>
      <c r="AP521" s="65"/>
      <c r="AQ521" s="65"/>
      <c r="AR521" s="65"/>
      <c r="AS521" s="65"/>
      <c r="AT521" s="65"/>
      <c r="BA521" s="55"/>
      <c r="BG521" s="55"/>
      <c r="BH521" s="65"/>
      <c r="BI521" s="65"/>
      <c r="BJ521" s="65"/>
      <c r="BK521" s="65"/>
      <c r="BL521" s="65"/>
      <c r="BM521" s="65"/>
      <c r="BN521" s="65"/>
      <c r="BO521" s="65"/>
    </row>
    <row r="522" spans="19:67" ht="15.75" customHeight="1">
      <c r="S522" s="65"/>
      <c r="T522" s="65"/>
      <c r="U522" s="65"/>
      <c r="V522" s="65"/>
      <c r="W522" s="65"/>
      <c r="X522" s="65"/>
      <c r="Y522" s="65"/>
      <c r="AN522" s="65"/>
      <c r="AO522" s="65"/>
      <c r="AP522" s="65"/>
      <c r="AQ522" s="65"/>
      <c r="AR522" s="65"/>
      <c r="AS522" s="65"/>
      <c r="AT522" s="65"/>
      <c r="BA522" s="55"/>
      <c r="BG522" s="55"/>
      <c r="BH522" s="65"/>
      <c r="BI522" s="65"/>
      <c r="BJ522" s="65"/>
      <c r="BK522" s="65"/>
      <c r="BL522" s="65"/>
      <c r="BM522" s="65"/>
      <c r="BN522" s="65"/>
      <c r="BO522" s="65"/>
    </row>
    <row r="523" spans="19:67" ht="15.75" customHeight="1">
      <c r="S523" s="65"/>
      <c r="T523" s="65"/>
      <c r="U523" s="65"/>
      <c r="V523" s="65"/>
      <c r="W523" s="65"/>
      <c r="X523" s="65"/>
      <c r="Y523" s="65"/>
      <c r="AN523" s="65"/>
      <c r="AO523" s="65"/>
      <c r="AP523" s="65"/>
      <c r="AQ523" s="65"/>
      <c r="AR523" s="65"/>
      <c r="AS523" s="65"/>
      <c r="AT523" s="65"/>
      <c r="BA523" s="55"/>
      <c r="BG523" s="55"/>
      <c r="BH523" s="65"/>
      <c r="BI523" s="65"/>
      <c r="BJ523" s="65"/>
      <c r="BK523" s="65"/>
      <c r="BL523" s="65"/>
      <c r="BM523" s="65"/>
      <c r="BN523" s="65"/>
      <c r="BO523" s="65"/>
    </row>
    <row r="524" spans="19:67" ht="15.75" customHeight="1">
      <c r="S524" s="65"/>
      <c r="T524" s="65"/>
      <c r="U524" s="65"/>
      <c r="V524" s="65"/>
      <c r="W524" s="65"/>
      <c r="X524" s="65"/>
      <c r="Y524" s="65"/>
      <c r="AN524" s="65"/>
      <c r="AO524" s="65"/>
      <c r="AP524" s="65"/>
      <c r="AQ524" s="65"/>
      <c r="AR524" s="65"/>
      <c r="AS524" s="65"/>
      <c r="AT524" s="65"/>
      <c r="BA524" s="55"/>
      <c r="BG524" s="55"/>
      <c r="BH524" s="65"/>
      <c r="BI524" s="65"/>
      <c r="BJ524" s="65"/>
      <c r="BK524" s="65"/>
      <c r="BL524" s="65"/>
      <c r="BM524" s="65"/>
      <c r="BN524" s="65"/>
      <c r="BO524" s="65"/>
    </row>
    <row r="525" spans="19:67" ht="15.75" customHeight="1">
      <c r="S525" s="65"/>
      <c r="T525" s="65"/>
      <c r="U525" s="65"/>
      <c r="V525" s="65"/>
      <c r="W525" s="65"/>
      <c r="X525" s="65"/>
      <c r="Y525" s="65"/>
      <c r="AN525" s="65"/>
      <c r="AO525" s="65"/>
      <c r="AP525" s="65"/>
      <c r="AQ525" s="65"/>
      <c r="AR525" s="65"/>
      <c r="AS525" s="65"/>
      <c r="AT525" s="65"/>
      <c r="BA525" s="55"/>
      <c r="BG525" s="55"/>
      <c r="BH525" s="65"/>
      <c r="BI525" s="65"/>
      <c r="BJ525" s="65"/>
      <c r="BK525" s="65"/>
      <c r="BL525" s="65"/>
      <c r="BM525" s="65"/>
      <c r="BN525" s="65"/>
      <c r="BO525" s="65"/>
    </row>
    <row r="526" spans="19:67" ht="15.75" customHeight="1">
      <c r="S526" s="65"/>
      <c r="T526" s="65"/>
      <c r="U526" s="65"/>
      <c r="V526" s="65"/>
      <c r="W526" s="65"/>
      <c r="X526" s="65"/>
      <c r="Y526" s="65"/>
      <c r="AN526" s="65"/>
      <c r="AO526" s="65"/>
      <c r="AP526" s="65"/>
      <c r="AQ526" s="65"/>
      <c r="AR526" s="65"/>
      <c r="AS526" s="65"/>
      <c r="AT526" s="65"/>
      <c r="BA526" s="55"/>
      <c r="BG526" s="55"/>
      <c r="BH526" s="65"/>
      <c r="BI526" s="65"/>
      <c r="BJ526" s="65"/>
      <c r="BK526" s="65"/>
      <c r="BL526" s="65"/>
      <c r="BM526" s="65"/>
      <c r="BN526" s="65"/>
      <c r="BO526" s="65"/>
    </row>
    <row r="527" spans="19:67" ht="15.75" customHeight="1">
      <c r="S527" s="65"/>
      <c r="T527" s="65"/>
      <c r="U527" s="65"/>
      <c r="V527" s="65"/>
      <c r="W527" s="65"/>
      <c r="X527" s="65"/>
      <c r="Y527" s="65"/>
      <c r="AN527" s="65"/>
      <c r="AO527" s="65"/>
      <c r="AP527" s="65"/>
      <c r="AQ527" s="65"/>
      <c r="AR527" s="65"/>
      <c r="AS527" s="65"/>
      <c r="AT527" s="65"/>
      <c r="BA527" s="55"/>
      <c r="BG527" s="55"/>
      <c r="BH527" s="65"/>
      <c r="BI527" s="65"/>
      <c r="BJ527" s="65"/>
      <c r="BK527" s="65"/>
      <c r="BL527" s="65"/>
      <c r="BM527" s="65"/>
      <c r="BN527" s="65"/>
      <c r="BO527" s="65"/>
    </row>
    <row r="528" spans="19:67" ht="15.75" customHeight="1">
      <c r="S528" s="65"/>
      <c r="T528" s="65"/>
      <c r="U528" s="65"/>
      <c r="V528" s="65"/>
      <c r="W528" s="65"/>
      <c r="X528" s="65"/>
      <c r="Y528" s="65"/>
      <c r="AN528" s="65"/>
      <c r="AO528" s="65"/>
      <c r="AP528" s="65"/>
      <c r="AQ528" s="65"/>
      <c r="AR528" s="65"/>
      <c r="AS528" s="65"/>
      <c r="AT528" s="65"/>
      <c r="BA528" s="55"/>
      <c r="BG528" s="55"/>
      <c r="BH528" s="65"/>
      <c r="BI528" s="65"/>
      <c r="BJ528" s="65"/>
      <c r="BK528" s="65"/>
      <c r="BL528" s="65"/>
      <c r="BM528" s="65"/>
      <c r="BN528" s="65"/>
      <c r="BO528" s="65"/>
    </row>
    <row r="529" spans="19:67" ht="15.75" customHeight="1">
      <c r="S529" s="65"/>
      <c r="T529" s="65"/>
      <c r="U529" s="65"/>
      <c r="V529" s="65"/>
      <c r="W529" s="65"/>
      <c r="X529" s="65"/>
      <c r="Y529" s="65"/>
      <c r="AN529" s="65"/>
      <c r="AO529" s="65"/>
      <c r="AP529" s="65"/>
      <c r="AQ529" s="65"/>
      <c r="AR529" s="65"/>
      <c r="AS529" s="65"/>
      <c r="AT529" s="65"/>
      <c r="BA529" s="55"/>
      <c r="BG529" s="55"/>
      <c r="BH529" s="65"/>
      <c r="BI529" s="65"/>
      <c r="BJ529" s="65"/>
      <c r="BK529" s="65"/>
      <c r="BL529" s="65"/>
      <c r="BM529" s="65"/>
      <c r="BN529" s="65"/>
      <c r="BO529" s="65"/>
    </row>
    <row r="530" spans="19:67" ht="15.75" customHeight="1">
      <c r="S530" s="65"/>
      <c r="T530" s="65"/>
      <c r="U530" s="65"/>
      <c r="V530" s="65"/>
      <c r="W530" s="65"/>
      <c r="X530" s="65"/>
      <c r="Y530" s="65"/>
      <c r="AN530" s="65"/>
      <c r="AO530" s="65"/>
      <c r="AP530" s="65"/>
      <c r="AQ530" s="65"/>
      <c r="AR530" s="65"/>
      <c r="AS530" s="65"/>
      <c r="AT530" s="65"/>
      <c r="BA530" s="55"/>
      <c r="BG530" s="55"/>
      <c r="BH530" s="65"/>
      <c r="BI530" s="65"/>
      <c r="BJ530" s="65"/>
      <c r="BK530" s="65"/>
      <c r="BL530" s="65"/>
      <c r="BM530" s="65"/>
      <c r="BN530" s="65"/>
      <c r="BO530" s="65"/>
    </row>
    <row r="531" spans="19:67" ht="15.75" customHeight="1">
      <c r="S531" s="65"/>
      <c r="T531" s="65"/>
      <c r="U531" s="65"/>
      <c r="V531" s="65"/>
      <c r="W531" s="65"/>
      <c r="X531" s="65"/>
      <c r="Y531" s="65"/>
      <c r="AN531" s="65"/>
      <c r="AO531" s="65"/>
      <c r="AP531" s="65"/>
      <c r="AQ531" s="65"/>
      <c r="AR531" s="65"/>
      <c r="AS531" s="65"/>
      <c r="AT531" s="65"/>
      <c r="BA531" s="55"/>
      <c r="BG531" s="55"/>
      <c r="BH531" s="65"/>
      <c r="BI531" s="65"/>
      <c r="BJ531" s="65"/>
      <c r="BK531" s="65"/>
      <c r="BL531" s="65"/>
      <c r="BM531" s="65"/>
      <c r="BN531" s="65"/>
      <c r="BO531" s="65"/>
    </row>
    <row r="532" spans="19:67" ht="15.75" customHeight="1">
      <c r="S532" s="65"/>
      <c r="T532" s="65"/>
      <c r="U532" s="65"/>
      <c r="V532" s="65"/>
      <c r="W532" s="65"/>
      <c r="X532" s="65"/>
      <c r="Y532" s="65"/>
      <c r="AN532" s="65"/>
      <c r="AO532" s="65"/>
      <c r="AP532" s="65"/>
      <c r="AQ532" s="65"/>
      <c r="AR532" s="65"/>
      <c r="AS532" s="65"/>
      <c r="AT532" s="65"/>
      <c r="BA532" s="55"/>
      <c r="BG532" s="55"/>
      <c r="BH532" s="65"/>
      <c r="BI532" s="65"/>
      <c r="BJ532" s="65"/>
      <c r="BK532" s="65"/>
      <c r="BL532" s="65"/>
      <c r="BM532" s="65"/>
      <c r="BN532" s="65"/>
      <c r="BO532" s="65"/>
    </row>
    <row r="533" spans="19:67" ht="15.75" customHeight="1">
      <c r="S533" s="65"/>
      <c r="T533" s="65"/>
      <c r="U533" s="65"/>
      <c r="V533" s="65"/>
      <c r="W533" s="65"/>
      <c r="X533" s="65"/>
      <c r="Y533" s="65"/>
      <c r="AN533" s="65"/>
      <c r="AO533" s="65"/>
      <c r="AP533" s="65"/>
      <c r="AQ533" s="65"/>
      <c r="AR533" s="65"/>
      <c r="AS533" s="65"/>
      <c r="AT533" s="65"/>
      <c r="BA533" s="55"/>
      <c r="BG533" s="55"/>
      <c r="BH533" s="65"/>
      <c r="BI533" s="65"/>
      <c r="BJ533" s="65"/>
      <c r="BK533" s="65"/>
      <c r="BL533" s="65"/>
      <c r="BM533" s="65"/>
      <c r="BN533" s="65"/>
      <c r="BO533" s="65"/>
    </row>
    <row r="534" spans="19:67" ht="15.75" customHeight="1">
      <c r="S534" s="65"/>
      <c r="T534" s="65"/>
      <c r="U534" s="65"/>
      <c r="V534" s="65"/>
      <c r="W534" s="65"/>
      <c r="X534" s="65"/>
      <c r="Y534" s="65"/>
      <c r="AN534" s="65"/>
      <c r="AO534" s="65"/>
      <c r="AP534" s="65"/>
      <c r="AQ534" s="65"/>
      <c r="AR534" s="65"/>
      <c r="AS534" s="65"/>
      <c r="AT534" s="65"/>
      <c r="BA534" s="55"/>
      <c r="BG534" s="55"/>
      <c r="BH534" s="65"/>
      <c r="BI534" s="65"/>
      <c r="BJ534" s="65"/>
      <c r="BK534" s="65"/>
      <c r="BL534" s="65"/>
      <c r="BM534" s="65"/>
      <c r="BN534" s="65"/>
      <c r="BO534" s="65"/>
    </row>
    <row r="535" spans="19:67" ht="15.75" customHeight="1">
      <c r="S535" s="65"/>
      <c r="T535" s="65"/>
      <c r="U535" s="65"/>
      <c r="V535" s="65"/>
      <c r="W535" s="65"/>
      <c r="X535" s="65"/>
      <c r="Y535" s="65"/>
      <c r="AN535" s="65"/>
      <c r="AO535" s="65"/>
      <c r="AP535" s="65"/>
      <c r="AQ535" s="65"/>
      <c r="AR535" s="65"/>
      <c r="AS535" s="65"/>
      <c r="AT535" s="65"/>
      <c r="BA535" s="55"/>
      <c r="BG535" s="55"/>
      <c r="BH535" s="65"/>
      <c r="BI535" s="65"/>
      <c r="BJ535" s="65"/>
      <c r="BK535" s="65"/>
      <c r="BL535" s="65"/>
      <c r="BM535" s="65"/>
      <c r="BN535" s="65"/>
      <c r="BO535" s="65"/>
    </row>
    <row r="536" spans="19:67" ht="15.75" customHeight="1">
      <c r="S536" s="65"/>
      <c r="T536" s="65"/>
      <c r="U536" s="65"/>
      <c r="V536" s="65"/>
      <c r="W536" s="65"/>
      <c r="X536" s="65"/>
      <c r="Y536" s="65"/>
      <c r="AN536" s="65"/>
      <c r="AO536" s="65"/>
      <c r="AP536" s="65"/>
      <c r="AQ536" s="65"/>
      <c r="AR536" s="65"/>
      <c r="AS536" s="65"/>
      <c r="AT536" s="65"/>
      <c r="BA536" s="55"/>
      <c r="BG536" s="55"/>
      <c r="BH536" s="65"/>
      <c r="BI536" s="65"/>
      <c r="BJ536" s="65"/>
      <c r="BK536" s="65"/>
      <c r="BL536" s="65"/>
      <c r="BM536" s="65"/>
      <c r="BN536" s="65"/>
      <c r="BO536" s="65"/>
    </row>
    <row r="537" spans="19:67" ht="15.75" customHeight="1">
      <c r="S537" s="65"/>
      <c r="T537" s="65"/>
      <c r="U537" s="65"/>
      <c r="V537" s="65"/>
      <c r="W537" s="65"/>
      <c r="X537" s="65"/>
      <c r="Y537" s="65"/>
      <c r="AN537" s="65"/>
      <c r="AO537" s="65"/>
      <c r="AP537" s="65"/>
      <c r="AQ537" s="65"/>
      <c r="AR537" s="65"/>
      <c r="AS537" s="65"/>
      <c r="AT537" s="65"/>
      <c r="BA537" s="55"/>
      <c r="BG537" s="55"/>
      <c r="BH537" s="65"/>
      <c r="BI537" s="65"/>
      <c r="BJ537" s="65"/>
      <c r="BK537" s="65"/>
      <c r="BL537" s="65"/>
      <c r="BM537" s="65"/>
      <c r="BN537" s="65"/>
      <c r="BO537" s="65"/>
    </row>
    <row r="538" spans="19:67" ht="15.75" customHeight="1">
      <c r="S538" s="65"/>
      <c r="T538" s="65"/>
      <c r="U538" s="65"/>
      <c r="V538" s="65"/>
      <c r="W538" s="65"/>
      <c r="X538" s="65"/>
      <c r="Y538" s="65"/>
      <c r="AN538" s="65"/>
      <c r="AO538" s="65"/>
      <c r="AP538" s="65"/>
      <c r="AQ538" s="65"/>
      <c r="AR538" s="65"/>
      <c r="AS538" s="65"/>
      <c r="AT538" s="65"/>
      <c r="BA538" s="55"/>
      <c r="BG538" s="55"/>
      <c r="BH538" s="65"/>
      <c r="BI538" s="65"/>
      <c r="BJ538" s="65"/>
      <c r="BK538" s="65"/>
      <c r="BL538" s="65"/>
      <c r="BM538" s="65"/>
      <c r="BN538" s="65"/>
      <c r="BO538" s="65"/>
    </row>
    <row r="539" spans="19:67" ht="15.75" customHeight="1">
      <c r="S539" s="65"/>
      <c r="T539" s="65"/>
      <c r="U539" s="65"/>
      <c r="V539" s="65"/>
      <c r="W539" s="65"/>
      <c r="X539" s="65"/>
      <c r="Y539" s="65"/>
      <c r="AN539" s="65"/>
      <c r="AO539" s="65"/>
      <c r="AP539" s="65"/>
      <c r="AQ539" s="65"/>
      <c r="AR539" s="65"/>
      <c r="AS539" s="65"/>
      <c r="AT539" s="65"/>
      <c r="BA539" s="55"/>
      <c r="BG539" s="55"/>
      <c r="BH539" s="65"/>
      <c r="BI539" s="65"/>
      <c r="BJ539" s="65"/>
      <c r="BK539" s="65"/>
      <c r="BL539" s="65"/>
      <c r="BM539" s="65"/>
      <c r="BN539" s="65"/>
      <c r="BO539" s="65"/>
    </row>
    <row r="540" spans="19:67" ht="15.75" customHeight="1">
      <c r="S540" s="65"/>
      <c r="T540" s="65"/>
      <c r="U540" s="65"/>
      <c r="V540" s="65"/>
      <c r="W540" s="65"/>
      <c r="X540" s="65"/>
      <c r="Y540" s="65"/>
      <c r="AN540" s="65"/>
      <c r="AO540" s="65"/>
      <c r="AP540" s="65"/>
      <c r="AQ540" s="65"/>
      <c r="AR540" s="65"/>
      <c r="AS540" s="65"/>
      <c r="AT540" s="65"/>
      <c r="BA540" s="55"/>
      <c r="BG540" s="55"/>
      <c r="BH540" s="65"/>
      <c r="BI540" s="65"/>
      <c r="BJ540" s="65"/>
      <c r="BK540" s="65"/>
      <c r="BL540" s="65"/>
      <c r="BM540" s="65"/>
      <c r="BN540" s="65"/>
      <c r="BO540" s="65"/>
    </row>
    <row r="541" spans="19:67" ht="15.75" customHeight="1">
      <c r="S541" s="65"/>
      <c r="T541" s="65"/>
      <c r="U541" s="65"/>
      <c r="V541" s="65"/>
      <c r="W541" s="65"/>
      <c r="X541" s="65"/>
      <c r="Y541" s="65"/>
      <c r="AN541" s="65"/>
      <c r="AO541" s="65"/>
      <c r="AP541" s="65"/>
      <c r="AQ541" s="65"/>
      <c r="AR541" s="65"/>
      <c r="AS541" s="65"/>
      <c r="AT541" s="65"/>
      <c r="BA541" s="55"/>
      <c r="BG541" s="55"/>
      <c r="BH541" s="65"/>
      <c r="BI541" s="65"/>
      <c r="BJ541" s="65"/>
      <c r="BK541" s="65"/>
      <c r="BL541" s="65"/>
      <c r="BM541" s="65"/>
      <c r="BN541" s="65"/>
      <c r="BO541" s="65"/>
    </row>
    <row r="542" spans="19:67" ht="15.75" customHeight="1">
      <c r="S542" s="65"/>
      <c r="T542" s="65"/>
      <c r="U542" s="65"/>
      <c r="V542" s="65"/>
      <c r="W542" s="65"/>
      <c r="X542" s="65"/>
      <c r="Y542" s="65"/>
      <c r="AN542" s="65"/>
      <c r="AO542" s="65"/>
      <c r="AP542" s="65"/>
      <c r="AQ542" s="65"/>
      <c r="AR542" s="65"/>
      <c r="AS542" s="65"/>
      <c r="AT542" s="65"/>
      <c r="BA542" s="55"/>
      <c r="BG542" s="55"/>
      <c r="BH542" s="65"/>
      <c r="BI542" s="65"/>
      <c r="BJ542" s="65"/>
      <c r="BK542" s="65"/>
      <c r="BL542" s="65"/>
      <c r="BM542" s="65"/>
      <c r="BN542" s="65"/>
      <c r="BO542" s="65"/>
    </row>
    <row r="543" spans="19:67" ht="15.75" customHeight="1">
      <c r="S543" s="65"/>
      <c r="T543" s="65"/>
      <c r="U543" s="65"/>
      <c r="V543" s="65"/>
      <c r="W543" s="65"/>
      <c r="X543" s="65"/>
      <c r="Y543" s="65"/>
      <c r="AN543" s="65"/>
      <c r="AO543" s="65"/>
      <c r="AP543" s="65"/>
      <c r="AQ543" s="65"/>
      <c r="AR543" s="65"/>
      <c r="AS543" s="65"/>
      <c r="AT543" s="65"/>
      <c r="BA543" s="55"/>
      <c r="BG543" s="55"/>
      <c r="BH543" s="65"/>
      <c r="BI543" s="65"/>
      <c r="BJ543" s="65"/>
      <c r="BK543" s="65"/>
      <c r="BL543" s="65"/>
      <c r="BM543" s="65"/>
      <c r="BN543" s="65"/>
      <c r="BO543" s="65"/>
    </row>
    <row r="544" spans="19:67" ht="15.75" customHeight="1">
      <c r="S544" s="65"/>
      <c r="T544" s="65"/>
      <c r="U544" s="65"/>
      <c r="V544" s="65"/>
      <c r="W544" s="65"/>
      <c r="X544" s="65"/>
      <c r="Y544" s="65"/>
      <c r="AN544" s="65"/>
      <c r="AO544" s="65"/>
      <c r="AP544" s="65"/>
      <c r="AQ544" s="65"/>
      <c r="AR544" s="65"/>
      <c r="AS544" s="65"/>
      <c r="AT544" s="65"/>
      <c r="BA544" s="55"/>
      <c r="BG544" s="55"/>
      <c r="BH544" s="65"/>
      <c r="BI544" s="65"/>
      <c r="BJ544" s="65"/>
      <c r="BK544" s="65"/>
      <c r="BL544" s="65"/>
      <c r="BM544" s="65"/>
      <c r="BN544" s="65"/>
      <c r="BO544" s="65"/>
    </row>
    <row r="545" spans="19:67" ht="15.75" customHeight="1">
      <c r="S545" s="65"/>
      <c r="T545" s="65"/>
      <c r="U545" s="65"/>
      <c r="V545" s="65"/>
      <c r="W545" s="65"/>
      <c r="X545" s="65"/>
      <c r="Y545" s="65"/>
      <c r="AN545" s="65"/>
      <c r="AO545" s="65"/>
      <c r="AP545" s="65"/>
      <c r="AQ545" s="65"/>
      <c r="AR545" s="65"/>
      <c r="AS545" s="65"/>
      <c r="AT545" s="65"/>
      <c r="BA545" s="55"/>
      <c r="BG545" s="55"/>
      <c r="BH545" s="65"/>
      <c r="BI545" s="65"/>
      <c r="BJ545" s="65"/>
      <c r="BK545" s="65"/>
      <c r="BL545" s="65"/>
      <c r="BM545" s="65"/>
      <c r="BN545" s="65"/>
      <c r="BO545" s="65"/>
    </row>
    <row r="546" spans="19:67" ht="15.75" customHeight="1">
      <c r="S546" s="65"/>
      <c r="T546" s="65"/>
      <c r="U546" s="65"/>
      <c r="V546" s="65"/>
      <c r="W546" s="65"/>
      <c r="X546" s="65"/>
      <c r="Y546" s="65"/>
      <c r="AN546" s="65"/>
      <c r="AO546" s="65"/>
      <c r="AP546" s="65"/>
      <c r="AQ546" s="65"/>
      <c r="AR546" s="65"/>
      <c r="AS546" s="65"/>
      <c r="AT546" s="65"/>
      <c r="BA546" s="55"/>
      <c r="BG546" s="55"/>
      <c r="BH546" s="65"/>
      <c r="BI546" s="65"/>
      <c r="BJ546" s="65"/>
      <c r="BK546" s="65"/>
      <c r="BL546" s="65"/>
      <c r="BM546" s="65"/>
      <c r="BN546" s="65"/>
      <c r="BO546" s="65"/>
    </row>
    <row r="547" spans="19:67" ht="15.75" customHeight="1">
      <c r="S547" s="65"/>
      <c r="T547" s="65"/>
      <c r="U547" s="65"/>
      <c r="V547" s="65"/>
      <c r="W547" s="65"/>
      <c r="X547" s="65"/>
      <c r="Y547" s="65"/>
      <c r="AN547" s="65"/>
      <c r="AO547" s="65"/>
      <c r="AP547" s="65"/>
      <c r="AQ547" s="65"/>
      <c r="AR547" s="65"/>
      <c r="AS547" s="65"/>
      <c r="AT547" s="65"/>
      <c r="BA547" s="55"/>
      <c r="BG547" s="55"/>
      <c r="BH547" s="65"/>
      <c r="BI547" s="65"/>
      <c r="BJ547" s="65"/>
      <c r="BK547" s="65"/>
      <c r="BL547" s="65"/>
      <c r="BM547" s="65"/>
      <c r="BN547" s="65"/>
      <c r="BO547" s="65"/>
    </row>
    <row r="548" spans="19:67" ht="15.75" customHeight="1">
      <c r="S548" s="65"/>
      <c r="T548" s="65"/>
      <c r="U548" s="65"/>
      <c r="V548" s="65"/>
      <c r="W548" s="65"/>
      <c r="X548" s="65"/>
      <c r="Y548" s="65"/>
      <c r="AN548" s="65"/>
      <c r="AO548" s="65"/>
      <c r="AP548" s="65"/>
      <c r="AQ548" s="65"/>
      <c r="AR548" s="65"/>
      <c r="AS548" s="65"/>
      <c r="AT548" s="65"/>
      <c r="BA548" s="55"/>
      <c r="BG548" s="55"/>
      <c r="BH548" s="65"/>
      <c r="BI548" s="65"/>
      <c r="BJ548" s="65"/>
      <c r="BK548" s="65"/>
      <c r="BL548" s="65"/>
      <c r="BM548" s="65"/>
      <c r="BN548" s="65"/>
      <c r="BO548" s="65"/>
    </row>
    <row r="549" spans="19:67" ht="15.75" customHeight="1">
      <c r="S549" s="65"/>
      <c r="T549" s="65"/>
      <c r="U549" s="65"/>
      <c r="V549" s="65"/>
      <c r="W549" s="65"/>
      <c r="X549" s="65"/>
      <c r="Y549" s="65"/>
      <c r="AN549" s="65"/>
      <c r="AO549" s="65"/>
      <c r="AP549" s="65"/>
      <c r="AQ549" s="65"/>
      <c r="AR549" s="65"/>
      <c r="AS549" s="65"/>
      <c r="AT549" s="65"/>
      <c r="BA549" s="55"/>
      <c r="BG549" s="55"/>
      <c r="BH549" s="65"/>
      <c r="BI549" s="65"/>
      <c r="BJ549" s="65"/>
      <c r="BK549" s="65"/>
      <c r="BL549" s="65"/>
      <c r="BM549" s="65"/>
      <c r="BN549" s="65"/>
      <c r="BO549" s="65"/>
    </row>
    <row r="550" spans="19:67" ht="15.75" customHeight="1">
      <c r="S550" s="65"/>
      <c r="T550" s="65"/>
      <c r="U550" s="65"/>
      <c r="V550" s="65"/>
      <c r="W550" s="65"/>
      <c r="X550" s="65"/>
      <c r="Y550" s="65"/>
      <c r="AN550" s="65"/>
      <c r="AO550" s="65"/>
      <c r="AP550" s="65"/>
      <c r="AQ550" s="65"/>
      <c r="AR550" s="65"/>
      <c r="AS550" s="65"/>
      <c r="AT550" s="65"/>
      <c r="BA550" s="55"/>
      <c r="BG550" s="55"/>
      <c r="BH550" s="65"/>
      <c r="BI550" s="65"/>
      <c r="BJ550" s="65"/>
      <c r="BK550" s="65"/>
      <c r="BL550" s="65"/>
      <c r="BM550" s="65"/>
      <c r="BN550" s="65"/>
      <c r="BO550" s="65"/>
    </row>
    <row r="551" spans="19:67" ht="15.75" customHeight="1">
      <c r="S551" s="65"/>
      <c r="T551" s="65"/>
      <c r="U551" s="65"/>
      <c r="V551" s="65"/>
      <c r="W551" s="65"/>
      <c r="X551" s="65"/>
      <c r="Y551" s="65"/>
      <c r="AN551" s="65"/>
      <c r="AO551" s="65"/>
      <c r="AP551" s="65"/>
      <c r="AQ551" s="65"/>
      <c r="AR551" s="65"/>
      <c r="AS551" s="65"/>
      <c r="AT551" s="65"/>
      <c r="BA551" s="55"/>
      <c r="BG551" s="55"/>
      <c r="BH551" s="65"/>
      <c r="BI551" s="65"/>
      <c r="BJ551" s="65"/>
      <c r="BK551" s="65"/>
      <c r="BL551" s="65"/>
      <c r="BM551" s="65"/>
      <c r="BN551" s="65"/>
      <c r="BO551" s="65"/>
    </row>
    <row r="552" spans="19:67" ht="15.75" customHeight="1">
      <c r="S552" s="65"/>
      <c r="T552" s="65"/>
      <c r="U552" s="65"/>
      <c r="V552" s="65"/>
      <c r="W552" s="65"/>
      <c r="X552" s="65"/>
      <c r="Y552" s="65"/>
      <c r="AN552" s="65"/>
      <c r="AO552" s="65"/>
      <c r="AP552" s="65"/>
      <c r="AQ552" s="65"/>
      <c r="AR552" s="65"/>
      <c r="AS552" s="65"/>
      <c r="AT552" s="65"/>
      <c r="BA552" s="55"/>
      <c r="BG552" s="55"/>
      <c r="BH552" s="65"/>
      <c r="BI552" s="65"/>
      <c r="BJ552" s="65"/>
      <c r="BK552" s="65"/>
      <c r="BL552" s="65"/>
      <c r="BM552" s="65"/>
      <c r="BN552" s="65"/>
      <c r="BO552" s="65"/>
    </row>
    <row r="553" spans="19:67" ht="15.75" customHeight="1">
      <c r="S553" s="65"/>
      <c r="T553" s="65"/>
      <c r="U553" s="65"/>
      <c r="V553" s="65"/>
      <c r="W553" s="65"/>
      <c r="X553" s="65"/>
      <c r="Y553" s="65"/>
      <c r="AN553" s="65"/>
      <c r="AO553" s="65"/>
      <c r="AP553" s="65"/>
      <c r="AQ553" s="65"/>
      <c r="AR553" s="65"/>
      <c r="AS553" s="65"/>
      <c r="AT553" s="65"/>
      <c r="BA553" s="55"/>
      <c r="BG553" s="55"/>
      <c r="BH553" s="65"/>
      <c r="BI553" s="65"/>
      <c r="BJ553" s="65"/>
      <c r="BK553" s="65"/>
      <c r="BL553" s="65"/>
      <c r="BM553" s="65"/>
      <c r="BN553" s="65"/>
      <c r="BO553" s="65"/>
    </row>
    <row r="554" spans="19:67" ht="15.75" customHeight="1">
      <c r="S554" s="65"/>
      <c r="T554" s="65"/>
      <c r="U554" s="65"/>
      <c r="V554" s="65"/>
      <c r="W554" s="65"/>
      <c r="X554" s="65"/>
      <c r="Y554" s="65"/>
      <c r="AN554" s="65"/>
      <c r="AO554" s="65"/>
      <c r="AP554" s="65"/>
      <c r="AQ554" s="65"/>
      <c r="AR554" s="65"/>
      <c r="AS554" s="65"/>
      <c r="AT554" s="65"/>
      <c r="BA554" s="55"/>
      <c r="BG554" s="55"/>
      <c r="BH554" s="65"/>
      <c r="BI554" s="65"/>
      <c r="BJ554" s="65"/>
      <c r="BK554" s="65"/>
      <c r="BL554" s="65"/>
      <c r="BM554" s="65"/>
      <c r="BN554" s="65"/>
      <c r="BO554" s="65"/>
    </row>
    <row r="555" spans="19:67" ht="15.75" customHeight="1">
      <c r="S555" s="65"/>
      <c r="T555" s="65"/>
      <c r="U555" s="65"/>
      <c r="V555" s="65"/>
      <c r="W555" s="65"/>
      <c r="X555" s="65"/>
      <c r="Y555" s="65"/>
      <c r="AN555" s="65"/>
      <c r="AO555" s="65"/>
      <c r="AP555" s="65"/>
      <c r="AQ555" s="65"/>
      <c r="AR555" s="65"/>
      <c r="AS555" s="65"/>
      <c r="AT555" s="65"/>
      <c r="BA555" s="55"/>
      <c r="BG555" s="55"/>
      <c r="BH555" s="65"/>
      <c r="BI555" s="65"/>
      <c r="BJ555" s="65"/>
      <c r="BK555" s="65"/>
      <c r="BL555" s="65"/>
      <c r="BM555" s="65"/>
      <c r="BN555" s="65"/>
      <c r="BO555" s="65"/>
    </row>
    <row r="556" spans="19:67" ht="15.75" customHeight="1">
      <c r="S556" s="65"/>
      <c r="T556" s="65"/>
      <c r="U556" s="65"/>
      <c r="V556" s="65"/>
      <c r="W556" s="65"/>
      <c r="X556" s="65"/>
      <c r="Y556" s="65"/>
      <c r="AN556" s="65"/>
      <c r="AO556" s="65"/>
      <c r="AP556" s="65"/>
      <c r="AQ556" s="65"/>
      <c r="AR556" s="65"/>
      <c r="AS556" s="65"/>
      <c r="AT556" s="65"/>
      <c r="BA556" s="55"/>
      <c r="BG556" s="55"/>
      <c r="BH556" s="65"/>
      <c r="BI556" s="65"/>
      <c r="BJ556" s="65"/>
      <c r="BK556" s="65"/>
      <c r="BL556" s="65"/>
      <c r="BM556" s="65"/>
      <c r="BN556" s="65"/>
      <c r="BO556" s="65"/>
    </row>
    <row r="557" spans="19:67" ht="15.75" customHeight="1">
      <c r="S557" s="65"/>
      <c r="T557" s="65"/>
      <c r="U557" s="65"/>
      <c r="V557" s="65"/>
      <c r="W557" s="65"/>
      <c r="X557" s="65"/>
      <c r="Y557" s="65"/>
      <c r="AN557" s="65"/>
      <c r="AO557" s="65"/>
      <c r="AP557" s="65"/>
      <c r="AQ557" s="65"/>
      <c r="AR557" s="65"/>
      <c r="AS557" s="65"/>
      <c r="AT557" s="65"/>
      <c r="BA557" s="55"/>
      <c r="BG557" s="55"/>
      <c r="BH557" s="65"/>
      <c r="BI557" s="65"/>
      <c r="BJ557" s="65"/>
      <c r="BK557" s="65"/>
      <c r="BL557" s="65"/>
      <c r="BM557" s="65"/>
      <c r="BN557" s="65"/>
      <c r="BO557" s="65"/>
    </row>
    <row r="558" spans="19:67" ht="15.75" customHeight="1">
      <c r="S558" s="65"/>
      <c r="T558" s="65"/>
      <c r="U558" s="65"/>
      <c r="V558" s="65"/>
      <c r="W558" s="65"/>
      <c r="X558" s="65"/>
      <c r="Y558" s="65"/>
      <c r="AN558" s="65"/>
      <c r="AO558" s="65"/>
      <c r="AP558" s="65"/>
      <c r="AQ558" s="65"/>
      <c r="AR558" s="65"/>
      <c r="AS558" s="65"/>
      <c r="AT558" s="65"/>
      <c r="BA558" s="55"/>
      <c r="BG558" s="55"/>
      <c r="BH558" s="65"/>
      <c r="BI558" s="65"/>
      <c r="BJ558" s="65"/>
      <c r="BK558" s="65"/>
      <c r="BL558" s="65"/>
      <c r="BM558" s="65"/>
      <c r="BN558" s="65"/>
      <c r="BO558" s="65"/>
    </row>
    <row r="559" spans="19:67" ht="15.75" customHeight="1">
      <c r="S559" s="65"/>
      <c r="T559" s="65"/>
      <c r="U559" s="65"/>
      <c r="V559" s="65"/>
      <c r="W559" s="65"/>
      <c r="X559" s="65"/>
      <c r="Y559" s="65"/>
      <c r="AN559" s="65"/>
      <c r="AO559" s="65"/>
      <c r="AP559" s="65"/>
      <c r="AQ559" s="65"/>
      <c r="AR559" s="65"/>
      <c r="AS559" s="65"/>
      <c r="AT559" s="65"/>
      <c r="BA559" s="55"/>
      <c r="BG559" s="55"/>
      <c r="BH559" s="65"/>
      <c r="BI559" s="65"/>
      <c r="BJ559" s="65"/>
      <c r="BK559" s="65"/>
      <c r="BL559" s="65"/>
      <c r="BM559" s="65"/>
      <c r="BN559" s="65"/>
      <c r="BO559" s="65"/>
    </row>
    <row r="560" spans="19:67" ht="15.75" customHeight="1">
      <c r="S560" s="65"/>
      <c r="T560" s="65"/>
      <c r="U560" s="65"/>
      <c r="V560" s="65"/>
      <c r="W560" s="65"/>
      <c r="X560" s="65"/>
      <c r="Y560" s="65"/>
      <c r="AN560" s="65"/>
      <c r="AO560" s="65"/>
      <c r="AP560" s="65"/>
      <c r="AQ560" s="65"/>
      <c r="AR560" s="65"/>
      <c r="AS560" s="65"/>
      <c r="AT560" s="65"/>
      <c r="BA560" s="55"/>
      <c r="BG560" s="55"/>
      <c r="BH560" s="65"/>
      <c r="BI560" s="65"/>
      <c r="BJ560" s="65"/>
      <c r="BK560" s="65"/>
      <c r="BL560" s="65"/>
      <c r="BM560" s="65"/>
      <c r="BN560" s="65"/>
      <c r="BO560" s="65"/>
    </row>
    <row r="561" spans="19:67" ht="15.75" customHeight="1">
      <c r="S561" s="65"/>
      <c r="T561" s="65"/>
      <c r="U561" s="65"/>
      <c r="V561" s="65"/>
      <c r="W561" s="65"/>
      <c r="X561" s="65"/>
      <c r="Y561" s="65"/>
      <c r="AN561" s="65"/>
      <c r="AO561" s="65"/>
      <c r="AP561" s="65"/>
      <c r="AQ561" s="65"/>
      <c r="AR561" s="65"/>
      <c r="AS561" s="65"/>
      <c r="AT561" s="65"/>
      <c r="BA561" s="55"/>
      <c r="BG561" s="55"/>
      <c r="BH561" s="65"/>
      <c r="BI561" s="65"/>
      <c r="BJ561" s="65"/>
      <c r="BK561" s="65"/>
      <c r="BL561" s="65"/>
      <c r="BM561" s="65"/>
      <c r="BN561" s="65"/>
      <c r="BO561" s="65"/>
    </row>
    <row r="562" spans="19:67" ht="15.75" customHeight="1">
      <c r="S562" s="65"/>
      <c r="T562" s="65"/>
      <c r="U562" s="65"/>
      <c r="V562" s="65"/>
      <c r="W562" s="65"/>
      <c r="X562" s="65"/>
      <c r="Y562" s="65"/>
      <c r="AN562" s="65"/>
      <c r="AO562" s="65"/>
      <c r="AP562" s="65"/>
      <c r="AQ562" s="65"/>
      <c r="AR562" s="65"/>
      <c r="AS562" s="65"/>
      <c r="AT562" s="65"/>
      <c r="BA562" s="55"/>
      <c r="BG562" s="55"/>
      <c r="BH562" s="65"/>
      <c r="BI562" s="65"/>
      <c r="BJ562" s="65"/>
      <c r="BK562" s="65"/>
      <c r="BL562" s="65"/>
      <c r="BM562" s="65"/>
      <c r="BN562" s="65"/>
      <c r="BO562" s="65"/>
    </row>
    <row r="563" spans="19:67" ht="15.75" customHeight="1">
      <c r="S563" s="65"/>
      <c r="T563" s="65"/>
      <c r="U563" s="65"/>
      <c r="V563" s="65"/>
      <c r="W563" s="65"/>
      <c r="X563" s="65"/>
      <c r="Y563" s="65"/>
      <c r="AN563" s="65"/>
      <c r="AO563" s="65"/>
      <c r="AP563" s="65"/>
      <c r="AQ563" s="65"/>
      <c r="AR563" s="65"/>
      <c r="AS563" s="65"/>
      <c r="AT563" s="65"/>
      <c r="BA563" s="55"/>
      <c r="BG563" s="55"/>
      <c r="BH563" s="65"/>
      <c r="BI563" s="65"/>
      <c r="BJ563" s="65"/>
      <c r="BK563" s="65"/>
      <c r="BL563" s="65"/>
      <c r="BM563" s="65"/>
      <c r="BN563" s="65"/>
      <c r="BO563" s="65"/>
    </row>
    <row r="564" spans="19:67" ht="15.75" customHeight="1">
      <c r="S564" s="65"/>
      <c r="T564" s="65"/>
      <c r="U564" s="65"/>
      <c r="V564" s="65"/>
      <c r="W564" s="65"/>
      <c r="X564" s="65"/>
      <c r="Y564" s="65"/>
      <c r="AN564" s="65"/>
      <c r="AO564" s="65"/>
      <c r="AP564" s="65"/>
      <c r="AQ564" s="65"/>
      <c r="AR564" s="65"/>
      <c r="AS564" s="65"/>
      <c r="AT564" s="65"/>
      <c r="BA564" s="55"/>
      <c r="BG564" s="55"/>
      <c r="BH564" s="65"/>
      <c r="BI564" s="65"/>
      <c r="BJ564" s="65"/>
      <c r="BK564" s="65"/>
      <c r="BL564" s="65"/>
      <c r="BM564" s="65"/>
      <c r="BN564" s="65"/>
      <c r="BO564" s="65"/>
    </row>
  </sheetData>
  <autoFilter ref="A1:BX190">
    <filterColumn colId="1">
      <filters>
        <filter val="GRUPO NUEVO"/>
        <filter val="ISC03C"/>
        <filter val="ISC06A"/>
        <filter val="ISC06BMFD"/>
        <filter val="ISC09A"/>
        <filter val="ISC09AMDF"/>
        <filter val="ISCREG"/>
      </filters>
    </filterColumn>
    <sortState ref="A2:A190">
      <sortCondition ref="A1:A190"/>
    </sortState>
  </autoFilter>
  <conditionalFormatting sqref="AP3:AT34 AO3:AO35 E3:AF109 AN3:AN109 AU3:BH109 AG3:AM147 BO3:BO168 BI3:BN179 AO37:AT109 Y118 S121:Y121 Y123 AO124:AT128 AN124:AN135 AO130:AT134 AN137:AN139 AO138:AT138 AN141:AN156 AG149:AM152 AO154:AT154 AN158 AN160:AT160 BB169:BG169 BO170 BO172:BO176 BB175:BG175 BO178:BO179 BB179:BG186">
    <cfRule type="cellIs" dxfId="2" priority="1" operator="equal">
      <formula>0</formula>
    </cfRule>
  </conditionalFormatting>
  <conditionalFormatting sqref="AP3:AT34 AO3:AO35 E3:AF109 AN3:AN109 AU3:BH109 AG3:AM147 BO3:BO168 BI3:BN179 AO37:AT109 Y118 S121:Y121 Y123 AO124:AT128 AN124:AN135 AO130:AT134 AN137:AN139 AO138:AT138 AN141:AN156 AG149:AM152 AO154:AT154 AN158 AN160:AT160 BB169:BG169 BO170 BO172:BO176 BB175:BG175 BO178:BO179 BB179:BG186">
    <cfRule type="cellIs" dxfId="3" priority="2" operator="equal">
      <formula>1</formula>
    </cfRule>
  </conditionalFormatting>
  <conditionalFormatting sqref="D188">
    <cfRule type="expression" dxfId="4" priority="3">
      <formula>LEN(TRIM(D188))&gt;0</formula>
    </cfRule>
  </conditionalFormatting>
  <printOptions>
    <extLst>
      <ext uri="smNativeData">
        <pm:pageFlags xmlns:pm="smNativeData" id="171224799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1" fitToWidth="1" fitToHeight="1" orientation="landscape" cellComments="asDisplayed"/>
  <headerFooter>
    <extLst>
      <ext uri="smNativeData">
        <pm:header xmlns:pm="smNativeData" id="1712247999" l="56" r="56" t="56" b="56" borderId="0" fillId="0" vertical="0"/>
        <pm:footer xmlns:pm="smNativeData" id="1712247999" l="56" r="56" t="56" b="56" borderId="0" fillId="0" vertical="2"/>
      </ext>
    </extLst>
  </headerFooter>
  <extLst>
    <ext uri="smNativeData">
      <pm:sheetPrefs xmlns:pm="smNativeData" day="17122479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N1297"/>
  <sheetViews>
    <sheetView view="normal" topLeftCell="A17" workbookViewId="0">
      <selection activeCell="A1" sqref="A1"/>
    </sheetView>
  </sheetViews>
  <sheetFormatPr baseColWidth="11" defaultColWidth="12.630631" defaultRowHeight="13.45"/>
  <cols>
    <col min="1" max="1" width="5.495495" customWidth="1" style="6"/>
    <col min="2" max="2" width="8.747748" customWidth="1" style="6"/>
    <col min="3" max="3" width="36.378378" customWidth="1" style="6"/>
    <col min="4" max="4" width="5.252252" customWidth="1" style="6"/>
    <col min="5" max="5" width="8.000000" customWidth="1" style="6"/>
    <col min="6" max="6" width="2.747748" customWidth="1" style="6"/>
    <col min="7" max="7" width="6.747748" customWidth="1" style="6"/>
    <col min="8" max="8" width="8.882883" customWidth="1" style="6"/>
    <col min="9" max="9" width="35.495495" customWidth="1" style="6"/>
    <col min="10" max="10" width="26.000000" customWidth="1" style="6"/>
    <col min="11" max="11" width="3.126126" customWidth="1" style="6"/>
    <col min="12" max="12" width="8.882883" customWidth="1" style="6"/>
    <col min="13" max="13" width="40.117117" customWidth="1" style="6"/>
  </cols>
  <sheetData>
    <row r="1" spans="1:14" ht="15.75" customHeight="1">
      <c r="A1" s="74" t="s">
        <v>610</v>
      </c>
      <c r="B1" s="74" t="s">
        <v>9</v>
      </c>
      <c r="C1" s="74" t="s">
        <v>10</v>
      </c>
      <c r="D1" s="75" t="s">
        <v>81</v>
      </c>
      <c r="E1" s="76" t="s">
        <v>611</v>
      </c>
      <c r="G1" s="74" t="s">
        <v>612</v>
      </c>
      <c r="H1" s="74" t="s">
        <v>9</v>
      </c>
      <c r="I1" s="74" t="s">
        <v>10</v>
      </c>
      <c r="J1" s="74" t="s">
        <v>613</v>
      </c>
      <c r="L1" s="77" t="s">
        <v>614</v>
      </c>
      <c r="M1" s="77" t="s">
        <v>615</v>
      </c>
      <c r="N1" s="77" t="s">
        <v>616</v>
      </c>
    </row>
    <row r="2" spans="1:14" ht="15.75" customHeight="1">
      <c r="A2" s="78"/>
      <c r="B2" s="27" t="s">
        <v>305</v>
      </c>
      <c r="C2" s="13">
        <f>VLOOKUP(B2,SeguimientoAlumnos!$C$3:$D$499,2,FALSE())</f>
        <v>0</v>
      </c>
      <c r="D2" s="79" t="n">
        <v>1</v>
      </c>
      <c r="E2" s="80" t="e">
        <f>VLOOKUP(B2,SeguimientoAlumnos!$C$3:$D$109,1,FALSE())</f>
        <v>#N/A</v>
      </c>
      <c r="G2" s="27" t="e">
        <f>#NAME?</f>
        <v>#NAME?</v>
      </c>
      <c r="H2" s="27"/>
      <c r="I2" s="27"/>
      <c r="J2" s="65" t="str">
        <f>H2&amp;"@alumnos.upa.edu.mx"</f>
        <v>@alumnos.upa.edu.mx</v>
      </c>
      <c r="L2" s="81" t="s">
        <v>288</v>
      </c>
      <c r="M2" s="81" t="s">
        <v>617</v>
      </c>
      <c r="N2" s="6" t="e">
        <f>VLOOKUP(L2,$B$2:$C$98,1,FALSE())</f>
        <v>#N/A</v>
      </c>
    </row>
    <row r="3" spans="1:14" ht="15.75" customHeight="1">
      <c r="A3" s="78"/>
      <c r="B3" s="27" t="s">
        <v>262</v>
      </c>
      <c r="C3" s="13">
        <f>VLOOKUP(B3,SeguimientoAlumnos!$C$3:$D$499,2,FALSE())</f>
        <v>0</v>
      </c>
      <c r="D3" s="79" t="n">
        <v>1</v>
      </c>
      <c r="E3" s="80" t="e">
        <f>VLOOKUP(B3,SeguimientoAlumnos!$C$3:$D$109,1,FALSE())</f>
        <v>#N/A</v>
      </c>
      <c r="G3" s="27"/>
      <c r="H3" s="27"/>
      <c r="I3" s="27"/>
      <c r="J3" s="65" t="str">
        <f>H3&amp;"@alumnos.upa.edu.mx"</f>
        <v>@alumnos.upa.edu.mx</v>
      </c>
      <c r="L3" s="81" t="s">
        <v>151</v>
      </c>
      <c r="M3" s="81" t="s">
        <v>618</v>
      </c>
      <c r="N3" s="6" t="e">
        <f>VLOOKUP(L3,$B$2:$C$98,1,FALSE())</f>
        <v>#N/A</v>
      </c>
    </row>
    <row r="4" spans="1:14" ht="15.75" customHeight="1">
      <c r="A4" s="78"/>
      <c r="B4" s="27" t="s">
        <v>307</v>
      </c>
      <c r="C4" s="13">
        <f>VLOOKUP(B4,SeguimientoAlumnos!$C$3:$D$499,2,FALSE())</f>
        <v>0</v>
      </c>
      <c r="D4" s="79" t="n">
        <v>1</v>
      </c>
      <c r="E4" s="80" t="e">
        <f>VLOOKUP(B4,SeguimientoAlumnos!$C$3:$D$109,1,FALSE())</f>
        <v>#N/A</v>
      </c>
      <c r="G4" s="27"/>
      <c r="H4" s="27"/>
      <c r="I4" s="27"/>
      <c r="J4" s="65" t="str">
        <f>H4&amp;"@alumnos.upa.edu.mx"</f>
        <v>@alumnos.upa.edu.mx</v>
      </c>
      <c r="L4" s="81" t="s">
        <v>289</v>
      </c>
      <c r="M4" s="81" t="s">
        <v>619</v>
      </c>
      <c r="N4" s="6" t="e">
        <f>VLOOKUP(L4,$B$2:$C$98,1,FALSE())</f>
        <v>#N/A</v>
      </c>
    </row>
    <row r="5" spans="1:14" ht="15.75" customHeight="1">
      <c r="A5" s="78"/>
      <c r="B5" s="27" t="s">
        <v>308</v>
      </c>
      <c r="C5" s="13">
        <f>VLOOKUP(B5,SeguimientoAlumnos!$C$3:$D$499,2,FALSE())</f>
        <v>0</v>
      </c>
      <c r="D5" s="79" t="n">
        <v>1</v>
      </c>
      <c r="E5" s="80" t="e">
        <f>VLOOKUP(B5,SeguimientoAlumnos!$C$3:$D$109,1,FALSE())</f>
        <v>#N/A</v>
      </c>
      <c r="G5" s="27"/>
      <c r="H5" s="27"/>
      <c r="I5" s="27"/>
      <c r="J5" s="65" t="str">
        <f>H5&amp;"@alumnos.upa.edu.mx"</f>
        <v>@alumnos.upa.edu.mx</v>
      </c>
      <c r="L5" s="81" t="s">
        <v>290</v>
      </c>
      <c r="M5" s="81" t="s">
        <v>620</v>
      </c>
      <c r="N5" s="6" t="e">
        <f>VLOOKUP(L5,$B$2:$C$98,1,FALSE())</f>
        <v>#N/A</v>
      </c>
    </row>
    <row r="6" spans="1:14" ht="15.75" customHeight="1">
      <c r="A6" s="78"/>
      <c r="B6" s="27" t="s">
        <v>152</v>
      </c>
      <c r="C6" s="13">
        <f>VLOOKUP(B6,SeguimientoAlumnos!$C$3:$D$499,2,FALSE())</f>
        <v>0</v>
      </c>
      <c r="D6" s="79" t="n">
        <v>1</v>
      </c>
      <c r="E6" s="80" t="str">
        <f>VLOOKUP(B6,SeguimientoAlumnos!$C$3:$D$109,1,FALSE())</f>
        <v>UP200231</v>
      </c>
      <c r="G6" s="27"/>
      <c r="H6" s="27"/>
      <c r="I6" s="27"/>
      <c r="J6" s="65" t="str">
        <f>H6&amp;"@alumnos.upa.edu.mx"</f>
        <v>@alumnos.upa.edu.mx</v>
      </c>
      <c r="L6" s="81" t="s">
        <v>184</v>
      </c>
      <c r="M6" s="81" t="s">
        <v>621</v>
      </c>
      <c r="N6" s="6" t="e">
        <f>VLOOKUP(L6,$B$2:$C$98,1,FALSE())</f>
        <v>#N/A</v>
      </c>
    </row>
    <row r="7" spans="1:14" ht="15.75" customHeight="1">
      <c r="A7" s="78"/>
      <c r="B7" s="27" t="s">
        <v>200</v>
      </c>
      <c r="C7" s="13">
        <f>VLOOKUP(B7,SeguimientoAlumnos!$C$3:$D$499,2,FALSE())</f>
        <v>0</v>
      </c>
      <c r="D7" s="79" t="n">
        <v>1</v>
      </c>
      <c r="E7" s="80" t="str">
        <f>VLOOKUP(B7,SeguimientoAlumnos!$C$3:$D$109,1,FALSE())</f>
        <v>UP220194</v>
      </c>
      <c r="G7" s="27"/>
      <c r="H7" s="27"/>
      <c r="I7" s="27"/>
      <c r="J7" s="65" t="str">
        <f>H7&amp;"@alumnos.upa.edu.mx"</f>
        <v>@alumnos.upa.edu.mx</v>
      </c>
      <c r="L7" s="81" t="s">
        <v>280</v>
      </c>
      <c r="M7" s="81" t="s">
        <v>622</v>
      </c>
      <c r="N7" s="6" t="e">
        <f>VLOOKUP(L7,$B$2:$C$98,1,FALSE())</f>
        <v>#N/A</v>
      </c>
    </row>
    <row r="8" spans="1:14" ht="15.75" customHeight="1">
      <c r="A8" s="78"/>
      <c r="B8" s="27" t="s">
        <v>177</v>
      </c>
      <c r="C8" s="13">
        <f>VLOOKUP(B8,SeguimientoAlumnos!$C$3:$D$499,2,FALSE())</f>
        <v>0</v>
      </c>
      <c r="D8" s="79" t="n">
        <v>1</v>
      </c>
      <c r="E8" s="80" t="str">
        <f>VLOOKUP(B8,SeguimientoAlumnos!$C$3:$D$109,1,FALSE())</f>
        <v>UP210374</v>
      </c>
      <c r="G8" s="27"/>
      <c r="H8" s="27"/>
      <c r="I8" s="27"/>
      <c r="J8" s="65" t="str">
        <f>H8&amp;"@alumnos.upa.edu.mx"</f>
        <v>@alumnos.upa.edu.mx</v>
      </c>
      <c r="L8" s="81" t="s">
        <v>281</v>
      </c>
      <c r="M8" s="81" t="s">
        <v>623</v>
      </c>
      <c r="N8" s="6" t="e">
        <f>VLOOKUP(L8,$B$2:$C$98,1,FALSE())</f>
        <v>#N/A</v>
      </c>
    </row>
    <row r="9" spans="1:14" ht="15.75" customHeight="1">
      <c r="A9" s="78"/>
      <c r="B9" s="27" t="s">
        <v>311</v>
      </c>
      <c r="C9" s="13">
        <f>VLOOKUP(B9,SeguimientoAlumnos!$C$3:$D$499,2,FALSE())</f>
        <v>0</v>
      </c>
      <c r="D9" s="79" t="n">
        <v>1</v>
      </c>
      <c r="E9" s="80" t="e">
        <f>VLOOKUP(B9,SeguimientoAlumnos!$C$3:$D$109,1,FALSE())</f>
        <v>#N/A</v>
      </c>
      <c r="G9" s="27"/>
      <c r="H9" s="27"/>
      <c r="I9" s="27"/>
      <c r="J9" s="65" t="str">
        <f>H9&amp;"@alumnos.upa.edu.mx"</f>
        <v>@alumnos.upa.edu.mx</v>
      </c>
      <c r="L9" s="81" t="s">
        <v>152</v>
      </c>
      <c r="M9" s="81" t="s">
        <v>624</v>
      </c>
      <c r="N9" s="6" t="str">
        <f>VLOOKUP(L9,$B$2:$C$98,1,FALSE())</f>
        <v>UP200231</v>
      </c>
    </row>
    <row r="10" spans="1:14" ht="15.75" customHeight="1">
      <c r="A10" s="78"/>
      <c r="B10" s="27" t="s">
        <v>312</v>
      </c>
      <c r="C10" s="13">
        <f>VLOOKUP(B10,SeguimientoAlumnos!$C$3:$D$499,2,FALSE())</f>
        <v>0</v>
      </c>
      <c r="D10" s="79" t="n">
        <v>1</v>
      </c>
      <c r="E10" s="80" t="e">
        <f>VLOOKUP(B10,SeguimientoAlumnos!$C$3:$D$109,1,FALSE())</f>
        <v>#N/A</v>
      </c>
      <c r="G10" s="27"/>
      <c r="H10" s="27"/>
      <c r="I10" s="27"/>
      <c r="J10" s="65" t="str">
        <f>H10&amp;"@alumnos.upa.edu.mx"</f>
        <v>@alumnos.upa.edu.mx</v>
      </c>
      <c r="L10" s="81" t="s">
        <v>282</v>
      </c>
      <c r="M10" s="81" t="s">
        <v>625</v>
      </c>
      <c r="N10" s="6" t="str">
        <f>VLOOKUP(L10,$B$2:$C$98,1,FALSE())</f>
        <v>UP200238</v>
      </c>
    </row>
    <row r="11" spans="1:14" ht="15.75" customHeight="1">
      <c r="A11" s="78"/>
      <c r="B11" s="27" t="s">
        <v>313</v>
      </c>
      <c r="C11" s="13">
        <f>VLOOKUP(B11,SeguimientoAlumnos!$C$3:$D$499,2,FALSE())</f>
        <v>0</v>
      </c>
      <c r="D11" s="79" t="n">
        <v>1</v>
      </c>
      <c r="E11" s="80" t="e">
        <f>VLOOKUP(B11,SeguimientoAlumnos!$C$3:$D$109,1,FALSE())</f>
        <v>#N/A</v>
      </c>
      <c r="G11" s="27"/>
      <c r="H11" s="27"/>
      <c r="I11" s="27"/>
      <c r="J11" s="65" t="str">
        <f>H11&amp;"@alumnos.upa.edu.mx"</f>
        <v>@alumnos.upa.edu.mx</v>
      </c>
      <c r="L11" s="81" t="s">
        <v>283</v>
      </c>
      <c r="M11" s="81" t="s">
        <v>626</v>
      </c>
      <c r="N11" s="6" t="e">
        <f>VLOOKUP(L11,$B$2:$C$98,1,FALSE())</f>
        <v>#N/A</v>
      </c>
    </row>
    <row r="12" spans="1:14" ht="15.75" customHeight="1">
      <c r="A12" s="78"/>
      <c r="B12" s="27" t="s">
        <v>266</v>
      </c>
      <c r="C12" s="13">
        <f>VLOOKUP(B12,SeguimientoAlumnos!$C$3:$D$499,2,FALSE())</f>
        <v>0</v>
      </c>
      <c r="D12" s="79" t="n">
        <v>1</v>
      </c>
      <c r="E12" s="80" t="e">
        <f>VLOOKUP(B12,SeguimientoAlumnos!$C$3:$D$109,1,FALSE())</f>
        <v>#N/A</v>
      </c>
      <c r="G12" s="27"/>
      <c r="H12" s="27"/>
      <c r="I12" s="27"/>
      <c r="J12" s="65" t="str">
        <f>H12&amp;"@alumnos.upa.edu.mx"</f>
        <v>@alumnos.upa.edu.mx</v>
      </c>
      <c r="L12" s="81" t="s">
        <v>145</v>
      </c>
      <c r="M12" s="81" t="s">
        <v>627</v>
      </c>
      <c r="N12" s="6" t="e">
        <f>VLOOKUP(L12,$B$2:$C$98,1,FALSE())</f>
        <v>#N/A</v>
      </c>
    </row>
    <row r="13" spans="1:14" ht="15.75" customHeight="1">
      <c r="A13" s="78"/>
      <c r="B13" s="27" t="s">
        <v>314</v>
      </c>
      <c r="C13" s="13">
        <f>VLOOKUP(B13,SeguimientoAlumnos!$C$3:$D$499,2,FALSE())</f>
        <v>0</v>
      </c>
      <c r="D13" s="79" t="n">
        <v>1</v>
      </c>
      <c r="E13" s="80" t="e">
        <f>VLOOKUP(B13,SeguimientoAlumnos!$C$3:$D$109,1,FALSE())</f>
        <v>#N/A</v>
      </c>
      <c r="G13" s="13"/>
      <c r="H13" s="13"/>
      <c r="I13" s="13"/>
      <c r="J13" s="65" t="str">
        <f>H13&amp;"@alumnos.upa.edu.mx"</f>
        <v>@alumnos.upa.edu.mx</v>
      </c>
      <c r="L13" s="81" t="s">
        <v>146</v>
      </c>
      <c r="M13" s="81" t="s">
        <v>628</v>
      </c>
      <c r="N13" s="6" t="str">
        <f>VLOOKUP(L13,$B$2:$C$98,1,FALSE())</f>
        <v>UP200420</v>
      </c>
    </row>
    <row r="14" spans="1:14" ht="15.75" customHeight="1">
      <c r="A14" s="78"/>
      <c r="B14" s="27" t="s">
        <v>315</v>
      </c>
      <c r="C14" s="13">
        <f>VLOOKUP(B14,SeguimientoAlumnos!$C$3:$D$499,2,FALSE())</f>
        <v>0</v>
      </c>
      <c r="D14" s="79" t="n">
        <v>1</v>
      </c>
      <c r="E14" s="80" t="e">
        <f>VLOOKUP(B14,SeguimientoAlumnos!$C$3:$D$109,1,FALSE())</f>
        <v>#N/A</v>
      </c>
      <c r="G14" s="13"/>
      <c r="H14" s="13"/>
      <c r="I14" s="13"/>
      <c r="J14" s="65" t="str">
        <f>H14&amp;"@alumnos.upa.edu.mx"</f>
        <v>@alumnos.upa.edu.mx</v>
      </c>
      <c r="L14" s="81" t="s">
        <v>190</v>
      </c>
      <c r="M14" s="81" t="s">
        <v>629</v>
      </c>
      <c r="N14" s="6" t="str">
        <f>VLOOKUP(L14,$B$2:$C$98,1,FALSE())</f>
        <v>UP200423</v>
      </c>
    </row>
    <row r="15" spans="1:14" ht="15.75" customHeight="1">
      <c r="A15" s="78"/>
      <c r="B15" s="27" t="s">
        <v>316</v>
      </c>
      <c r="C15" s="13">
        <f>VLOOKUP(B15,SeguimientoAlumnos!$C$3:$D$499,2,FALSE())</f>
        <v>0</v>
      </c>
      <c r="D15" s="79" t="n">
        <v>1</v>
      </c>
      <c r="E15" s="80" t="e">
        <f>VLOOKUP(B15,SeguimientoAlumnos!$C$3:$D$109,1,FALSE())</f>
        <v>#N/A</v>
      </c>
      <c r="G15" s="13"/>
      <c r="H15" s="13"/>
      <c r="I15" s="13"/>
      <c r="J15" s="65" t="str">
        <f>H15&amp;"@alumnos.upa.edu.mx"</f>
        <v>@alumnos.upa.edu.mx</v>
      </c>
      <c r="L15" s="81" t="s">
        <v>291</v>
      </c>
      <c r="M15" s="81" t="s">
        <v>630</v>
      </c>
      <c r="N15" s="6" t="e">
        <f>VLOOKUP(L15,$B$2:$C$98,1,FALSE())</f>
        <v>#N/A</v>
      </c>
    </row>
    <row r="16" spans="1:14" ht="15.75" customHeight="1">
      <c r="A16" s="78"/>
      <c r="B16" s="27" t="s">
        <v>114</v>
      </c>
      <c r="C16" s="13">
        <f>VLOOKUP(B16,SeguimientoAlumnos!$C$3:$D$499,2,FALSE())</f>
        <v>0</v>
      </c>
      <c r="D16" s="79" t="n">
        <v>1</v>
      </c>
      <c r="E16" s="80" t="str">
        <f>VLOOKUP(B16,SeguimientoAlumnos!$C$3:$D$109,1,FALSE())</f>
        <v>UP220110</v>
      </c>
      <c r="G16" s="13"/>
      <c r="H16" s="13"/>
      <c r="I16" s="13"/>
      <c r="J16" s="65" t="str">
        <f>H16&amp;"@alumnos.upa.edu.mx"</f>
        <v>@alumnos.upa.edu.mx</v>
      </c>
      <c r="L16" s="81" t="s">
        <v>147</v>
      </c>
      <c r="M16" s="81" t="s">
        <v>631</v>
      </c>
      <c r="N16" s="6" t="e">
        <f>VLOOKUP(L16,$B$2:$C$98,1,FALSE())</f>
        <v>#N/A</v>
      </c>
    </row>
    <row r="17" spans="1:14" ht="15.75" customHeight="1">
      <c r="A17" s="78"/>
      <c r="B17" s="27" t="s">
        <v>317</v>
      </c>
      <c r="C17" s="13">
        <f>VLOOKUP(B17,SeguimientoAlumnos!$C$3:$D$499,2,FALSE())</f>
        <v>0</v>
      </c>
      <c r="D17" s="79" t="n">
        <v>1</v>
      </c>
      <c r="E17" s="80" t="e">
        <f>VLOOKUP(B17,SeguimientoAlumnos!$C$3:$D$109,1,FALSE())</f>
        <v>#N/A</v>
      </c>
      <c r="G17" s="13"/>
      <c r="H17" s="13"/>
      <c r="I17" s="13"/>
      <c r="L17" s="81" t="s">
        <v>632</v>
      </c>
      <c r="M17" s="81" t="s">
        <v>633</v>
      </c>
      <c r="N17" s="6" t="e">
        <f>VLOOKUP(L17,$B$2:$C$98,1,FALSE())</f>
        <v>#N/A</v>
      </c>
    </row>
    <row r="18" spans="1:14" ht="15.75" customHeight="1">
      <c r="A18" s="78"/>
      <c r="B18" s="27" t="s">
        <v>318</v>
      </c>
      <c r="C18" s="13">
        <f>VLOOKUP(B18,SeguimientoAlumnos!$C$3:$D$499,2,FALSE())</f>
        <v>0</v>
      </c>
      <c r="D18" s="79" t="n">
        <v>1</v>
      </c>
      <c r="E18" s="80" t="e">
        <f>VLOOKUP(B18,SeguimientoAlumnos!$C$3:$D$109,1,FALSE())</f>
        <v>#N/A</v>
      </c>
      <c r="G18" s="13"/>
      <c r="H18" s="13"/>
      <c r="I18" s="13"/>
      <c r="L18" s="81" t="s">
        <v>292</v>
      </c>
      <c r="M18" s="81" t="s">
        <v>634</v>
      </c>
      <c r="N18" s="6" t="e">
        <f>VLOOKUP(L18,$B$2:$C$98,1,FALSE())</f>
        <v>#N/A</v>
      </c>
    </row>
    <row r="19" spans="1:14" ht="15.75" customHeight="1">
      <c r="A19" s="78"/>
      <c r="B19" s="27" t="s">
        <v>319</v>
      </c>
      <c r="C19" s="13">
        <f>VLOOKUP(B19,SeguimientoAlumnos!$C$3:$D$499,2,FALSE())</f>
        <v>0</v>
      </c>
      <c r="D19" s="79" t="n">
        <v>1</v>
      </c>
      <c r="E19" s="80" t="e">
        <f>VLOOKUP(B19,SeguimientoAlumnos!$C$3:$D$109,1,FALSE())</f>
        <v>#N/A</v>
      </c>
      <c r="G19" s="13"/>
      <c r="I19" s="13"/>
      <c r="L19" s="81" t="s">
        <v>293</v>
      </c>
      <c r="M19" s="81" t="s">
        <v>635</v>
      </c>
      <c r="N19" s="6" t="e">
        <f>VLOOKUP(L19,$B$2:$C$98,1,FALSE())</f>
        <v>#N/A</v>
      </c>
    </row>
    <row r="20" spans="1:14" ht="15.75" customHeight="1">
      <c r="A20" s="78"/>
      <c r="B20" s="27" t="s">
        <v>320</v>
      </c>
      <c r="C20" s="13">
        <f>VLOOKUP(B20,SeguimientoAlumnos!$C$3:$D$499,2,FALSE())</f>
        <v>0</v>
      </c>
      <c r="D20" s="79" t="n">
        <v>1</v>
      </c>
      <c r="E20" s="80" t="e">
        <f>VLOOKUP(B20,SeguimientoAlumnos!$C$3:$D$109,1,FALSE())</f>
        <v>#N/A</v>
      </c>
      <c r="G20" s="13"/>
      <c r="I20" s="13"/>
      <c r="L20" s="81" t="s">
        <v>185</v>
      </c>
      <c r="M20" s="81" t="s">
        <v>636</v>
      </c>
      <c r="N20" s="6" t="e">
        <f>VLOOKUP(L20,$B$2:$C$98,1,FALSE())</f>
        <v>#N/A</v>
      </c>
    </row>
    <row r="21" spans="1:14" ht="15.75" customHeight="1">
      <c r="A21" s="78"/>
      <c r="B21" s="27" t="s">
        <v>142</v>
      </c>
      <c r="C21" s="13">
        <f>VLOOKUP(B21,SeguimientoAlumnos!$C$3:$D$499,2,FALSE())</f>
        <v>0</v>
      </c>
      <c r="D21" s="79" t="n">
        <v>1</v>
      </c>
      <c r="E21" s="80" t="str">
        <f>VLOOKUP(B21,SeguimientoAlumnos!$C$3:$D$109,1,FALSE())</f>
        <v>UP210300</v>
      </c>
      <c r="L21" s="81" t="s">
        <v>284</v>
      </c>
      <c r="M21" s="81" t="s">
        <v>637</v>
      </c>
      <c r="N21" s="6" t="e">
        <f>VLOOKUP(L21,$B$2:$C$98,1,FALSE())</f>
        <v>#N/A</v>
      </c>
    </row>
    <row r="22" spans="1:14" ht="15.75" customHeight="1">
      <c r="A22" s="78"/>
      <c r="B22" s="27" t="s">
        <v>321</v>
      </c>
      <c r="C22" s="13">
        <f>VLOOKUP(B22,SeguimientoAlumnos!$C$3:$D$499,2,FALSE())</f>
        <v>0</v>
      </c>
      <c r="D22" s="79" t="n">
        <v>1</v>
      </c>
      <c r="E22" s="80" t="e">
        <f>VLOOKUP(B22,SeguimientoAlumnos!$C$3:$D$109,1,FALSE())</f>
        <v>#N/A</v>
      </c>
      <c r="L22" s="81" t="s">
        <v>294</v>
      </c>
      <c r="M22" s="81" t="s">
        <v>638</v>
      </c>
      <c r="N22" s="6" t="str">
        <f>VLOOKUP(L22,$B$2:$C$98,1,FALSE())</f>
        <v>UP200604</v>
      </c>
    </row>
    <row r="23" spans="1:14" ht="15.75" customHeight="1">
      <c r="A23" s="78"/>
      <c r="B23" s="27" t="s">
        <v>228</v>
      </c>
      <c r="C23" s="13">
        <f>VLOOKUP(B23,SeguimientoAlumnos!$C$3:$D$499,2,FALSE())</f>
        <v>0</v>
      </c>
      <c r="D23" s="79" t="n">
        <v>1</v>
      </c>
      <c r="E23" s="80" t="e">
        <f>VLOOKUP(B23,SeguimientoAlumnos!$C$3:$D$109,1,FALSE())</f>
        <v>#N/A</v>
      </c>
      <c r="L23" s="81" t="s">
        <v>285</v>
      </c>
      <c r="M23" s="81" t="s">
        <v>639</v>
      </c>
      <c r="N23" s="6" t="str">
        <f>VLOOKUP(L23,$B$2:$C$98,1,FALSE())</f>
        <v>UP200635</v>
      </c>
    </row>
    <row r="24" spans="1:14" ht="15.75" customHeight="1">
      <c r="A24" s="78"/>
      <c r="B24" s="27" t="s">
        <v>158</v>
      </c>
      <c r="C24" s="13">
        <f>VLOOKUP(B24,SeguimientoAlumnos!$C$3:$D$499,2,FALSE())</f>
        <v>0</v>
      </c>
      <c r="D24" s="79" t="n">
        <v>1</v>
      </c>
      <c r="E24" s="80" t="str">
        <f>VLOOKUP(B24,SeguimientoAlumnos!$C$3:$D$109,1,FALSE())</f>
        <v>UP220394</v>
      </c>
      <c r="L24" s="81" t="s">
        <v>295</v>
      </c>
      <c r="M24" s="81" t="s">
        <v>640</v>
      </c>
      <c r="N24" s="6" t="str">
        <f>VLOOKUP(L24,$B$2:$C$98,1,FALSE())</f>
        <v>UP200667</v>
      </c>
    </row>
    <row r="25" spans="1:14" ht="15.75" customHeight="1">
      <c r="A25" s="78"/>
      <c r="B25" s="27" t="s">
        <v>323</v>
      </c>
      <c r="C25" s="13">
        <f>VLOOKUP(B25,SeguimientoAlumnos!$C$3:$D$499,2,FALSE())</f>
        <v>0</v>
      </c>
      <c r="D25" s="79" t="n">
        <v>1</v>
      </c>
      <c r="E25" s="80" t="e">
        <f>VLOOKUP(B25,SeguimientoAlumnos!$C$3:$D$109,1,FALSE())</f>
        <v>#N/A</v>
      </c>
      <c r="L25" s="81" t="s">
        <v>149</v>
      </c>
      <c r="M25" s="81" t="s">
        <v>641</v>
      </c>
      <c r="N25" s="6" t="e">
        <f>VLOOKUP(L25,$B$2:$C$98,1,FALSE())</f>
        <v>#N/A</v>
      </c>
    </row>
    <row r="26" spans="1:14" ht="15.75" customHeight="1">
      <c r="A26" s="78"/>
      <c r="B26" s="27" t="s">
        <v>324</v>
      </c>
      <c r="C26" s="13">
        <f>VLOOKUP(B26,SeguimientoAlumnos!$C$3:$D$499,2,FALSE())</f>
        <v>0</v>
      </c>
      <c r="D26" s="79" t="n">
        <v>1</v>
      </c>
      <c r="E26" s="80" t="e">
        <f>VLOOKUP(B26,SeguimientoAlumnos!$C$3:$D$109,1,FALSE())</f>
        <v>#N/A</v>
      </c>
      <c r="L26" s="81" t="s">
        <v>301</v>
      </c>
      <c r="M26" s="81" t="s">
        <v>642</v>
      </c>
      <c r="N26" s="6" t="e">
        <f>VLOOKUP(L26,$B$2:$C$98,1,FALSE())</f>
        <v>#N/A</v>
      </c>
    </row>
    <row r="27" spans="1:14" ht="15.75" customHeight="1">
      <c r="A27" s="78"/>
      <c r="B27" s="27" t="s">
        <v>170</v>
      </c>
      <c r="C27" s="13">
        <f>VLOOKUP(B27,SeguimientoAlumnos!$C$3:$D$499,2,FALSE())</f>
        <v>0</v>
      </c>
      <c r="D27" s="79" t="n">
        <v>1</v>
      </c>
      <c r="E27" s="80" t="str">
        <f>VLOOKUP(B27,SeguimientoAlumnos!$C$3:$D$109,1,FALSE())</f>
        <v>UP220817</v>
      </c>
      <c r="L27" s="81" t="s">
        <v>191</v>
      </c>
      <c r="M27" s="81" t="s">
        <v>643</v>
      </c>
      <c r="N27" s="6" t="e">
        <f>VLOOKUP(L27,$B$2:$C$98,1,FALSE())</f>
        <v>#N/A</v>
      </c>
    </row>
    <row r="28" spans="1:14" ht="15.75" customHeight="1">
      <c r="A28" s="78"/>
      <c r="B28" s="27" t="s">
        <v>187</v>
      </c>
      <c r="C28" s="13">
        <f>VLOOKUP(B28,SeguimientoAlumnos!$C$3:$D$499,2,FALSE())</f>
        <v>0</v>
      </c>
      <c r="D28" s="79" t="n">
        <v>1</v>
      </c>
      <c r="E28" s="80" t="str">
        <f>VLOOKUP(B28,SeguimientoAlumnos!$C$3:$D$109,1,FALSE())</f>
        <v>UP200770</v>
      </c>
      <c r="L28" s="81" t="s">
        <v>192</v>
      </c>
      <c r="M28" s="81" t="s">
        <v>644</v>
      </c>
      <c r="N28" s="6" t="e">
        <f>VLOOKUP(L28,$B$2:$C$98,1,FALSE())</f>
        <v>#N/A</v>
      </c>
    </row>
    <row r="29" spans="1:14" ht="15.75" customHeight="1">
      <c r="A29" s="78"/>
      <c r="B29" s="27" t="s">
        <v>140</v>
      </c>
      <c r="C29" s="13">
        <f>VLOOKUP(B29,SeguimientoAlumnos!$C$3:$D$499,2,FALSE())</f>
        <v>0</v>
      </c>
      <c r="D29" s="79" t="n">
        <v>1</v>
      </c>
      <c r="E29" s="80" t="str">
        <f>VLOOKUP(B29,SeguimientoAlumnos!$C$3:$D$109,1,FALSE())</f>
        <v>UP210063</v>
      </c>
      <c r="L29" s="81" t="s">
        <v>187</v>
      </c>
      <c r="M29" s="81" t="s">
        <v>645</v>
      </c>
      <c r="N29" s="6" t="str">
        <f>VLOOKUP(L29,$B$2:$C$98,1,FALSE())</f>
        <v>UP200770</v>
      </c>
    </row>
    <row r="30" spans="1:14" ht="15.75" customHeight="1">
      <c r="A30" s="78"/>
      <c r="B30" s="27" t="s">
        <v>131</v>
      </c>
      <c r="C30" s="13">
        <f>VLOOKUP(B30,SeguimientoAlumnos!$C$3:$D$499,2,FALSE())</f>
        <v>0</v>
      </c>
      <c r="D30" s="79" t="n">
        <v>1</v>
      </c>
      <c r="E30" s="80" t="str">
        <f>VLOOKUP(B30,SeguimientoAlumnos!$C$3:$D$109,1,FALSE())</f>
        <v>UP220881</v>
      </c>
      <c r="L30" s="81" t="s">
        <v>286</v>
      </c>
      <c r="M30" s="81" t="s">
        <v>646</v>
      </c>
      <c r="N30" s="6" t="e">
        <f>VLOOKUP(L30,$B$2:$C$98,1,FALSE())</f>
        <v>#N/A</v>
      </c>
    </row>
    <row r="31" spans="1:14" ht="15.75" customHeight="1">
      <c r="A31" s="78"/>
      <c r="B31" s="27" t="s">
        <v>173</v>
      </c>
      <c r="C31" s="13">
        <f>VLOOKUP(B31,SeguimientoAlumnos!$C$3:$D$499,2,FALSE())</f>
        <v>0</v>
      </c>
      <c r="D31" s="79" t="n">
        <v>1</v>
      </c>
      <c r="E31" s="80" t="str">
        <f>VLOOKUP(B31,SeguimientoAlumnos!$C$3:$D$109,1,FALSE())</f>
        <v>UP230017</v>
      </c>
      <c r="L31" s="81" t="s">
        <v>258</v>
      </c>
      <c r="M31" s="81" t="s">
        <v>647</v>
      </c>
      <c r="N31" s="6" t="e">
        <f>VLOOKUP(L31,$B$2:$C$98,1,FALSE())</f>
        <v>#N/A</v>
      </c>
    </row>
    <row r="32" spans="1:14" ht="15.75" customHeight="1">
      <c r="A32" s="78"/>
      <c r="B32" s="27" t="s">
        <v>325</v>
      </c>
      <c r="C32" s="13">
        <f>VLOOKUP(B32,SeguimientoAlumnos!$C$3:$D$499,2,FALSE())</f>
        <v>0</v>
      </c>
      <c r="D32" s="79" t="n">
        <v>1</v>
      </c>
      <c r="E32" s="80" t="e">
        <f>VLOOKUP(B32,SeguimientoAlumnos!$C$3:$D$109,1,FALSE())</f>
        <v>#N/A</v>
      </c>
      <c r="L32" s="81" t="s">
        <v>300</v>
      </c>
      <c r="M32" s="6" t="s">
        <v>648</v>
      </c>
      <c r="N32" s="6" t="str">
        <f>VLOOKUP(L32,$B$2:$C$98,1,FALSE())</f>
        <v>UP200920</v>
      </c>
    </row>
    <row r="33" spans="1:14" ht="15.75" customHeight="1">
      <c r="A33" s="78"/>
      <c r="B33" s="27" t="s">
        <v>303</v>
      </c>
      <c r="C33" s="13">
        <f>VLOOKUP(B33,SeguimientoAlumnos!$C$3:$D$499,2,FALSE())</f>
        <v>0</v>
      </c>
      <c r="D33" s="79" t="n">
        <v>1</v>
      </c>
      <c r="E33" s="80" t="e">
        <f>VLOOKUP(B33,SeguimientoAlumnos!$C$3:$D$109,1,FALSE())</f>
        <v>#N/A</v>
      </c>
      <c r="L33" s="81" t="s">
        <v>153</v>
      </c>
      <c r="M33" s="81" t="s">
        <v>649</v>
      </c>
      <c r="N33" s="6" t="str">
        <f>VLOOKUP(L33,$B$2:$C$98,1,FALSE())</f>
        <v>UP200953</v>
      </c>
    </row>
    <row r="34" spans="1:14" ht="15.75" customHeight="1">
      <c r="A34" s="78"/>
      <c r="B34" s="27" t="s">
        <v>326</v>
      </c>
      <c r="C34" s="13">
        <f>VLOOKUP(B34,SeguimientoAlumnos!$C$3:$D$499,2,FALSE())</f>
        <v>0</v>
      </c>
      <c r="D34" s="79" t="n">
        <v>1</v>
      </c>
      <c r="E34" s="80"/>
      <c r="L34" s="81" t="s">
        <v>297</v>
      </c>
      <c r="M34" s="81" t="s">
        <v>650</v>
      </c>
      <c r="N34" s="6" t="e">
        <f>VLOOKUP(L34,$B$2:$C$98,1,FALSE())</f>
        <v>#N/A</v>
      </c>
    </row>
    <row r="35" spans="1:14" ht="15.75" customHeight="1">
      <c r="A35" s="78"/>
      <c r="B35" s="27" t="s">
        <v>178</v>
      </c>
      <c r="C35" s="13">
        <f>VLOOKUP(B35,SeguimientoAlumnos!$C$3:$D$499,2,FALSE())</f>
        <v>0</v>
      </c>
      <c r="D35" s="79" t="n">
        <v>1</v>
      </c>
      <c r="E35" s="80"/>
      <c r="L35" s="81" t="s">
        <v>188</v>
      </c>
      <c r="M35" s="81" t="s">
        <v>651</v>
      </c>
      <c r="N35" s="6" t="e">
        <f>VLOOKUP(L35,$B$2:$C$98,1,FALSE())</f>
        <v>#N/A</v>
      </c>
    </row>
    <row r="36" spans="1:14" ht="15.75" customHeight="1">
      <c r="A36" s="78"/>
      <c r="B36" s="27" t="s">
        <v>327</v>
      </c>
      <c r="C36" s="13">
        <f>VLOOKUP(B36,SeguimientoAlumnos!$C$3:$D$499,2,FALSE())</f>
        <v>0</v>
      </c>
      <c r="D36" s="79" t="n">
        <v>1</v>
      </c>
      <c r="E36" s="80" t="e">
        <f>VLOOKUP(B36,SeguimientoAlumnos!$C$3:$D$109,1,FALSE())</f>
        <v>#N/A</v>
      </c>
      <c r="L36" s="81" t="s">
        <v>150</v>
      </c>
      <c r="M36" s="81" t="s">
        <v>652</v>
      </c>
      <c r="N36" s="6" t="e">
        <f>VLOOKUP(L36,$B$2:$C$98,1,FALSE())</f>
        <v>#N/A</v>
      </c>
    </row>
    <row r="37" spans="1:14" ht="15.75" customHeight="1">
      <c r="A37" s="78"/>
      <c r="B37" s="27" t="s">
        <v>328</v>
      </c>
      <c r="C37" s="13">
        <f>VLOOKUP(B37,SeguimientoAlumnos!$C$3:$D$499,2,FALSE())</f>
        <v>0</v>
      </c>
      <c r="D37" s="79" t="n">
        <v>1</v>
      </c>
      <c r="E37" s="80" t="e">
        <f>VLOOKUP(B37,SeguimientoAlumnos!$C$3:$D$109,1,FALSE())</f>
        <v>#N/A</v>
      </c>
      <c r="L37" s="81" t="s">
        <v>287</v>
      </c>
      <c r="M37" s="81" t="s">
        <v>653</v>
      </c>
      <c r="N37" s="6" t="e">
        <f>VLOOKUP(L37,$B$2:$C$98,1,FALSE())</f>
        <v>#N/A</v>
      </c>
    </row>
    <row r="38" spans="1:14" ht="15.75" customHeight="1">
      <c r="A38" s="78"/>
      <c r="B38" s="27" t="s">
        <v>268</v>
      </c>
      <c r="C38" s="13">
        <f>VLOOKUP(B38,SeguimientoAlumnos!$C$3:$D$499,2,FALSE())</f>
        <v>0</v>
      </c>
      <c r="D38" s="79" t="n">
        <v>1</v>
      </c>
      <c r="E38" s="80" t="e">
        <f>VLOOKUP(B38,SeguimientoAlumnos!$C$3:$D$109,1,FALSE())</f>
        <v>#N/A</v>
      </c>
      <c r="L38" s="81" t="s">
        <v>189</v>
      </c>
      <c r="M38" s="81" t="s">
        <v>654</v>
      </c>
      <c r="N38" s="6" t="str">
        <f>VLOOKUP(L38,$B$2:$C$98,1,FALSE())</f>
        <v>UP201005</v>
      </c>
    </row>
    <row r="39" spans="1:14" ht="15.75" customHeight="1">
      <c r="A39" s="78"/>
      <c r="B39" s="27" t="s">
        <v>253</v>
      </c>
      <c r="C39" s="13">
        <f>VLOOKUP(B39,SeguimientoAlumnos!$C$3:$D$499,2,FALSE())</f>
        <v>0</v>
      </c>
      <c r="D39" s="79" t="n">
        <v>1</v>
      </c>
      <c r="E39" s="80" t="e">
        <f>VLOOKUP(B39,SeguimientoAlumnos!$C$3:$D$109,1,FALSE())</f>
        <v>#N/A</v>
      </c>
      <c r="L39" s="81" t="s">
        <v>111</v>
      </c>
      <c r="M39" s="81" t="s">
        <v>655</v>
      </c>
      <c r="N39" s="6" t="e">
        <f>VLOOKUP(L39,$B$2:$C$98,1,FALSE())</f>
        <v>#N/A</v>
      </c>
    </row>
    <row r="40" spans="1:14" ht="15.75" customHeight="1">
      <c r="A40" s="78"/>
      <c r="B40" s="27" t="s">
        <v>153</v>
      </c>
      <c r="C40" s="13">
        <f>VLOOKUP(B40,SeguimientoAlumnos!$C$3:$D$499,2,FALSE())</f>
        <v>0</v>
      </c>
      <c r="D40" s="79" t="n">
        <v>1</v>
      </c>
      <c r="E40" s="80" t="str">
        <f>VLOOKUP(B40,SeguimientoAlumnos!$C$3:$D$109,1,FALSE())</f>
        <v>UP200953</v>
      </c>
      <c r="L40" s="81" t="s">
        <v>133</v>
      </c>
      <c r="M40" s="81" t="s">
        <v>656</v>
      </c>
      <c r="N40" s="6" t="e">
        <f>VLOOKUP(L40,$B$2:$C$98,1,FALSE())</f>
        <v>#N/A</v>
      </c>
    </row>
    <row r="41" spans="1:14" ht="15.75" customHeight="1">
      <c r="A41" s="78"/>
      <c r="B41" s="27" t="s">
        <v>331</v>
      </c>
      <c r="C41" s="13">
        <f>VLOOKUP(B41,SeguimientoAlumnos!$C$3:$D$499,2,FALSE())</f>
        <v>0</v>
      </c>
      <c r="D41" s="79" t="n">
        <v>1</v>
      </c>
      <c r="E41" s="80" t="e">
        <f>VLOOKUP(B41,SeguimientoAlumnos!$C$3:$D$109,1,FALSE())</f>
        <v>#N/A</v>
      </c>
      <c r="L41" s="81" t="s">
        <v>303</v>
      </c>
      <c r="M41" s="81" t="s">
        <v>657</v>
      </c>
      <c r="N41" s="6" t="str">
        <f>VLOOKUP(L41,$B$2:$C$98,1,FALSE())</f>
        <v>UP210043</v>
      </c>
    </row>
    <row r="42" spans="1:14" ht="15.75" customHeight="1">
      <c r="A42" s="78"/>
      <c r="B42" s="27" t="s">
        <v>329</v>
      </c>
      <c r="C42" s="13">
        <f>VLOOKUP(B42,SeguimientoAlumnos!$C$3:$D$499,2,FALSE())</f>
        <v>0</v>
      </c>
      <c r="D42" s="79" t="n">
        <v>1</v>
      </c>
      <c r="E42" s="80" t="e">
        <f>VLOOKUP(B42,SeguimientoAlumnos!$C$3:$D$109,1,FALSE())</f>
        <v>#N/A</v>
      </c>
      <c r="L42" s="81" t="s">
        <v>139</v>
      </c>
      <c r="M42" s="81" t="s">
        <v>658</v>
      </c>
      <c r="N42" s="6" t="e">
        <f>VLOOKUP(L42,$B$2:$C$98,1,FALSE())</f>
        <v>#N/A</v>
      </c>
    </row>
    <row r="43" spans="1:14" ht="15.75" customHeight="1">
      <c r="A43" s="78"/>
      <c r="B43" s="27" t="s">
        <v>302</v>
      </c>
      <c r="C43" s="13">
        <f>VLOOKUP(B43,SeguimientoAlumnos!$C$3:$D$499,2,FALSE())</f>
        <v>0</v>
      </c>
      <c r="D43" s="79" t="n">
        <v>1</v>
      </c>
      <c r="E43" s="80" t="e">
        <f>VLOOKUP(B43,SeguimientoAlumnos!$C$3:$D$109,1,FALSE())</f>
        <v>#N/A</v>
      </c>
      <c r="L43" s="81" t="s">
        <v>140</v>
      </c>
      <c r="M43" s="81" t="s">
        <v>659</v>
      </c>
      <c r="N43" s="6" t="str">
        <f>VLOOKUP(L43,$B$2:$C$98,1,FALSE())</f>
        <v>UP210063</v>
      </c>
    </row>
    <row r="44" spans="1:14" ht="15.75" customHeight="1">
      <c r="A44" s="78"/>
      <c r="B44" s="27" t="s">
        <v>332</v>
      </c>
      <c r="C44" s="13">
        <f>VLOOKUP(B44,SeguimientoAlumnos!$C$3:$D$499,2,FALSE())</f>
        <v>0</v>
      </c>
      <c r="D44" s="79" t="n">
        <v>1</v>
      </c>
      <c r="E44" s="80" t="e">
        <f>VLOOKUP(B44,SeguimientoAlumnos!$C$3:$D$109,1,FALSE())</f>
        <v>#N/A</v>
      </c>
      <c r="L44" s="81" t="s">
        <v>248</v>
      </c>
      <c r="M44" s="81" t="s">
        <v>660</v>
      </c>
      <c r="N44" s="6" t="str">
        <f>VLOOKUP(L44,$B$2:$C$98,1,FALSE())</f>
        <v>UP210079</v>
      </c>
    </row>
    <row r="45" spans="1:14" ht="15.75" customHeight="1">
      <c r="A45" s="78"/>
      <c r="B45" s="27" t="s">
        <v>127</v>
      </c>
      <c r="C45" s="13">
        <f>VLOOKUP(B45,SeguimientoAlumnos!$C$3:$D$499,2,FALSE())</f>
        <v>0</v>
      </c>
      <c r="D45" s="79" t="n">
        <v>1</v>
      </c>
      <c r="E45" s="80" t="str">
        <f>VLOOKUP(B45,SeguimientoAlumnos!$C$3:$D$109,1,FALSE())</f>
        <v>UP200086</v>
      </c>
      <c r="L45" s="81" t="s">
        <v>266</v>
      </c>
      <c r="M45" s="81" t="s">
        <v>661</v>
      </c>
      <c r="N45" s="6" t="str">
        <f>VLOOKUP(L45,$B$2:$C$98,1,FALSE())</f>
        <v>UP210163</v>
      </c>
    </row>
    <row r="46" spans="1:14" ht="15.75" customHeight="1">
      <c r="A46" s="78"/>
      <c r="B46" s="27" t="s">
        <v>295</v>
      </c>
      <c r="C46" s="13">
        <f>VLOOKUP(B46,SeguimientoAlumnos!$C$3:$D$499,2,FALSE())</f>
        <v>0</v>
      </c>
      <c r="D46" s="79" t="n">
        <v>1</v>
      </c>
      <c r="E46" s="80" t="e">
        <f>VLOOKUP(B46,SeguimientoAlumnos!$C$3:$D$109,1,FALSE())</f>
        <v>#N/A</v>
      </c>
      <c r="L46" s="81" t="s">
        <v>141</v>
      </c>
      <c r="M46" s="81" t="s">
        <v>662</v>
      </c>
      <c r="N46" s="6" t="e">
        <f>VLOOKUP(L46,$B$2:$C$98,1,FALSE())</f>
        <v>#N/A</v>
      </c>
    </row>
    <row r="47" spans="1:14" ht="15.75" customHeight="1">
      <c r="A47" s="78"/>
      <c r="B47" s="27" t="s">
        <v>333</v>
      </c>
      <c r="C47" s="13">
        <f>VLOOKUP(B47,SeguimientoAlumnos!$C$3:$D$499,2,FALSE())</f>
        <v>0</v>
      </c>
      <c r="D47" s="79" t="n">
        <v>1</v>
      </c>
      <c r="E47" s="80" t="e">
        <f>VLOOKUP(B47,SeguimientoAlumnos!$C$3:$D$109,1,FALSE())</f>
        <v>#N/A</v>
      </c>
      <c r="L47" s="81" t="s">
        <v>179</v>
      </c>
      <c r="M47" s="81" t="s">
        <v>663</v>
      </c>
      <c r="N47" s="6" t="e">
        <f>VLOOKUP(L47,$B$2:$C$98,1,FALSE())</f>
        <v>#N/A</v>
      </c>
    </row>
    <row r="48" spans="1:14" ht="15.75" customHeight="1">
      <c r="A48" s="78"/>
      <c r="B48" s="27" t="s">
        <v>224</v>
      </c>
      <c r="C48" s="13">
        <f>VLOOKUP(B48,SeguimientoAlumnos!$C$3:$D$499,2,FALSE())</f>
        <v>0</v>
      </c>
      <c r="D48" s="79" t="n">
        <v>1</v>
      </c>
      <c r="E48" s="80" t="str">
        <f>VLOOKUP(B48,SeguimientoAlumnos!$C$3:$D$109,1,FALSE())</f>
        <v>UP220382</v>
      </c>
      <c r="L48" s="81" t="s">
        <v>265</v>
      </c>
      <c r="M48" s="81" t="s">
        <v>664</v>
      </c>
      <c r="N48" s="6" t="e">
        <f>VLOOKUP(L48,$B$2:$C$98,1,FALSE())</f>
        <v>#N/A</v>
      </c>
    </row>
    <row r="49" spans="1:14" ht="15.75" customHeight="1">
      <c r="A49" s="78"/>
      <c r="B49" s="27" t="s">
        <v>197</v>
      </c>
      <c r="C49" s="13">
        <f>VLOOKUP(B49,SeguimientoAlumnos!$C$3:$D$499,2,FALSE())</f>
        <v>0</v>
      </c>
      <c r="D49" s="79" t="n">
        <v>1</v>
      </c>
      <c r="E49" s="80" t="str">
        <f>VLOOKUP(B49,SeguimientoAlumnos!$C$3:$D$109,1,FALSE())</f>
        <v>UP220164</v>
      </c>
      <c r="L49" s="81" t="s">
        <v>257</v>
      </c>
      <c r="M49" s="81" t="s">
        <v>665</v>
      </c>
      <c r="N49" s="6" t="str">
        <f>VLOOKUP(L49,$B$2:$C$98,1,FALSE())</f>
        <v>UP210246</v>
      </c>
    </row>
    <row r="50" spans="1:14" ht="15.75" customHeight="1">
      <c r="A50" s="78"/>
      <c r="B50" s="27" t="s">
        <v>270</v>
      </c>
      <c r="C50" s="13">
        <f>VLOOKUP(B50,SeguimientoAlumnos!$C$3:$D$499,2,FALSE())</f>
        <v>0</v>
      </c>
      <c r="D50" s="79" t="n">
        <v>1</v>
      </c>
      <c r="E50" s="80" t="e">
        <f>VLOOKUP(B50,SeguimientoAlumnos!$C$3:$D$109,1,FALSE())</f>
        <v>#N/A</v>
      </c>
      <c r="L50" s="81" t="s">
        <v>273</v>
      </c>
      <c r="M50" s="81" t="s">
        <v>666</v>
      </c>
      <c r="N50" s="6" t="e">
        <f>VLOOKUP(L50,$B$2:$C$98,1,FALSE())</f>
        <v>#N/A</v>
      </c>
    </row>
    <row r="51" spans="1:14" ht="15.75" customHeight="1">
      <c r="A51" s="78"/>
      <c r="B51" s="27" t="s">
        <v>189</v>
      </c>
      <c r="C51" s="13">
        <f>VLOOKUP(B51,SeguimientoAlumnos!$C$3:$D$499,2,FALSE())</f>
        <v>0</v>
      </c>
      <c r="D51" s="79" t="n">
        <v>1</v>
      </c>
      <c r="E51" s="80" t="str">
        <f>VLOOKUP(B51,SeguimientoAlumnos!$C$3:$D$109,1,FALSE())</f>
        <v>UP201005</v>
      </c>
      <c r="L51" s="81" t="s">
        <v>259</v>
      </c>
      <c r="M51" s="81" t="s">
        <v>667</v>
      </c>
      <c r="N51" s="6" t="str">
        <f>VLOOKUP(L51,$B$2:$C$98,1,FALSE())</f>
        <v>UP210284</v>
      </c>
    </row>
    <row r="52" spans="1:14" ht="15.75" customHeight="1">
      <c r="A52" s="78"/>
      <c r="B52" s="27" t="s">
        <v>334</v>
      </c>
      <c r="C52" s="13">
        <f>VLOOKUP(B52,SeguimientoAlumnos!$C$3:$D$499,2,FALSE())</f>
        <v>0</v>
      </c>
      <c r="D52" s="79" t="n">
        <v>1</v>
      </c>
      <c r="E52" s="80" t="e">
        <f>VLOOKUP(B52,SeguimientoAlumnos!$C$3:$D$109,1,FALSE())</f>
        <v>#N/A</v>
      </c>
      <c r="L52" s="81" t="s">
        <v>249</v>
      </c>
      <c r="M52" s="81" t="s">
        <v>668</v>
      </c>
      <c r="N52" s="6" t="e">
        <f>VLOOKUP(L52,$B$2:$C$98,1,FALSE())</f>
        <v>#N/A</v>
      </c>
    </row>
    <row r="53" spans="1:14" ht="15.75" customHeight="1">
      <c r="A53" s="78"/>
      <c r="B53" s="27" t="s">
        <v>335</v>
      </c>
      <c r="C53" s="13">
        <f>VLOOKUP(B53,SeguimientoAlumnos!$C$3:$D$499,2,FALSE())</f>
        <v>0</v>
      </c>
      <c r="D53" s="79" t="n">
        <v>1</v>
      </c>
      <c r="E53" s="80" t="e">
        <f>VLOOKUP(B53,SeguimientoAlumnos!$C$3:$D$109,1,FALSE())</f>
        <v>#N/A</v>
      </c>
      <c r="L53" s="81" t="s">
        <v>142</v>
      </c>
      <c r="M53" s="81" t="s">
        <v>669</v>
      </c>
      <c r="N53" s="6" t="str">
        <f>VLOOKUP(L53,$B$2:$C$98,1,FALSE())</f>
        <v>UP210300</v>
      </c>
    </row>
    <row r="54" spans="1:14" ht="15.75" customHeight="1">
      <c r="A54" s="78"/>
      <c r="B54" s="27" t="s">
        <v>336</v>
      </c>
      <c r="C54" s="13">
        <f>VLOOKUP(B54,SeguimientoAlumnos!$C$3:$D$499,2,FALSE())</f>
        <v>0</v>
      </c>
      <c r="D54" s="79" t="n">
        <v>1</v>
      </c>
      <c r="E54" s="80" t="e">
        <f>VLOOKUP(B54,SeguimientoAlumnos!$C$3:$D$109,1,FALSE())</f>
        <v>#N/A</v>
      </c>
      <c r="L54" s="81" t="s">
        <v>175</v>
      </c>
      <c r="M54" s="81" t="s">
        <v>670</v>
      </c>
      <c r="N54" s="6" t="e">
        <f>VLOOKUP(L54,$B$2:$C$98,1,FALSE())</f>
        <v>#N/A</v>
      </c>
    </row>
    <row r="55" spans="1:14" ht="15.75" customHeight="1">
      <c r="A55" s="78"/>
      <c r="B55" s="27" t="s">
        <v>337</v>
      </c>
      <c r="C55" s="13">
        <f>VLOOKUP(B55,SeguimientoAlumnos!$C$3:$D$499,2,FALSE())</f>
        <v>0</v>
      </c>
      <c r="D55" s="79" t="n">
        <v>1</v>
      </c>
      <c r="E55" s="80" t="e">
        <f>VLOOKUP(B55,SeguimientoAlumnos!$C$3:$D$109,1,FALSE())</f>
        <v>#N/A</v>
      </c>
      <c r="L55" s="81" t="s">
        <v>132</v>
      </c>
      <c r="M55" s="81" t="s">
        <v>671</v>
      </c>
      <c r="N55" s="6" t="e">
        <f>VLOOKUP(L55,$B$2:$C$98,1,FALSE())</f>
        <v>#N/A</v>
      </c>
    </row>
    <row r="56" spans="1:14" ht="15.75" customHeight="1">
      <c r="A56" s="78"/>
      <c r="B56" s="27" t="s">
        <v>338</v>
      </c>
      <c r="C56" s="13">
        <f>VLOOKUP(B56,SeguimientoAlumnos!$C$3:$D$499,2,FALSE())</f>
        <v>0</v>
      </c>
      <c r="D56" s="79" t="n">
        <v>1</v>
      </c>
      <c r="E56" s="80" t="e">
        <f>VLOOKUP(B56,SeguimientoAlumnos!$C$3:$D$109,1,FALSE())</f>
        <v>#N/A</v>
      </c>
      <c r="L56" s="81" t="s">
        <v>176</v>
      </c>
      <c r="M56" s="81" t="s">
        <v>672</v>
      </c>
      <c r="N56" s="6" t="e">
        <f>VLOOKUP(L56,$B$2:$C$98,1,FALSE())</f>
        <v>#N/A</v>
      </c>
    </row>
    <row r="57" spans="1:14" ht="15.75" customHeight="1">
      <c r="A57" s="78"/>
      <c r="B57" s="27" t="s">
        <v>339</v>
      </c>
      <c r="C57" s="13">
        <f>VLOOKUP(B57,SeguimientoAlumnos!$C$3:$D$499,2,FALSE())</f>
        <v>0</v>
      </c>
      <c r="D57" s="79" t="n">
        <v>1</v>
      </c>
      <c r="E57" s="80" t="e">
        <f>VLOOKUP(B57,SeguimientoAlumnos!$C$3:$D$109,1,FALSE())</f>
        <v>#N/A</v>
      </c>
      <c r="L57" s="81" t="s">
        <v>267</v>
      </c>
      <c r="M57" s="81" t="s">
        <v>673</v>
      </c>
      <c r="N57" s="6" t="e">
        <f>VLOOKUP(L57,$B$2:$C$98,1,FALSE())</f>
        <v>#N/A</v>
      </c>
    </row>
    <row r="58" spans="1:14" ht="15.75" customHeight="1">
      <c r="A58" s="78"/>
      <c r="B58" s="27" t="s">
        <v>248</v>
      </c>
      <c r="C58" s="13">
        <f>VLOOKUP(B58,SeguimientoAlumnos!$C$3:$D$499,2,FALSE())</f>
        <v>0</v>
      </c>
      <c r="D58" s="79" t="n">
        <v>1</v>
      </c>
      <c r="E58" s="80" t="e">
        <f>VLOOKUP(B58,SeguimientoAlumnos!$C$3:$D$109,1,FALSE())</f>
        <v>#N/A</v>
      </c>
      <c r="L58" s="81" t="s">
        <v>177</v>
      </c>
      <c r="M58" s="81" t="s">
        <v>674</v>
      </c>
      <c r="N58" s="6" t="str">
        <f>VLOOKUP(L58,$B$2:$C$98,1,FALSE())</f>
        <v>UP210374</v>
      </c>
    </row>
    <row r="59" spans="1:14" ht="15.75" customHeight="1">
      <c r="A59" s="78"/>
      <c r="B59" s="27" t="s">
        <v>259</v>
      </c>
      <c r="C59" s="13">
        <f>VLOOKUP(B59,SeguimientoAlumnos!$C$3:$D$499,2,FALSE())</f>
        <v>0</v>
      </c>
      <c r="D59" s="79" t="n">
        <v>1</v>
      </c>
      <c r="E59" s="80" t="e">
        <f>VLOOKUP(B59,SeguimientoAlumnos!$C$3:$D$109,1,FALSE())</f>
        <v>#N/A</v>
      </c>
      <c r="L59" s="81" t="s">
        <v>268</v>
      </c>
      <c r="M59" s="81" t="s">
        <v>675</v>
      </c>
      <c r="N59" s="6" t="str">
        <f>VLOOKUP(L59,$B$2:$C$98,1,FALSE())</f>
        <v>UP210409</v>
      </c>
    </row>
    <row r="60" spans="1:14" ht="15.75" customHeight="1">
      <c r="A60" s="78"/>
      <c r="B60" s="27" t="s">
        <v>340</v>
      </c>
      <c r="C60" s="13">
        <f>VLOOKUP(B60,SeguimientoAlumnos!$C$3:$D$499,2,FALSE())</f>
        <v>0</v>
      </c>
      <c r="D60" s="79" t="n">
        <v>1</v>
      </c>
      <c r="E60" s="80" t="e">
        <f>VLOOKUP(B60,SeguimientoAlumnos!$C$3:$D$109,1,FALSE())</f>
        <v>#N/A</v>
      </c>
      <c r="L60" s="81" t="s">
        <v>269</v>
      </c>
      <c r="M60" s="81" t="s">
        <v>676</v>
      </c>
      <c r="N60" s="6" t="e">
        <f>VLOOKUP(L60,$B$2:$C$98,1,FALSE())</f>
        <v>#N/A</v>
      </c>
    </row>
    <row r="61" spans="1:14" ht="15.75" customHeight="1">
      <c r="A61" s="78"/>
      <c r="B61" s="27" t="s">
        <v>234</v>
      </c>
      <c r="C61" s="13">
        <f>VLOOKUP(B61,SeguimientoAlumnos!$C$3:$D$499,2,FALSE())</f>
        <v>0</v>
      </c>
      <c r="D61" s="79" t="n">
        <v>1</v>
      </c>
      <c r="E61" s="80" t="e">
        <f>VLOOKUP(B61,SeguimientoAlumnos!$C$3:$D$109,1,FALSE())</f>
        <v>#N/A</v>
      </c>
      <c r="L61" s="81" t="s">
        <v>247</v>
      </c>
      <c r="M61" s="81" t="s">
        <v>677</v>
      </c>
      <c r="N61" s="6" t="e">
        <f>VLOOKUP(L61,$B$2:$C$98,1,FALSE())</f>
        <v>#N/A</v>
      </c>
    </row>
    <row r="62" spans="1:14" ht="15.75" customHeight="1">
      <c r="A62" s="78"/>
      <c r="B62" s="27" t="s">
        <v>257</v>
      </c>
      <c r="C62" s="13">
        <f>VLOOKUP(B62,SeguimientoAlumnos!$C$3:$D$499,2,FALSE())</f>
        <v>0</v>
      </c>
      <c r="D62" s="79" t="n">
        <v>1</v>
      </c>
      <c r="E62" s="80" t="e">
        <f>VLOOKUP(B62,SeguimientoAlumnos!$C$3:$D$109,1,FALSE())</f>
        <v>#N/A</v>
      </c>
      <c r="L62" s="81" t="s">
        <v>178</v>
      </c>
      <c r="M62" s="81" t="s">
        <v>678</v>
      </c>
      <c r="N62" s="6" t="str">
        <f>VLOOKUP(L62,$B$2:$C$98,1,FALSE())</f>
        <v>UP210454</v>
      </c>
    </row>
    <row r="63" spans="1:14" ht="15.75" customHeight="1">
      <c r="A63" s="78"/>
      <c r="B63" s="27" t="s">
        <v>190</v>
      </c>
      <c r="C63" s="13">
        <f>VLOOKUP(B63,SeguimientoAlumnos!$C$3:$D$499,2,FALSE())</f>
        <v>0</v>
      </c>
      <c r="D63" s="79" t="n">
        <v>1</v>
      </c>
      <c r="E63" s="80" t="str">
        <f>VLOOKUP(B63,SeguimientoAlumnos!$C$3:$D$109,1,FALSE())</f>
        <v>UP200423</v>
      </c>
      <c r="L63" s="81" t="s">
        <v>254</v>
      </c>
      <c r="M63" s="81" t="s">
        <v>679</v>
      </c>
      <c r="N63" s="6" t="e">
        <f>VLOOKUP(L63,$B$2:$C$98,1,FALSE())</f>
        <v>#N/A</v>
      </c>
    </row>
    <row r="64" spans="1:14" ht="15.75" customHeight="1">
      <c r="A64" s="78"/>
      <c r="B64" s="27" t="s">
        <v>341</v>
      </c>
      <c r="C64" s="13">
        <f>VLOOKUP(B64,SeguimientoAlumnos!$C$3:$D$499,2,FALSE())</f>
        <v>0</v>
      </c>
      <c r="D64" s="79" t="n">
        <v>1</v>
      </c>
      <c r="E64" s="80" t="e">
        <f>VLOOKUP(B64,SeguimientoAlumnos!$C$3:$D$109,1,FALSE())</f>
        <v>#N/A</v>
      </c>
      <c r="L64" s="81" t="s">
        <v>180</v>
      </c>
      <c r="M64" s="81" t="s">
        <v>680</v>
      </c>
      <c r="N64" s="6" t="e">
        <f>VLOOKUP(L64,$B$2:$C$98,1,FALSE())</f>
        <v>#N/A</v>
      </c>
    </row>
    <row r="65" spans="1:14" ht="15.75" customHeight="1">
      <c r="A65" s="78"/>
      <c r="B65" s="27" t="s">
        <v>213</v>
      </c>
      <c r="C65" s="13">
        <f>VLOOKUP(B65,SeguimientoAlumnos!$C$3:$D$499,2,FALSE())</f>
        <v>0</v>
      </c>
      <c r="D65" s="79" t="n">
        <v>1</v>
      </c>
      <c r="E65" s="80" t="str">
        <f>VLOOKUP(B65,SeguimientoAlumnos!$C$3:$D$109,1,FALSE())</f>
        <v>UP220543</v>
      </c>
      <c r="L65" s="81" t="s">
        <v>136</v>
      </c>
      <c r="M65" s="81" t="s">
        <v>681</v>
      </c>
      <c r="N65" s="6" t="str">
        <f>VLOOKUP(L65,$B$2:$C$98,1,FALSE())</f>
        <v>UP210527</v>
      </c>
    </row>
    <row r="66" spans="1:14" ht="15.75" customHeight="1">
      <c r="A66" s="78"/>
      <c r="B66" s="27" t="s">
        <v>342</v>
      </c>
      <c r="C66" s="13">
        <f>VLOOKUP(B66,SeguimientoAlumnos!$C$3:$D$499,2,FALSE())</f>
        <v>0</v>
      </c>
      <c r="D66" s="79" t="n">
        <v>1</v>
      </c>
      <c r="E66" s="80" t="e">
        <f>VLOOKUP(B66,SeguimientoAlumnos!$C$3:$D$109,1,FALSE())</f>
        <v>#N/A</v>
      </c>
      <c r="L66" s="81" t="s">
        <v>270</v>
      </c>
      <c r="M66" s="81" t="s">
        <v>682</v>
      </c>
      <c r="N66" s="6" t="str">
        <f>VLOOKUP(L66,$B$2:$C$98,1,FALSE())</f>
        <v>UP210537</v>
      </c>
    </row>
    <row r="67" spans="1:14" ht="15.75" customHeight="1">
      <c r="A67" s="78"/>
      <c r="B67" s="27" t="s">
        <v>343</v>
      </c>
      <c r="C67" s="13">
        <f>VLOOKUP(B67,SeguimientoAlumnos!$C$3:$D$499,2,FALSE())</f>
        <v>0</v>
      </c>
      <c r="D67" s="79" t="n">
        <v>1</v>
      </c>
      <c r="E67" s="80" t="e">
        <f>VLOOKUP(B67,SeguimientoAlumnos!$C$3:$D$109,1,FALSE())</f>
        <v>#N/A</v>
      </c>
      <c r="L67" s="81" t="s">
        <v>276</v>
      </c>
      <c r="M67" s="81" t="s">
        <v>683</v>
      </c>
      <c r="N67" s="6" t="e">
        <f>VLOOKUP(L67,$B$2:$C$98,1,FALSE())</f>
        <v>#N/A</v>
      </c>
    </row>
    <row r="68" spans="1:14" ht="15.75" customHeight="1">
      <c r="A68" s="78"/>
      <c r="B68" s="27" t="s">
        <v>300</v>
      </c>
      <c r="C68" s="13">
        <f>VLOOKUP(B68,SeguimientoAlumnos!$C$3:$D$499,2,FALSE())</f>
        <v>0</v>
      </c>
      <c r="D68" s="79" t="n">
        <v>1</v>
      </c>
      <c r="E68" s="80" t="e">
        <f>VLOOKUP(B68,SeguimientoAlumnos!$C$3:$D$109,1,FALSE())</f>
        <v>#N/A</v>
      </c>
      <c r="L68" s="81" t="s">
        <v>124</v>
      </c>
      <c r="M68" s="81" t="s">
        <v>684</v>
      </c>
      <c r="N68" s="6" t="e">
        <f>VLOOKUP(L68,$B$2:$C$98,1,FALSE())</f>
        <v>#N/A</v>
      </c>
    </row>
    <row r="69" spans="1:14" ht="15.75" customHeight="1">
      <c r="A69" s="78"/>
      <c r="B69" s="27" t="s">
        <v>161</v>
      </c>
      <c r="C69" s="13">
        <f>VLOOKUP(B69,SeguimientoAlumnos!$C$3:$D$499,2,FALSE())</f>
        <v>0</v>
      </c>
      <c r="D69" s="79" t="n">
        <v>1</v>
      </c>
      <c r="E69" s="80" t="str">
        <f>VLOOKUP(B69,SeguimientoAlumnos!$C$3:$D$109,1,FALSE())</f>
        <v>UP220485</v>
      </c>
      <c r="L69" s="81" t="s">
        <v>250</v>
      </c>
      <c r="M69" s="81" t="s">
        <v>685</v>
      </c>
      <c r="N69" s="6" t="e">
        <f>VLOOKUP(L69,$B$2:$C$98,1,FALSE())</f>
        <v>#N/A</v>
      </c>
    </row>
    <row r="70" spans="1:14" ht="15.75" customHeight="1">
      <c r="A70" s="78"/>
      <c r="B70" s="27" t="s">
        <v>214</v>
      </c>
      <c r="C70" s="13">
        <f>VLOOKUP(B70,SeguimientoAlumnos!$C$3:$D$499,2,FALSE())</f>
        <v>0</v>
      </c>
      <c r="D70" s="79" t="n">
        <v>1</v>
      </c>
      <c r="E70" s="80" t="str">
        <f>VLOOKUP(B70,SeguimientoAlumnos!$C$3:$D$109,1,FALSE())</f>
        <v>UP220581</v>
      </c>
      <c r="L70" s="81" t="s">
        <v>181</v>
      </c>
      <c r="M70" s="81" t="s">
        <v>686</v>
      </c>
      <c r="N70" s="6" t="str">
        <f>VLOOKUP(L70,$B$2:$C$98,1,FALSE())</f>
        <v>UP210586</v>
      </c>
    </row>
    <row r="71" spans="1:14" ht="15.75" customHeight="1">
      <c r="A71" s="78"/>
      <c r="B71" s="27" t="s">
        <v>146</v>
      </c>
      <c r="C71" s="13">
        <f>VLOOKUP(B71,SeguimientoAlumnos!$C$3:$D$499,2,FALSE())</f>
        <v>0</v>
      </c>
      <c r="D71" s="79" t="n">
        <v>1</v>
      </c>
      <c r="E71" s="80" t="str">
        <f>VLOOKUP(B71,SeguimientoAlumnos!$C$3:$D$109,1,FALSE())</f>
        <v>UP200420</v>
      </c>
      <c r="L71" s="81" t="s">
        <v>244</v>
      </c>
      <c r="M71" s="81" t="s">
        <v>687</v>
      </c>
      <c r="N71" s="6" t="e">
        <f>VLOOKUP(L71,$B$2:$C$98,1,FALSE())</f>
        <v>#N/A</v>
      </c>
    </row>
    <row r="72" spans="1:14" ht="15.75" customHeight="1">
      <c r="A72" s="78"/>
      <c r="B72" s="27" t="s">
        <v>344</v>
      </c>
      <c r="C72" s="13">
        <f>VLOOKUP(B72,SeguimientoAlumnos!$C$3:$D$499,2,FALSE())</f>
        <v>0</v>
      </c>
      <c r="D72" s="79" t="n">
        <v>1</v>
      </c>
      <c r="E72" s="80" t="e">
        <f>VLOOKUP(B72,SeguimientoAlumnos!$C$3:$D$109,1,FALSE())</f>
        <v>#N/A</v>
      </c>
      <c r="L72" s="81" t="s">
        <v>182</v>
      </c>
      <c r="M72" s="81" t="s">
        <v>688</v>
      </c>
      <c r="N72" s="6" t="e">
        <f>VLOOKUP(L72,$B$2:$C$98,1,FALSE())</f>
        <v>#N/A</v>
      </c>
    </row>
    <row r="73" spans="1:14" ht="15.75" customHeight="1">
      <c r="A73" s="78"/>
      <c r="B73" s="27" t="s">
        <v>345</v>
      </c>
      <c r="C73" s="13">
        <f>VLOOKUP(B73,SeguimientoAlumnos!$C$3:$D$499,2,FALSE())</f>
        <v>0</v>
      </c>
      <c r="D73" s="79" t="n">
        <v>1</v>
      </c>
      <c r="E73" s="80" t="e">
        <f>VLOOKUP(B73,SeguimientoAlumnos!$C$3:$D$109,1,FALSE())</f>
        <v>#N/A</v>
      </c>
      <c r="L73" s="81" t="s">
        <v>689</v>
      </c>
      <c r="M73" s="81" t="s">
        <v>690</v>
      </c>
      <c r="N73" s="6" t="e">
        <f>VLOOKUP(L73,$B$2:$C$98,1,FALSE())</f>
        <v>#N/A</v>
      </c>
    </row>
    <row r="74" spans="1:14" ht="15.75" customHeight="1">
      <c r="A74" s="78"/>
      <c r="B74" s="27" t="s">
        <v>294</v>
      </c>
      <c r="C74" s="13">
        <f>VLOOKUP(B74,SeguimientoAlumnos!$C$3:$D$499,2,FALSE())</f>
        <v>0</v>
      </c>
      <c r="D74" s="79" t="n">
        <v>1</v>
      </c>
      <c r="E74" s="80" t="e">
        <f>VLOOKUP(B74,SeguimientoAlumnos!$C$3:$D$109,1,FALSE())</f>
        <v>#N/A</v>
      </c>
      <c r="L74" s="81" t="s">
        <v>691</v>
      </c>
      <c r="M74" s="81" t="s">
        <v>692</v>
      </c>
      <c r="N74" s="6" t="e">
        <f>VLOOKUP(L74,$B$2:$C$98,1,FALSE())</f>
        <v>#N/A</v>
      </c>
    </row>
    <row r="75" spans="1:14" ht="15.75" customHeight="1">
      <c r="A75" s="78"/>
      <c r="B75" s="27" t="s">
        <v>120</v>
      </c>
      <c r="C75" s="13">
        <f>VLOOKUP(B75,SeguimientoAlumnos!$C$3:$D$499,2,FALSE())</f>
        <v>0</v>
      </c>
      <c r="D75" s="79" t="n">
        <v>1</v>
      </c>
      <c r="E75" s="80" t="str">
        <f>VLOOKUP(B75,SeguimientoAlumnos!$C$3:$D$109,1,FALSE())</f>
        <v>UP220858</v>
      </c>
      <c r="L75" s="81" t="s">
        <v>253</v>
      </c>
      <c r="M75" s="81" t="s">
        <v>693</v>
      </c>
      <c r="N75" s="6" t="str">
        <f>VLOOKUP(L75,$B$2:$C$98,1,FALSE())</f>
        <v>UP210639</v>
      </c>
    </row>
    <row r="76" spans="1:14" ht="15.75" customHeight="1">
      <c r="A76" s="78"/>
      <c r="B76" s="27" t="s">
        <v>346</v>
      </c>
      <c r="C76" s="13">
        <f>VLOOKUP(B76,SeguimientoAlumnos!$C$3:$D$499,2,FALSE())</f>
        <v>0</v>
      </c>
      <c r="D76" s="79" t="n">
        <v>1</v>
      </c>
      <c r="E76" s="80" t="e">
        <f>VLOOKUP(B76,SeguimientoAlumnos!$C$3:$D$109,1,FALSE())</f>
        <v>#N/A</v>
      </c>
      <c r="L76" s="81" t="s">
        <v>272</v>
      </c>
      <c r="M76" s="81" t="s">
        <v>694</v>
      </c>
      <c r="N76" s="6" t="e">
        <f>VLOOKUP(L76,$B$2:$C$98,1,FALSE())</f>
        <v>#N/A</v>
      </c>
    </row>
    <row r="77" spans="1:14" ht="15.75" customHeight="1">
      <c r="A77" s="78"/>
      <c r="B77" s="27" t="s">
        <v>347</v>
      </c>
      <c r="C77" s="13">
        <f>VLOOKUP(B77,SeguimientoAlumnos!$C$3:$D$499,2,FALSE())</f>
        <v>0</v>
      </c>
      <c r="D77" s="79" t="n">
        <v>1</v>
      </c>
      <c r="E77" s="80" t="e">
        <f>VLOOKUP(B77,SeguimientoAlumnos!$C$3:$D$109,1,FALSE())</f>
        <v>#N/A</v>
      </c>
      <c r="L77" s="81" t="s">
        <v>256</v>
      </c>
      <c r="M77" s="81" t="s">
        <v>695</v>
      </c>
      <c r="N77" s="6" t="e">
        <f>VLOOKUP(L77,$B$2:$C$98,1,FALSE())</f>
        <v>#N/A</v>
      </c>
    </row>
    <row r="78" spans="1:14" ht="15.75" customHeight="1">
      <c r="A78" s="78"/>
      <c r="B78" s="27" t="s">
        <v>252</v>
      </c>
      <c r="C78" s="13">
        <f>VLOOKUP(B78,SeguimientoAlumnos!$C$3:$D$499,2,FALSE())</f>
        <v>0</v>
      </c>
      <c r="D78" s="79" t="n">
        <v>1</v>
      </c>
      <c r="E78" s="80" t="e">
        <f>VLOOKUP(B78,SeguimientoAlumnos!$C$3:$D$109,1,FALSE())</f>
        <v>#N/A</v>
      </c>
      <c r="L78" s="81" t="s">
        <v>94</v>
      </c>
      <c r="M78" s="81" t="s">
        <v>696</v>
      </c>
      <c r="N78" s="6" t="e">
        <f>VLOOKUP(L78,$B$2:$C$98,1,FALSE())</f>
        <v>#N/A</v>
      </c>
    </row>
    <row r="79" spans="1:14" ht="15.75" customHeight="1">
      <c r="A79" s="78"/>
      <c r="B79" s="27" t="s">
        <v>299</v>
      </c>
      <c r="C79" s="13">
        <f>VLOOKUP(B79,SeguimientoAlumnos!$C$3:$D$499,2,FALSE())</f>
        <v>0</v>
      </c>
      <c r="D79" s="79" t="n">
        <v>1</v>
      </c>
      <c r="E79" s="80" t="e">
        <f>VLOOKUP(B79,SeguimientoAlumnos!$C$3:$D$109,1,FALSE())</f>
        <v>#N/A</v>
      </c>
      <c r="L79" s="81" t="s">
        <v>252</v>
      </c>
      <c r="M79" s="81" t="s">
        <v>697</v>
      </c>
      <c r="N79" s="6" t="str">
        <f>VLOOKUP(L79,$B$2:$C$98,1,FALSE())</f>
        <v>UP210676</v>
      </c>
    </row>
    <row r="80" spans="1:14" ht="15.75" customHeight="1">
      <c r="A80" s="78"/>
      <c r="B80" s="27" t="s">
        <v>348</v>
      </c>
      <c r="C80" s="13">
        <f>VLOOKUP(B80,SeguimientoAlumnos!$C$3:$D$499,2,FALSE())</f>
        <v>0</v>
      </c>
      <c r="D80" s="79" t="n">
        <v>1</v>
      </c>
      <c r="E80" s="80" t="e">
        <f>VLOOKUP(B80,SeguimientoAlumnos!$C$3:$D$109,1,FALSE())</f>
        <v>#N/A</v>
      </c>
      <c r="L80" s="81" t="s">
        <v>262</v>
      </c>
      <c r="M80" s="81" t="s">
        <v>698</v>
      </c>
      <c r="N80" s="6" t="str">
        <f>VLOOKUP(L80,$B$2:$C$98,1,FALSE())</f>
        <v>UP210685</v>
      </c>
    </row>
    <row r="81" spans="1:14" ht="15.75" customHeight="1">
      <c r="A81" s="78"/>
      <c r="B81" s="27" t="s">
        <v>230</v>
      </c>
      <c r="C81" s="13">
        <f>VLOOKUP(B81,SeguimientoAlumnos!$C$3:$D$499,2,FALSE())</f>
        <v>0</v>
      </c>
      <c r="D81" s="79" t="n">
        <v>1</v>
      </c>
      <c r="E81" s="80" t="e">
        <f>VLOOKUP(B81,SeguimientoAlumnos!$C$3:$D$109,1,FALSE())</f>
        <v>#N/A</v>
      </c>
      <c r="L81" s="81" t="s">
        <v>245</v>
      </c>
      <c r="M81" s="81" t="s">
        <v>699</v>
      </c>
      <c r="N81" s="6" t="e">
        <f>VLOOKUP(L81,$B$2:$C$98,1,FALSE())</f>
        <v>#N/A</v>
      </c>
    </row>
    <row r="82" spans="1:14" ht="15.75" customHeight="1">
      <c r="A82" s="78"/>
      <c r="B82" s="27" t="s">
        <v>349</v>
      </c>
      <c r="C82" s="13">
        <f>VLOOKUP(B82,SeguimientoAlumnos!$C$3:$D$499,2,FALSE())</f>
        <v>0</v>
      </c>
      <c r="D82" s="79" t="n">
        <v>1</v>
      </c>
      <c r="E82" s="80" t="e">
        <f>VLOOKUP(B82,SeguimientoAlumnos!$C$3:$D$109,1,FALSE())</f>
        <v>#N/A</v>
      </c>
      <c r="L82" s="81" t="s">
        <v>274</v>
      </c>
      <c r="M82" s="81" t="s">
        <v>700</v>
      </c>
      <c r="N82" s="6" t="e">
        <f>VLOOKUP(L82,$B$2:$C$98,1,FALSE())</f>
        <v>#N/A</v>
      </c>
    </row>
    <row r="83" spans="1:14" ht="15.75" customHeight="1">
      <c r="A83" s="78"/>
      <c r="B83" s="27" t="s">
        <v>277</v>
      </c>
      <c r="C83" s="13">
        <f>VLOOKUP(B83,SeguimientoAlumnos!$C$3:$D$499,2,FALSE())</f>
        <v>0</v>
      </c>
      <c r="D83" s="79" t="n">
        <v>1</v>
      </c>
      <c r="E83" s="80" t="e">
        <f>VLOOKUP(B83,SeguimientoAlumnos!$C$3:$D$109,1,FALSE())</f>
        <v>#N/A</v>
      </c>
      <c r="L83" s="81" t="s">
        <v>183</v>
      </c>
      <c r="M83" s="81" t="s">
        <v>701</v>
      </c>
      <c r="N83" s="6" t="e">
        <f>VLOOKUP(L83,$B$2:$C$98,1,FALSE())</f>
        <v>#N/A</v>
      </c>
    </row>
    <row r="84" spans="1:14" ht="15.75" customHeight="1">
      <c r="A84" s="78"/>
      <c r="B84" s="27" t="s">
        <v>202</v>
      </c>
      <c r="C84" s="13">
        <f>VLOOKUP(B84,SeguimientoAlumnos!$C$3:$D$499,2,FALSE())</f>
        <v>0</v>
      </c>
      <c r="D84" s="79" t="n">
        <v>1</v>
      </c>
      <c r="E84" s="80" t="str">
        <f>VLOOKUP(B84,SeguimientoAlumnos!$C$3:$D$109,1,FALSE())</f>
        <v>UP220249</v>
      </c>
      <c r="L84" s="81" t="s">
        <v>241</v>
      </c>
      <c r="M84" s="81" t="s">
        <v>702</v>
      </c>
      <c r="N84" s="6" t="e">
        <f>VLOOKUP(L84,$B$2:$C$98,1,FALSE())</f>
        <v>#N/A</v>
      </c>
    </row>
    <row r="85" spans="1:14" ht="15.75" customHeight="1">
      <c r="A85" s="82"/>
      <c r="B85" s="27" t="s">
        <v>218</v>
      </c>
      <c r="C85" s="13">
        <f>VLOOKUP(B85,SeguimientoAlumnos!$C$3:$D$499,2,FALSE())</f>
        <v>0</v>
      </c>
      <c r="D85" s="79" t="n">
        <v>1</v>
      </c>
      <c r="E85" s="80" t="str">
        <f>VLOOKUP(B85,SeguimientoAlumnos!$C$3:$D$109,1,FALSE())</f>
        <v>UP220070</v>
      </c>
      <c r="L85" s="81" t="s">
        <v>255</v>
      </c>
      <c r="M85" s="81" t="s">
        <v>703</v>
      </c>
      <c r="N85" s="6" t="str">
        <f>VLOOKUP(L85,$B$2:$C$98,1,FALSE())</f>
        <v>UP210719</v>
      </c>
    </row>
    <row r="86" spans="1:14" ht="15.75" customHeight="1">
      <c r="A86" s="82"/>
      <c r="B86" s="27" t="s">
        <v>136</v>
      </c>
      <c r="C86" s="13">
        <f>VLOOKUP(B86,SeguimientoAlumnos!$C$3:$D$499,2,FALSE())</f>
        <v>0</v>
      </c>
      <c r="D86" s="79" t="n">
        <v>1</v>
      </c>
      <c r="E86" s="80" t="str">
        <f>VLOOKUP(B86,SeguimientoAlumnos!$C$3:$D$109,1,FALSE())</f>
        <v>UP210527</v>
      </c>
      <c r="L86" s="81" t="s">
        <v>260</v>
      </c>
      <c r="M86" s="81" t="s">
        <v>704</v>
      </c>
      <c r="N86" s="6" t="e">
        <f>VLOOKUP(L86,$B$2:$C$98,1,FALSE())</f>
        <v>#N/A</v>
      </c>
    </row>
    <row r="87" spans="1:14" ht="15.75" customHeight="1">
      <c r="A87" s="82"/>
      <c r="B87" s="27" t="s">
        <v>350</v>
      </c>
      <c r="C87" s="13">
        <f>VLOOKUP(B87,SeguimientoAlumnos!$C$3:$D$499,2,FALSE())</f>
        <v>0</v>
      </c>
      <c r="D87" s="79" t="n">
        <v>1</v>
      </c>
      <c r="E87" s="80" t="e">
        <f>VLOOKUP(B87,SeguimientoAlumnos!$C$3:$D$109,1,FALSE())</f>
        <v>#N/A</v>
      </c>
      <c r="L87" s="81" t="s">
        <v>279</v>
      </c>
      <c r="M87" s="81" t="s">
        <v>705</v>
      </c>
      <c r="N87" s="6" t="e">
        <f>VLOOKUP(L87,$B$2:$C$98,1,FALSE())</f>
        <v>#N/A</v>
      </c>
    </row>
    <row r="88" spans="1:14" ht="15.75" customHeight="1">
      <c r="A88" s="82"/>
      <c r="B88" s="27" t="s">
        <v>351</v>
      </c>
      <c r="C88" s="13">
        <f>VLOOKUP(B88,SeguimientoAlumnos!$C$3:$D$499,2,FALSE())</f>
        <v>0</v>
      </c>
      <c r="D88" s="79" t="n">
        <v>1</v>
      </c>
      <c r="E88" s="80" t="e">
        <f>VLOOKUP(B88,SeguimientoAlumnos!$C$3:$D$109,1,FALSE())</f>
        <v>#N/A</v>
      </c>
      <c r="L88" s="81" t="s">
        <v>277</v>
      </c>
      <c r="M88" s="81" t="s">
        <v>706</v>
      </c>
      <c r="N88" s="6" t="str">
        <f>VLOOKUP(L88,$B$2:$C$98,1,FALSE())</f>
        <v>UP210762</v>
      </c>
    </row>
    <row r="89" spans="1:14" ht="15.75" customHeight="1">
      <c r="A89" s="82"/>
      <c r="B89" s="27" t="s">
        <v>181</v>
      </c>
      <c r="C89" s="13">
        <f>VLOOKUP(B89,SeguimientoAlumnos!$C$3:$D$499,2,FALSE())</f>
        <v>0</v>
      </c>
      <c r="D89" s="79" t="n">
        <v>1</v>
      </c>
      <c r="E89" s="80" t="str">
        <f>VLOOKUP(B89,SeguimientoAlumnos!$C$3:$D$109,1,FALSE())</f>
        <v>UP210586</v>
      </c>
      <c r="L89" s="81" t="s">
        <v>271</v>
      </c>
      <c r="M89" s="81" t="s">
        <v>707</v>
      </c>
      <c r="N89" s="6" t="e">
        <f>VLOOKUP(L89,$B$2:$C$98,1,FALSE())</f>
        <v>#N/A</v>
      </c>
    </row>
    <row r="90" spans="1:14" ht="15.75" customHeight="1">
      <c r="A90" s="82"/>
      <c r="B90" s="27" t="s">
        <v>92</v>
      </c>
      <c r="C90" s="13">
        <f>VLOOKUP(B90,SeguimientoAlumnos!$C$3:$D$499,2,FALSE())</f>
        <v>0</v>
      </c>
      <c r="D90" s="79" t="n">
        <v>1</v>
      </c>
      <c r="E90" s="80" t="str">
        <f>VLOOKUP(B90,SeguimientoAlumnos!$C$3:$D$109,1,FALSE())</f>
        <v>UP220960</v>
      </c>
      <c r="L90" s="81" t="s">
        <v>242</v>
      </c>
      <c r="M90" s="81" t="s">
        <v>708</v>
      </c>
      <c r="N90" s="6" t="e">
        <f>VLOOKUP(L90,$B$2:$C$98,1,FALSE())</f>
        <v>#N/A</v>
      </c>
    </row>
    <row r="91" spans="1:14" ht="15.75" customHeight="1">
      <c r="A91" s="82"/>
      <c r="B91" s="27" t="s">
        <v>285</v>
      </c>
      <c r="C91" s="13">
        <f>VLOOKUP(B91,SeguimientoAlumnos!$C$3:$D$499,2,FALSE())</f>
        <v>0</v>
      </c>
      <c r="D91" s="79" t="n">
        <v>1</v>
      </c>
      <c r="E91" s="80" t="e">
        <f>VLOOKUP(B91,SeguimientoAlumnos!$C$3:$D$109,1,FALSE())</f>
        <v>#N/A</v>
      </c>
      <c r="L91" s="81" t="s">
        <v>243</v>
      </c>
      <c r="M91" s="81" t="s">
        <v>709</v>
      </c>
      <c r="N91" s="6" t="e">
        <f>VLOOKUP(L91,$B$2:$C$98,1,FALSE())</f>
        <v>#N/A</v>
      </c>
    </row>
    <row r="92" spans="1:14" ht="15.75" customHeight="1">
      <c r="A92" s="82"/>
      <c r="B92" s="27" t="s">
        <v>225</v>
      </c>
      <c r="C92" s="13">
        <f>VLOOKUP(B92,SeguimientoAlumnos!$C$3:$D$499,2,FALSE())</f>
        <v>0</v>
      </c>
      <c r="D92" s="79" t="n">
        <v>1</v>
      </c>
      <c r="E92" s="80" t="str">
        <f>VLOOKUP(B92,SeguimientoAlumnos!$C$3:$D$109,1,FALSE())</f>
        <v>UP220499</v>
      </c>
      <c r="L92" s="81" t="s">
        <v>278</v>
      </c>
      <c r="M92" s="81" t="s">
        <v>710</v>
      </c>
      <c r="N92" s="6" t="e">
        <f>VLOOKUP(L92,$B$2:$C$98,1,FALSE())</f>
        <v>#N/A</v>
      </c>
    </row>
    <row r="93" spans="1:14" ht="15.75" customHeight="1">
      <c r="A93" s="82"/>
      <c r="B93" s="27" t="s">
        <v>282</v>
      </c>
      <c r="C93" s="13">
        <f>VLOOKUP(B93,SeguimientoAlumnos!$C$3:$D$499,2,FALSE())</f>
        <v>0</v>
      </c>
      <c r="D93" s="79" t="n">
        <v>1</v>
      </c>
      <c r="E93" s="80" t="e">
        <f>VLOOKUP(B93,SeguimientoAlumnos!$C$3:$D$109,1,FALSE())</f>
        <v>#N/A</v>
      </c>
      <c r="L93" s="81" t="s">
        <v>251</v>
      </c>
      <c r="M93" s="81" t="s">
        <v>711</v>
      </c>
      <c r="N93" s="6" t="e">
        <f>VLOOKUP(L93,$B$2:$C$98,1,FALSE())</f>
        <v>#N/A</v>
      </c>
    </row>
    <row r="94" spans="1:14" ht="15.75" customHeight="1">
      <c r="A94" s="82"/>
      <c r="B94" s="27" t="s">
        <v>95</v>
      </c>
      <c r="C94" s="13">
        <f>VLOOKUP(B94,SeguimientoAlumnos!$C$3:$D$499,2,FALSE())</f>
        <v>0</v>
      </c>
      <c r="D94" s="79" t="n">
        <v>1</v>
      </c>
      <c r="E94" s="80" t="str">
        <f>VLOOKUP(B94,SeguimientoAlumnos!$C$3:$D$109,1,FALSE())</f>
        <v>UP220103</v>
      </c>
      <c r="L94" s="81" t="s">
        <v>174</v>
      </c>
      <c r="M94" s="81" t="s">
        <v>712</v>
      </c>
      <c r="N94" s="6" t="e">
        <f>VLOOKUP(L94,$B$2:$C$98,1,FALSE())</f>
        <v>#N/A</v>
      </c>
    </row>
    <row r="95" spans="1:14" ht="15.75" customHeight="1">
      <c r="A95" s="82"/>
      <c r="B95" s="27" t="s">
        <v>166</v>
      </c>
      <c r="C95" s="13">
        <f>VLOOKUP(B95,SeguimientoAlumnos!$C$3:$D$499,2,FALSE())</f>
        <v>0</v>
      </c>
      <c r="D95" s="79" t="n">
        <v>1</v>
      </c>
      <c r="E95" s="80" t="str">
        <f>VLOOKUP(B95,SeguimientoAlumnos!$C$3:$D$109,1,FALSE())</f>
        <v>UP220290</v>
      </c>
      <c r="L95" s="81" t="s">
        <v>298</v>
      </c>
      <c r="M95" s="81" t="s">
        <v>713</v>
      </c>
      <c r="N95" s="6" t="e">
        <f>VLOOKUP(L95,$B$2:$C$98,1,FALSE())</f>
        <v>#N/A</v>
      </c>
    </row>
    <row r="96" spans="1:14" ht="15.75" customHeight="1">
      <c r="A96" s="82"/>
      <c r="B96" s="27" t="s">
        <v>255</v>
      </c>
      <c r="C96" s="13">
        <f>VLOOKUP(B96,SeguimientoAlumnos!$C$3:$D$499,2,FALSE())</f>
        <v>0</v>
      </c>
      <c r="D96" s="79" t="n">
        <v>1</v>
      </c>
      <c r="E96" s="80" t="e">
        <f>VLOOKUP(B96,SeguimientoAlumnos!$C$3:$D$109,1,FALSE())</f>
        <v>#N/A</v>
      </c>
      <c r="L96" s="81" t="s">
        <v>246</v>
      </c>
      <c r="M96" s="81" t="s">
        <v>714</v>
      </c>
      <c r="N96" s="6" t="e">
        <f>VLOOKUP(L96,$B$2:$C$98,1,FALSE())</f>
        <v>#N/A</v>
      </c>
    </row>
    <row r="97" spans="1:14" ht="15.75" customHeight="1">
      <c r="A97" s="82"/>
      <c r="B97" s="27" t="s">
        <v>352</v>
      </c>
      <c r="C97" s="13">
        <f>VLOOKUP(B97,SeguimientoAlumnos!$C$3:$D$499,2,FALSE())</f>
        <v>0</v>
      </c>
      <c r="D97" s="79" t="n">
        <v>1</v>
      </c>
      <c r="E97" s="80" t="e">
        <f>VLOOKUP(B97,SeguimientoAlumnos!$C$3:$D$109,1,FALSE())</f>
        <v>#N/A</v>
      </c>
      <c r="L97" s="81" t="s">
        <v>715</v>
      </c>
      <c r="M97" s="81" t="s">
        <v>716</v>
      </c>
      <c r="N97" s="6" t="e">
        <f>VLOOKUP(L97,$B$2:$C$98,1,FALSE())</f>
        <v>#N/A</v>
      </c>
    </row>
    <row r="98" spans="1:14" ht="15.75" customHeight="1">
      <c r="A98" s="82"/>
      <c r="B98" s="27" t="s">
        <v>353</v>
      </c>
      <c r="C98" s="13">
        <f>VLOOKUP(B98,SeguimientoAlumnos!$C$3:$D$499,2,FALSE())</f>
        <v>0</v>
      </c>
      <c r="D98" s="79" t="n">
        <v>1</v>
      </c>
      <c r="E98" s="80" t="e">
        <f>VLOOKUP(B98,SeguimientoAlumnos!$C$3:$D$109,1,FALSE())</f>
        <v>#N/A</v>
      </c>
      <c r="L98" s="81" t="s">
        <v>717</v>
      </c>
      <c r="M98" s="81" t="s">
        <v>718</v>
      </c>
      <c r="N98" s="6" t="e">
        <f>VLOOKUP(L98,$B$2:$C$98,1,FALSE())</f>
        <v>#N/A</v>
      </c>
    </row>
    <row r="99" spans="1:14" ht="15.75" customHeight="1">
      <c r="A99" s="83"/>
      <c r="B99" s="27" t="s">
        <v>249</v>
      </c>
      <c r="C99" s="13">
        <f>VLOOKUP(B99,SeguimientoAlumnos!$C$3:$D$499,2,FALSE())</f>
        <v>0</v>
      </c>
      <c r="D99" s="79" t="n">
        <v>1</v>
      </c>
      <c r="E99" s="80" t="e">
        <f>VLOOKUP(B99,SeguimientoAlumnos!$C$3:$D$109,1,FALSE())</f>
        <v>#N/A</v>
      </c>
      <c r="L99" s="81" t="s">
        <v>127</v>
      </c>
      <c r="M99" s="81" t="s">
        <v>719</v>
      </c>
      <c r="N99" s="6" t="str">
        <f>VLOOKUP(L99,$B$2:$C$98,1,FALSE())</f>
        <v>UP200086</v>
      </c>
    </row>
    <row r="100" spans="1:14" ht="15.75" customHeight="1">
      <c r="A100" s="83"/>
      <c r="B100" s="27" t="s">
        <v>354</v>
      </c>
      <c r="C100" s="13">
        <f>VLOOKUP(B100,SeguimientoAlumnos!$C$3:$D$499,2,FALSE())</f>
        <v>0</v>
      </c>
      <c r="D100" s="79" t="n">
        <v>1</v>
      </c>
      <c r="E100" s="80" t="e">
        <f>VLOOKUP(B100,SeguimientoAlumnos!$C$3:$D$109,1,FALSE())</f>
        <v>#N/A</v>
      </c>
      <c r="L100" s="81" t="s">
        <v>186</v>
      </c>
      <c r="M100" s="81" t="s">
        <v>720</v>
      </c>
      <c r="N100" s="6" t="e">
        <f>VLOOKUP(L100,$B$2:$C$98,1,FALSE())</f>
        <v>#N/A</v>
      </c>
    </row>
    <row r="101" spans="1:14" ht="15.75" customHeight="1">
      <c r="A101" s="83"/>
      <c r="B101" s="27" t="s">
        <v>223</v>
      </c>
      <c r="C101" s="13">
        <f>VLOOKUP(B101,SeguimientoAlumnos!$C$3:$D$499,2,FALSE())</f>
        <v>0</v>
      </c>
      <c r="D101" s="79" t="n">
        <v>1</v>
      </c>
      <c r="E101" s="80" t="str">
        <f>VLOOKUP(B101,SeguimientoAlumnos!$C$3:$D$109,1,FALSE())</f>
        <v>UP220313</v>
      </c>
      <c r="L101" s="81" t="s">
        <v>296</v>
      </c>
      <c r="M101" s="81" t="s">
        <v>721</v>
      </c>
      <c r="N101" s="6" t="e">
        <f>VLOOKUP(L101,$B$2:$C$98,1,FALSE())</f>
        <v>#N/A</v>
      </c>
    </row>
    <row r="102" spans="1:14" ht="15.75" customHeight="1">
      <c r="A102" s="83"/>
      <c r="B102" s="27" t="s">
        <v>355</v>
      </c>
      <c r="C102" s="13">
        <f>VLOOKUP(B102,SeguimientoAlumnos!$C$3:$D$499,2,FALSE())</f>
        <v>0</v>
      </c>
      <c r="D102" s="79" t="n">
        <v>1</v>
      </c>
      <c r="E102" s="80" t="e">
        <f>VLOOKUP(B102,SeguimientoAlumnos!$C$3:$D$109,1,FALSE())</f>
        <v>#N/A</v>
      </c>
      <c r="L102" s="81" t="s">
        <v>137</v>
      </c>
      <c r="M102" s="81" t="s">
        <v>722</v>
      </c>
      <c r="N102" s="6" t="e">
        <f>VLOOKUP(L102,$B$2:$C$98,1,FALSE())</f>
        <v>#N/A</v>
      </c>
    </row>
    <row r="103" spans="1:14" ht="15.75" customHeight="1">
      <c r="A103" s="83"/>
      <c r="B103" s="27" t="s">
        <v>356</v>
      </c>
      <c r="C103" s="13">
        <f>VLOOKUP(B103,SeguimientoAlumnos!$C$3:$D$499,2,FALSE())</f>
        <v>0</v>
      </c>
      <c r="D103" s="79" t="n">
        <v>1</v>
      </c>
      <c r="E103" s="80" t="e">
        <f>VLOOKUP(B103,SeguimientoAlumnos!$C$3:$D$109,1,FALSE())</f>
        <v>#N/A</v>
      </c>
      <c r="L103" s="81" t="s">
        <v>109</v>
      </c>
      <c r="M103" s="81" t="s">
        <v>723</v>
      </c>
      <c r="N103" s="6" t="e">
        <f>VLOOKUP(L103,$B$2:$C$98,1,FALSE())</f>
        <v>#N/A</v>
      </c>
    </row>
    <row r="104" spans="1:14" ht="15.75" customHeight="1">
      <c r="A104" s="83"/>
      <c r="B104" s="27" t="s">
        <v>289</v>
      </c>
      <c r="C104" s="13">
        <f>VLOOKUP(B104,SeguimientoAlumnos!$C$3:$D$499,2,FALSE())</f>
        <v>0</v>
      </c>
      <c r="D104" s="79" t="n">
        <v>1</v>
      </c>
      <c r="E104" s="80" t="e">
        <f>VLOOKUP(B104,SeguimientoAlumnos!$C$3:$D$109,1,FALSE())</f>
        <v>#N/A</v>
      </c>
      <c r="L104" s="81" t="s">
        <v>275</v>
      </c>
      <c r="M104" s="81" t="s">
        <v>724</v>
      </c>
      <c r="N104" s="6" t="e">
        <f>VLOOKUP(L104,$B$2:$C$98,1,FALSE())</f>
        <v>#N/A</v>
      </c>
    </row>
    <row r="105" spans="1:5" ht="15.75" customHeight="1">
      <c r="A105" s="83"/>
      <c r="B105" s="27" t="s">
        <v>267</v>
      </c>
      <c r="C105" s="13">
        <f>VLOOKUP(B105,SeguimientoAlumnos!$C$3:$D$499,2,FALSE())</f>
        <v>0</v>
      </c>
      <c r="D105" s="79" t="n">
        <v>1</v>
      </c>
      <c r="E105" s="80" t="e">
        <f>VLOOKUP(B105,SeguimientoAlumnos!$C$3:$D$109,1,FALSE())</f>
        <v>#N/A</v>
      </c>
    </row>
    <row r="106" spans="1:5" ht="15.75" customHeight="1">
      <c r="A106" s="83"/>
      <c r="B106" s="27" t="s">
        <v>357</v>
      </c>
      <c r="C106" s="13">
        <f>VLOOKUP(B106,SeguimientoAlumnos!$C$3:$D$499,2,FALSE())</f>
        <v>0</v>
      </c>
      <c r="D106" s="79" t="n">
        <v>1</v>
      </c>
      <c r="E106" s="80" t="e">
        <f>VLOOKUP(B106,SeguimientoAlumnos!$C$3:$D$109,1,FALSE())</f>
        <v>#N/A</v>
      </c>
    </row>
    <row r="107" spans="1:5" ht="15.75" customHeight="1">
      <c r="A107" s="83"/>
      <c r="B107" s="27" t="s">
        <v>358</v>
      </c>
      <c r="C107" s="13">
        <f>VLOOKUP(B107,SeguimientoAlumnos!$C$3:$D$499,2,FALSE())</f>
        <v>0</v>
      </c>
      <c r="D107" s="79" t="n">
        <v>1</v>
      </c>
      <c r="E107" s="80" t="e">
        <f>VLOOKUP(B107,SeguimientoAlumnos!$C$3:$D$109,1,FALSE())</f>
        <v>#N/A</v>
      </c>
    </row>
    <row r="108" spans="1:5" ht="15.75" customHeight="1">
      <c r="A108" s="83"/>
      <c r="B108" s="27" t="s">
        <v>279</v>
      </c>
      <c r="C108" s="13">
        <f>VLOOKUP(B108,SeguimientoAlumnos!$C$3:$D$499,2,FALSE())</f>
        <v>0</v>
      </c>
      <c r="D108" s="79" t="n">
        <v>1</v>
      </c>
      <c r="E108" s="80" t="e">
        <f>VLOOKUP(B108,SeguimientoAlumnos!$C$3:$D$109,1,FALSE())</f>
        <v>#N/A</v>
      </c>
    </row>
    <row r="109" spans="1:5" ht="15.75" customHeight="1">
      <c r="A109" s="83"/>
      <c r="B109" s="27" t="s">
        <v>359</v>
      </c>
      <c r="C109" s="13">
        <f>VLOOKUP(B109,SeguimientoAlumnos!$C$3:$D$499,2,FALSE())</f>
        <v>0</v>
      </c>
      <c r="D109" s="79" t="n">
        <v>1</v>
      </c>
      <c r="E109" s="80" t="e">
        <f>VLOOKUP(B109,SeguimientoAlumnos!$C$3:$D$109,1,FALSE())</f>
        <v>#N/A</v>
      </c>
    </row>
    <row r="110" spans="1:5" ht="15.75" customHeight="1">
      <c r="A110" s="83"/>
      <c r="B110" s="27" t="s">
        <v>208</v>
      </c>
      <c r="C110" s="13">
        <f>VLOOKUP(B110,SeguimientoAlumnos!$C$3:$D$499,2,FALSE())</f>
        <v>0</v>
      </c>
      <c r="D110" s="79" t="n">
        <v>1</v>
      </c>
      <c r="E110" s="80" t="str">
        <f>VLOOKUP(B110,SeguimientoAlumnos!$C$3:$D$109,1,FALSE())</f>
        <v>UP220291</v>
      </c>
    </row>
    <row r="111" spans="1:5" ht="15.75" customHeight="1">
      <c r="A111" s="83"/>
      <c r="B111" s="27" t="s">
        <v>123</v>
      </c>
      <c r="C111" s="13">
        <f>VLOOKUP(B111,SeguimientoAlumnos!$C$3:$D$499,2,FALSE())</f>
        <v>0</v>
      </c>
      <c r="D111" s="79" t="n">
        <v>1</v>
      </c>
      <c r="E111" s="80" t="str">
        <f>VLOOKUP(B111,SeguimientoAlumnos!$C$3:$D$109,1,FALSE())</f>
        <v>UP220733</v>
      </c>
    </row>
    <row r="112" spans="1:5" ht="15.75" customHeight="1">
      <c r="A112" s="83"/>
      <c r="B112" s="27" t="s">
        <v>188</v>
      </c>
      <c r="C112" s="13">
        <f>VLOOKUP(B112,SeguimientoAlumnos!$C$3:$D$499,2,FALSE())</f>
        <v>0</v>
      </c>
      <c r="D112" s="79" t="n">
        <v>1</v>
      </c>
      <c r="E112" s="80" t="str">
        <f>VLOOKUP(B112,SeguimientoAlumnos!$C$3:$D$109,1,FALSE())</f>
        <v>UP200978</v>
      </c>
    </row>
    <row r="113" spans="1:5" ht="15.75" customHeight="1">
      <c r="A113" s="83"/>
      <c r="B113" s="27" t="s">
        <v>360</v>
      </c>
      <c r="C113" s="13">
        <f>VLOOKUP(B113,SeguimientoAlumnos!$C$3:$D$499,2,FALSE())</f>
        <v>0</v>
      </c>
      <c r="D113" s="79" t="n">
        <v>1</v>
      </c>
      <c r="E113" s="80" t="e">
        <f>VLOOKUP(B113,SeguimientoAlumnos!$C$3:$D$109,1,FALSE())</f>
        <v>#N/A</v>
      </c>
    </row>
    <row r="114" spans="1:5" ht="15.75" customHeight="1">
      <c r="A114" s="83"/>
      <c r="B114" s="27" t="s">
        <v>361</v>
      </c>
      <c r="C114" s="13">
        <f>VLOOKUP(B114,SeguimientoAlumnos!$C$3:$D$499,2,FALSE())</f>
        <v>0</v>
      </c>
      <c r="D114" s="79" t="n">
        <v>1</v>
      </c>
      <c r="E114" s="80" t="e">
        <f>VLOOKUP(B114,SeguimientoAlumnos!$C$3:$D$109,1,FALSE())</f>
        <v>#N/A</v>
      </c>
    </row>
    <row r="115" spans="1:5" ht="15.75" customHeight="1">
      <c r="A115" s="83"/>
      <c r="B115" s="27" t="s">
        <v>362</v>
      </c>
      <c r="C115" s="13">
        <f>VLOOKUP(B115,SeguimientoAlumnos!$C$3:$D$499,2,FALSE())</f>
        <v>0</v>
      </c>
      <c r="D115" s="79" t="n">
        <v>1</v>
      </c>
      <c r="E115" s="80" t="e">
        <f>VLOOKUP(B115,SeguimientoAlumnos!$C$3:$D$109,1,FALSE())</f>
        <v>#N/A</v>
      </c>
    </row>
    <row r="116" spans="1:5" ht="15.75" customHeight="1">
      <c r="A116" s="83"/>
      <c r="B116" s="27" t="s">
        <v>195</v>
      </c>
      <c r="C116" s="13">
        <f>VLOOKUP(B116,SeguimientoAlumnos!$C$3:$D$499,2,FALSE())</f>
        <v>0</v>
      </c>
      <c r="D116" s="79" t="n">
        <v>1</v>
      </c>
      <c r="E116" s="80" t="str">
        <f>VLOOKUP(B116,SeguimientoAlumnos!$C$3:$D$109,1,FALSE())</f>
        <v>UP220163</v>
      </c>
    </row>
    <row r="117" spans="1:5" ht="15.75" customHeight="1">
      <c r="A117" s="83"/>
      <c r="B117" s="27" t="s">
        <v>363</v>
      </c>
      <c r="C117" s="13">
        <f>VLOOKUP(B117,SeguimientoAlumnos!$C$3:$D$499,2,FALSE())</f>
        <v>0</v>
      </c>
      <c r="D117" s="79" t="n">
        <v>1</v>
      </c>
      <c r="E117" s="80" t="e">
        <f>VLOOKUP(B117,SeguimientoAlumnos!$C$3:$D$109,1,FALSE())</f>
        <v>#N/A</v>
      </c>
    </row>
    <row r="118" spans="1:5" ht="15.75" customHeight="1">
      <c r="A118" s="83"/>
      <c r="B118" s="27" t="s">
        <v>301</v>
      </c>
      <c r="C118" s="13">
        <f>VLOOKUP(B118,SeguimientoAlumnos!$C$3:$D$499,2,FALSE())</f>
        <v>0</v>
      </c>
      <c r="D118" s="79" t="n">
        <v>1</v>
      </c>
      <c r="E118" s="80" t="e">
        <f>VLOOKUP(B118,SeguimientoAlumnos!$C$3:$D$109,1,FALSE())</f>
        <v>#N/A</v>
      </c>
    </row>
    <row r="119" spans="1:5" ht="15.75" customHeight="1">
      <c r="A119" s="83"/>
      <c r="B119" s="27" t="s">
        <v>364</v>
      </c>
      <c r="C119" s="13">
        <f>VLOOKUP(B119,SeguimientoAlumnos!$C$3:$D$499,2,FALSE())</f>
        <v>0</v>
      </c>
      <c r="D119" s="79" t="n">
        <v>1</v>
      </c>
      <c r="E119" s="80" t="e">
        <f>VLOOKUP(B119,SeguimientoAlumnos!$C$3:$D$109,1,FALSE())</f>
        <v>#N/A</v>
      </c>
    </row>
    <row r="120" spans="1:5" ht="15.75" customHeight="1">
      <c r="A120" s="83"/>
      <c r="B120" s="27" t="s">
        <v>222</v>
      </c>
      <c r="C120" s="13">
        <f>VLOOKUP(B120,SeguimientoAlumnos!$C$3:$D$499,2,FALSE())</f>
        <v>0</v>
      </c>
      <c r="D120" s="79" t="n">
        <v>1</v>
      </c>
      <c r="E120" s="80" t="str">
        <f>VLOOKUP(B120,SeguimientoAlumnos!$C$3:$D$109,1,FALSE())</f>
        <v>UP220275</v>
      </c>
    </row>
    <row r="121" spans="1:13" ht="15.75" customHeight="1">
      <c r="A121" s="83"/>
      <c r="B121" s="27" t="s">
        <v>365</v>
      </c>
      <c r="C121" s="13">
        <f>VLOOKUP(B121,SeguimientoAlumnos!$C$3:$D$499,2,FALSE())</f>
        <v>0</v>
      </c>
      <c r="D121" s="79" t="n">
        <v>1</v>
      </c>
      <c r="E121" s="80" t="e">
        <f>VLOOKUP(B121,SeguimientoAlumnos!$C$3:$D$109,1,FALSE())</f>
        <v>#N/A</v>
      </c>
      <c r="I121" s="84" t="s">
        <v>725</v>
      </c>
      <c r="J121" s="13"/>
      <c r="M121" s="6">
        <f>COUNTIF(L122:L280,2)</f>
        <v>0</v>
      </c>
    </row>
    <row r="122" spans="1:12" ht="15.75" customHeight="1">
      <c r="A122" s="83"/>
      <c r="B122" s="27" t="s">
        <v>271</v>
      </c>
      <c r="C122" s="13">
        <f>VLOOKUP(B122,SeguimientoAlumnos!$C$3:$D$499,2,FALSE())</f>
        <v>0</v>
      </c>
      <c r="D122" s="79" t="n">
        <v>1</v>
      </c>
      <c r="E122" s="80" t="e">
        <f>VLOOKUP(B122,SeguimientoAlumnos!$C$3:$D$109,1,FALSE())</f>
        <v>#N/A</v>
      </c>
      <c r="I122" s="85" t="s">
        <v>288</v>
      </c>
      <c r="J122" s="86" t="s">
        <v>288</v>
      </c>
      <c r="L122" s="87" t="str">
        <f>_xlfn.IFNA(VLOOKUP(I122,$J$122:$J$222,1,0),"UP000000")</f>
        <v>UP200026</v>
      </c>
    </row>
    <row r="123" spans="1:12" ht="15.75" customHeight="1">
      <c r="A123" s="83"/>
      <c r="B123" s="27" t="s">
        <v>167</v>
      </c>
      <c r="C123" s="13">
        <f>VLOOKUP(B123,SeguimientoAlumnos!$C$3:$D$499,2,FALSE())</f>
        <v>0</v>
      </c>
      <c r="D123" s="79" t="n">
        <v>1</v>
      </c>
      <c r="E123" s="80" t="str">
        <f>VLOOKUP(B123,SeguimientoAlumnos!$C$3:$D$109,1,FALSE())</f>
        <v>UP220187</v>
      </c>
      <c r="I123" s="85" t="s">
        <v>151</v>
      </c>
      <c r="J123" s="88" t="s">
        <v>151</v>
      </c>
      <c r="L123" s="87" t="str">
        <f>_xlfn.IFNA(VLOOKUP(I123,$J$122:$J$222,1,0),"UP000000")</f>
        <v>UP200045</v>
      </c>
    </row>
    <row r="124" spans="1:12" ht="15.75" customHeight="1">
      <c r="A124" s="83"/>
      <c r="B124" s="85" t="s">
        <v>276</v>
      </c>
      <c r="C124" s="13">
        <f>VLOOKUP(B124,SeguimientoAlumnos!$C$3:$D$499,2,FALSE())</f>
        <v>0</v>
      </c>
      <c r="D124" s="79" t="n">
        <v>1</v>
      </c>
      <c r="E124" s="80" t="e">
        <f>VLOOKUP(B124,SeguimientoAlumnos!$C$3:$D$109,1,FALSE())</f>
        <v>#N/A</v>
      </c>
      <c r="I124" s="85" t="s">
        <v>289</v>
      </c>
      <c r="J124" s="88" t="s">
        <v>290</v>
      </c>
      <c r="L124" s="87" t="str">
        <f>_xlfn.IFNA(VLOOKUP(I124,$J$122:$J$222,1,0),"UP000000")</f>
        <v>UP000000</v>
      </c>
    </row>
    <row r="125" spans="1:12" ht="15.75" customHeight="1">
      <c r="A125" s="83"/>
      <c r="B125" s="85" t="s">
        <v>367</v>
      </c>
      <c r="C125" s="13">
        <f>VLOOKUP(B125,SeguimientoAlumnos!$C$3:$D$499,2,FALSE())</f>
        <v>0</v>
      </c>
      <c r="D125" s="79" t="n">
        <v>1</v>
      </c>
      <c r="E125" s="80" t="e">
        <f>VLOOKUP(B125,SeguimientoAlumnos!$C$3:$D$109,1,FALSE())</f>
        <v>#N/A</v>
      </c>
      <c r="I125" s="85" t="s">
        <v>127</v>
      </c>
      <c r="J125" s="89" t="s">
        <v>184</v>
      </c>
      <c r="L125" s="87" t="str">
        <f>_xlfn.IFNA(VLOOKUP(I125,$J$122:$J$222,1,0),"UP000000")</f>
        <v>UP000000</v>
      </c>
    </row>
    <row r="126" spans="1:12" ht="15.75" customHeight="1">
      <c r="A126" s="83"/>
      <c r="B126" s="85" t="s">
        <v>368</v>
      </c>
      <c r="C126" s="13">
        <f>VLOOKUP(B126,SeguimientoAlumnos!$C$3:$D$499,2,FALSE())</f>
        <v>0</v>
      </c>
      <c r="D126" s="79" t="n">
        <v>1</v>
      </c>
      <c r="E126" s="80" t="e">
        <f>VLOOKUP(B126,SeguimientoAlumnos!$C$3:$D$109,1,FALSE())</f>
        <v>#N/A</v>
      </c>
      <c r="I126" s="85" t="s">
        <v>290</v>
      </c>
      <c r="J126" s="88" t="s">
        <v>281</v>
      </c>
      <c r="L126" s="87" t="str">
        <f>_xlfn.IFNA(VLOOKUP(I126,$J$122:$J$222,1,0),"UP000000")</f>
        <v>UP200120</v>
      </c>
    </row>
    <row r="127" spans="1:12" ht="15.75" customHeight="1">
      <c r="A127" s="83"/>
      <c r="B127" s="85" t="s">
        <v>369</v>
      </c>
      <c r="C127" s="13">
        <f>VLOOKUP(B127,SeguimientoAlumnos!$C$3:$D$499,2,FALSE())</f>
        <v>0</v>
      </c>
      <c r="D127" s="79" t="n">
        <v>1</v>
      </c>
      <c r="E127" s="80" t="e">
        <f>VLOOKUP(B127,SeguimientoAlumnos!$C$3:$D$109,1,FALSE())</f>
        <v>#N/A</v>
      </c>
      <c r="I127" s="85" t="s">
        <v>261</v>
      </c>
      <c r="J127" s="88" t="s">
        <v>152</v>
      </c>
      <c r="L127" s="87" t="str">
        <f>_xlfn.IFNA(VLOOKUP(I127,$J$122:$J$222,1,0),"UP000000")</f>
        <v>UP000000</v>
      </c>
    </row>
    <row r="128" spans="1:12" ht="15.75" customHeight="1">
      <c r="A128" s="83"/>
      <c r="B128" s="85" t="s">
        <v>273</v>
      </c>
      <c r="C128" s="13">
        <f>VLOOKUP(B128,SeguimientoAlumnos!$C$3:$D$499,2,FALSE())</f>
        <v>0</v>
      </c>
      <c r="D128" s="79" t="n">
        <v>1</v>
      </c>
      <c r="E128" s="80" t="e">
        <f>VLOOKUP(B128,SeguimientoAlumnos!$C$3:$D$109,1,FALSE())</f>
        <v>#N/A</v>
      </c>
      <c r="I128" s="85" t="s">
        <v>184</v>
      </c>
      <c r="J128" s="88" t="s">
        <v>282</v>
      </c>
      <c r="L128" s="87" t="str">
        <f>_xlfn.IFNA(VLOOKUP(I128,$J$122:$J$222,1,0),"UP000000")</f>
        <v>UP200190</v>
      </c>
    </row>
    <row r="129" spans="1:12" ht="15.75" customHeight="1">
      <c r="A129" s="83"/>
      <c r="B129" s="85" t="s">
        <v>250</v>
      </c>
      <c r="C129" s="13">
        <f>VLOOKUP(B129,SeguimientoAlumnos!$C$3:$D$499,2,FALSE())</f>
        <v>0</v>
      </c>
      <c r="D129" s="79" t="n">
        <v>1</v>
      </c>
      <c r="E129" s="80" t="e">
        <f>VLOOKUP(B129,SeguimientoAlumnos!$C$3:$D$109,1,FALSE())</f>
        <v>#N/A</v>
      </c>
      <c r="I129" s="85" t="s">
        <v>280</v>
      </c>
      <c r="J129" s="89" t="s">
        <v>291</v>
      </c>
      <c r="L129" s="87" t="str">
        <f>_xlfn.IFNA(VLOOKUP(I129,$J$122:$J$222,1,0),"UP000000")</f>
        <v>UP000000</v>
      </c>
    </row>
    <row r="130" spans="1:12" ht="15.75" customHeight="1">
      <c r="A130" s="83"/>
      <c r="B130" s="85" t="s">
        <v>184</v>
      </c>
      <c r="C130" s="13">
        <f>VLOOKUP(B130,SeguimientoAlumnos!$C$3:$D$499,2,FALSE())</f>
        <v>0</v>
      </c>
      <c r="D130" s="79" t="n">
        <v>1</v>
      </c>
      <c r="E130" s="80" t="str">
        <f>VLOOKUP(B130,SeguimientoAlumnos!$C$3:$D$109,1,FALSE())</f>
        <v>UP200190</v>
      </c>
      <c r="I130" s="85" t="s">
        <v>281</v>
      </c>
      <c r="J130" s="89" t="s">
        <v>284</v>
      </c>
      <c r="L130" s="87" t="str">
        <f>_xlfn.IFNA(VLOOKUP(I130,$J$122:$J$222,1,0),"UP000000")</f>
        <v>UP200220</v>
      </c>
    </row>
    <row r="131" spans="1:12" ht="15.75" customHeight="1">
      <c r="A131" s="83"/>
      <c r="B131" s="85" t="s">
        <v>204</v>
      </c>
      <c r="C131" s="13">
        <f>VLOOKUP(B131,SeguimientoAlumnos!$C$3:$D$499,2,FALSE())</f>
        <v>0</v>
      </c>
      <c r="D131" s="79" t="n">
        <v>1</v>
      </c>
      <c r="E131" s="80" t="str">
        <f>VLOOKUP(B131,SeguimientoAlumnos!$C$3:$D$109,1,FALSE())</f>
        <v>UP220252</v>
      </c>
      <c r="I131" s="85" t="s">
        <v>152</v>
      </c>
      <c r="J131" s="89" t="s">
        <v>294</v>
      </c>
      <c r="L131" s="87" t="str">
        <f>_xlfn.IFNA(VLOOKUP(I131,$J$122:$J$222,1,0),"UP000000")</f>
        <v>UP200231</v>
      </c>
    </row>
    <row r="132" spans="1:12" ht="15.75" customHeight="1">
      <c r="A132" s="83"/>
      <c r="B132" s="85" t="s">
        <v>238</v>
      </c>
      <c r="C132" s="13">
        <f>VLOOKUP(B132,SeguimientoAlumnos!$C$3:$D$499,2,FALSE())</f>
        <v>0</v>
      </c>
      <c r="D132" s="79" t="n">
        <v>1</v>
      </c>
      <c r="E132" s="80" t="e">
        <f>VLOOKUP(B132,SeguimientoAlumnos!$C$3:$D$109,1,FALSE())</f>
        <v>#N/A</v>
      </c>
      <c r="I132" s="85" t="s">
        <v>282</v>
      </c>
      <c r="J132" s="89" t="s">
        <v>286</v>
      </c>
      <c r="L132" s="87" t="str">
        <f>_xlfn.IFNA(VLOOKUP(I132,$J$122:$J$222,1,0),"UP000000")</f>
        <v>UP200238</v>
      </c>
    </row>
    <row r="133" spans="1:12" ht="15.75" customHeight="1">
      <c r="A133" s="83"/>
      <c r="B133" s="85" t="s">
        <v>216</v>
      </c>
      <c r="C133" s="13">
        <f>VLOOKUP(B133,SeguimientoAlumnos!$C$3:$D$499,2,FALSE())</f>
        <v>0</v>
      </c>
      <c r="D133" s="79" t="n">
        <v>1</v>
      </c>
      <c r="E133" s="80" t="str">
        <f>VLOOKUP(B133,SeguimientoAlumnos!$C$3:$D$109,1,FALSE())</f>
        <v>UP220933</v>
      </c>
      <c r="I133" s="85" t="s">
        <v>283</v>
      </c>
      <c r="J133" s="90" t="s">
        <v>300</v>
      </c>
      <c r="L133" s="87" t="str">
        <f>_xlfn.IFNA(VLOOKUP(I133,$J$122:$J$222,1,0),"UP000000")</f>
        <v>UP000000</v>
      </c>
    </row>
    <row r="134" spans="1:12" ht="15.75" customHeight="1">
      <c r="A134" s="83"/>
      <c r="B134" s="85" t="s">
        <v>370</v>
      </c>
      <c r="C134" s="13">
        <f>VLOOKUP(B134,SeguimientoAlumnos!$C$3:$D$499,2,FALSE())</f>
        <v>0</v>
      </c>
      <c r="D134" s="79" t="n">
        <v>1</v>
      </c>
      <c r="E134" s="80" t="e">
        <f>VLOOKUP(B134,SeguimientoAlumnos!$C$3:$D$109,1,FALSE())</f>
        <v>#N/A</v>
      </c>
      <c r="I134" s="85" t="s">
        <v>145</v>
      </c>
      <c r="J134" s="89" t="s">
        <v>153</v>
      </c>
      <c r="L134" s="87" t="str">
        <f>_xlfn.IFNA(VLOOKUP(I134,$J$122:$J$222,1,0),"UP000000")</f>
        <v>UP000000</v>
      </c>
    </row>
    <row r="135" spans="1:12" ht="15.75" customHeight="1">
      <c r="A135" s="83"/>
      <c r="B135" s="85" t="s">
        <v>371</v>
      </c>
      <c r="C135" s="13">
        <f>VLOOKUP(B135,SeguimientoAlumnos!$C$3:$D$499,2,FALSE())</f>
        <v>0</v>
      </c>
      <c r="D135" s="79" t="n">
        <v>1</v>
      </c>
      <c r="E135" s="80" t="e">
        <f>VLOOKUP(B135,SeguimientoAlumnos!$C$3:$D$109,1,FALSE())</f>
        <v>#N/A</v>
      </c>
      <c r="I135" s="85" t="s">
        <v>146</v>
      </c>
      <c r="J135" s="89" t="s">
        <v>297</v>
      </c>
      <c r="L135" s="87" t="str">
        <f>_xlfn.IFNA(VLOOKUP(I135,$J$122:$J$222,1,0),"UP000000")</f>
        <v>UP000000</v>
      </c>
    </row>
    <row r="136" spans="1:12" ht="15.75" customHeight="1">
      <c r="A136" s="83"/>
      <c r="B136" s="85" t="s">
        <v>163</v>
      </c>
      <c r="C136" s="13">
        <f>VLOOKUP(B136,SeguimientoAlumnos!$C$3:$D$499,2,FALSE())</f>
        <v>0</v>
      </c>
      <c r="D136" s="79" t="n">
        <v>1</v>
      </c>
      <c r="E136" s="80" t="str">
        <f>VLOOKUP(B136,SeguimientoAlumnos!$C$3:$D$109,1,FALSE())</f>
        <v>UP220048</v>
      </c>
      <c r="I136" s="85" t="s">
        <v>190</v>
      </c>
      <c r="J136" s="89" t="s">
        <v>188</v>
      </c>
      <c r="L136" s="87" t="str">
        <f>_xlfn.IFNA(VLOOKUP(I136,$J$122:$J$222,1,0),"UP000000")</f>
        <v>UP000000</v>
      </c>
    </row>
    <row r="137" spans="1:12" ht="15.75" customHeight="1">
      <c r="A137" s="83"/>
      <c r="B137" s="85" t="s">
        <v>89</v>
      </c>
      <c r="C137" s="13">
        <f>VLOOKUP(B137,SeguimientoAlumnos!$C$3:$D$499,2,FALSE())</f>
        <v>0</v>
      </c>
      <c r="D137" s="79" t="n">
        <v>1</v>
      </c>
      <c r="E137" s="80" t="str">
        <f>VLOOKUP(B137,SeguimientoAlumnos!$C$3:$D$109,1,FALSE())</f>
        <v>UP220482</v>
      </c>
      <c r="I137" s="85" t="s">
        <v>291</v>
      </c>
      <c r="J137" s="89" t="s">
        <v>189</v>
      </c>
      <c r="L137" s="87" t="str">
        <f>_xlfn.IFNA(VLOOKUP(I137,$J$122:$J$222,1,0),"UP000000")</f>
        <v>UP200424</v>
      </c>
    </row>
    <row r="138" spans="1:12" ht="15.75" customHeight="1">
      <c r="A138" s="83"/>
      <c r="B138" s="85" t="s">
        <v>210</v>
      </c>
      <c r="C138" s="13">
        <f>VLOOKUP(B138,SeguimientoAlumnos!$C$3:$D$499,2,FALSE())</f>
        <v>0</v>
      </c>
      <c r="D138" s="79" t="n">
        <v>1</v>
      </c>
      <c r="E138" s="80" t="str">
        <f>VLOOKUP(B138,SeguimientoAlumnos!$C$3:$D$109,1,FALSE())</f>
        <v>UP220425</v>
      </c>
      <c r="I138" s="85" t="s">
        <v>147</v>
      </c>
      <c r="J138" s="89" t="s">
        <v>139</v>
      </c>
      <c r="L138" s="87" t="str">
        <f>_xlfn.IFNA(VLOOKUP(I138,$J$122:$J$222,1,0),"UP000000")</f>
        <v>UP000000</v>
      </c>
    </row>
    <row r="139" spans="1:12" ht="15.75" customHeight="1">
      <c r="A139" s="83"/>
      <c r="B139" s="85" t="s">
        <v>229</v>
      </c>
      <c r="C139" s="13">
        <f>VLOOKUP(B139,SeguimientoAlumnos!$C$3:$D$499,2,FALSE())</f>
        <v>0</v>
      </c>
      <c r="D139" s="79" t="n">
        <v>1</v>
      </c>
      <c r="E139" s="80" t="e">
        <f>VLOOKUP(B139,SeguimientoAlumnos!$C$3:$D$109,1,FALSE())</f>
        <v>#N/A</v>
      </c>
      <c r="I139" s="85" t="s">
        <v>292</v>
      </c>
      <c r="J139" s="89" t="s">
        <v>248</v>
      </c>
      <c r="L139" s="87" t="str">
        <f>_xlfn.IFNA(VLOOKUP(I139,$J$122:$J$222,1,0),"UP000000")</f>
        <v>UP000000</v>
      </c>
    </row>
    <row r="140" spans="1:12" ht="15.75" customHeight="1">
      <c r="A140" s="83"/>
      <c r="B140" s="85" t="s">
        <v>372</v>
      </c>
      <c r="C140" s="13">
        <f>VLOOKUP(B140,SeguimientoAlumnos!$C$3:$D$499,2,FALSE())</f>
        <v>0</v>
      </c>
      <c r="D140" s="79" t="n">
        <v>1</v>
      </c>
      <c r="E140" s="80" t="e">
        <f>VLOOKUP(B140,SeguimientoAlumnos!$C$3:$D$109,1,FALSE())</f>
        <v>#N/A</v>
      </c>
      <c r="I140" s="85" t="s">
        <v>293</v>
      </c>
      <c r="J140" s="89" t="s">
        <v>141</v>
      </c>
      <c r="L140" s="87" t="str">
        <f>_xlfn.IFNA(VLOOKUP(I140,$J$122:$J$222,1,0),"UP000000")</f>
        <v>UP000000</v>
      </c>
    </row>
    <row r="141" spans="1:12" ht="15.75" customHeight="1">
      <c r="A141" s="83"/>
      <c r="B141" s="85" t="s">
        <v>288</v>
      </c>
      <c r="C141" s="13">
        <f>VLOOKUP(B141,SeguimientoAlumnos!$C$3:$D$499,2,FALSE())</f>
        <v>0</v>
      </c>
      <c r="D141" s="79" t="n">
        <v>1</v>
      </c>
      <c r="E141" s="80" t="e">
        <f>VLOOKUP(B141,SeguimientoAlumnos!$C$3:$D$109,1,FALSE())</f>
        <v>#N/A</v>
      </c>
      <c r="I141" s="85" t="s">
        <v>185</v>
      </c>
      <c r="J141" s="89" t="s">
        <v>273</v>
      </c>
      <c r="L141" s="87" t="str">
        <f>_xlfn.IFNA(VLOOKUP(I141,$J$122:$J$222,1,0),"UP000000")</f>
        <v>UP000000</v>
      </c>
    </row>
    <row r="142" spans="1:12" ht="15.75" customHeight="1">
      <c r="A142" s="83"/>
      <c r="B142" s="85" t="s">
        <v>235</v>
      </c>
      <c r="C142" s="13">
        <f>VLOOKUP(B142,SeguimientoAlumnos!$C$3:$D$499,2,FALSE())</f>
        <v>0</v>
      </c>
      <c r="D142" s="79" t="n">
        <v>1</v>
      </c>
      <c r="E142" s="80" t="e">
        <f>VLOOKUP(B142,SeguimientoAlumnos!$C$3:$D$109,1,FALSE())</f>
        <v>#N/A</v>
      </c>
      <c r="I142" s="85" t="s">
        <v>284</v>
      </c>
      <c r="J142" s="89" t="s">
        <v>259</v>
      </c>
      <c r="L142" s="87" t="str">
        <f>_xlfn.IFNA(VLOOKUP(I142,$J$122:$J$222,1,0),"UP000000")</f>
        <v>UP200518</v>
      </c>
    </row>
    <row r="143" spans="1:12" ht="15.75" customHeight="1">
      <c r="A143" s="83"/>
      <c r="B143" s="85" t="s">
        <v>179</v>
      </c>
      <c r="C143" s="13">
        <f>VLOOKUP(B143,SeguimientoAlumnos!$C$3:$D$499,2,FALSE())</f>
        <v>0</v>
      </c>
      <c r="D143" s="79" t="n">
        <v>1</v>
      </c>
      <c r="E143" s="80" t="str">
        <f>VLOOKUP(B143,SeguimientoAlumnos!$C$3:$D$109,1,FALSE())</f>
        <v>UP210173</v>
      </c>
      <c r="I143" s="85" t="s">
        <v>294</v>
      </c>
      <c r="J143" s="89" t="s">
        <v>249</v>
      </c>
      <c r="L143" s="87" t="str">
        <f>_xlfn.IFNA(VLOOKUP(I143,$J$122:$J$222,1,0),"UP000000")</f>
        <v>UP200604</v>
      </c>
    </row>
    <row r="144" spans="1:12" ht="15.75" customHeight="1">
      <c r="A144" s="83"/>
      <c r="B144" s="85" t="s">
        <v>133</v>
      </c>
      <c r="C144" s="13">
        <f>VLOOKUP(B144,SeguimientoAlumnos!$C$3:$D$499,2,FALSE())</f>
        <v>0</v>
      </c>
      <c r="D144" s="79" t="n">
        <v>1</v>
      </c>
      <c r="E144" s="80" t="str">
        <f>VLOOKUP(B144,SeguimientoAlumnos!$C$3:$D$109,1,FALSE())</f>
        <v>UP210042</v>
      </c>
      <c r="I144" s="85" t="s">
        <v>285</v>
      </c>
      <c r="J144" s="89" t="s">
        <v>142</v>
      </c>
      <c r="L144" s="87" t="str">
        <f>_xlfn.IFNA(VLOOKUP(I144,$J$122:$J$222,1,0),"UP000000")</f>
        <v>UP000000</v>
      </c>
    </row>
    <row r="145" spans="1:12" ht="15.75" customHeight="1">
      <c r="A145" s="83"/>
      <c r="B145" s="85" t="s">
        <v>272</v>
      </c>
      <c r="C145" s="13">
        <f>VLOOKUP(B145,SeguimientoAlumnos!$C$3:$D$499,2,FALSE())</f>
        <v>0</v>
      </c>
      <c r="D145" s="79" t="n">
        <v>1</v>
      </c>
      <c r="E145" s="80" t="e">
        <f>VLOOKUP(B145,SeguimientoAlumnos!$C$3:$D$109,1,FALSE())</f>
        <v>#N/A</v>
      </c>
      <c r="I145" s="85" t="s">
        <v>148</v>
      </c>
      <c r="J145" s="89" t="s">
        <v>175</v>
      </c>
      <c r="L145" s="87" t="str">
        <f>_xlfn.IFNA(VLOOKUP(I145,$J$122:$J$222,1,0),"UP000000")</f>
        <v>UP000000</v>
      </c>
    </row>
    <row r="146" spans="1:12" ht="15.75" customHeight="1">
      <c r="A146" s="83"/>
      <c r="B146" s="85" t="s">
        <v>373</v>
      </c>
      <c r="C146" s="13">
        <f>VLOOKUP(B146,SeguimientoAlumnos!$C$3:$D$499,2,FALSE())</f>
        <v>0</v>
      </c>
      <c r="D146" s="79" t="n">
        <v>1</v>
      </c>
      <c r="E146" s="80" t="e">
        <f>VLOOKUP(B146,SeguimientoAlumnos!$C$3:$D$109,1,FALSE())</f>
        <v>#N/A</v>
      </c>
      <c r="I146" s="85" t="s">
        <v>295</v>
      </c>
      <c r="J146" s="89" t="s">
        <v>132</v>
      </c>
      <c r="L146" s="87" t="str">
        <f>_xlfn.IFNA(VLOOKUP(I146,$J$122:$J$222,1,0),"UP000000")</f>
        <v>UP000000</v>
      </c>
    </row>
    <row r="147" spans="1:12" ht="15.75" customHeight="1">
      <c r="A147" s="83"/>
      <c r="B147" s="85" t="s">
        <v>233</v>
      </c>
      <c r="C147" s="13">
        <f>VLOOKUP(B147,SeguimientoAlumnos!$C$3:$D$499,2,FALSE())</f>
        <v>0</v>
      </c>
      <c r="D147" s="79" t="n">
        <v>1</v>
      </c>
      <c r="E147" s="80" t="e">
        <f>VLOOKUP(B147,SeguimientoAlumnos!$C$3:$D$109,1,FALSE())</f>
        <v>#N/A</v>
      </c>
      <c r="I147" s="85" t="s">
        <v>186</v>
      </c>
      <c r="J147" s="89" t="s">
        <v>177</v>
      </c>
      <c r="L147" s="87" t="str">
        <f>_xlfn.IFNA(VLOOKUP(I147,$J$122:$J$222,1,0),"UP000000")</f>
        <v>UP000000</v>
      </c>
    </row>
    <row r="148" spans="1:12" ht="15.75" customHeight="1">
      <c r="A148" s="83"/>
      <c r="B148" s="85" t="s">
        <v>374</v>
      </c>
      <c r="C148" s="13">
        <f>VLOOKUP(B148,SeguimientoAlumnos!$C$3:$D$499,2,FALSE())</f>
        <v>0</v>
      </c>
      <c r="D148" s="79" t="n">
        <v>1</v>
      </c>
      <c r="E148" s="80" t="e">
        <f>VLOOKUP(B148,SeguimientoAlumnos!$C$3:$D$109,1,FALSE())</f>
        <v>#N/A</v>
      </c>
      <c r="I148" s="85" t="s">
        <v>149</v>
      </c>
      <c r="J148" s="89" t="s">
        <v>268</v>
      </c>
      <c r="L148" s="87" t="str">
        <f>_xlfn.IFNA(VLOOKUP(I148,$J$122:$J$222,1,0),"UP000000")</f>
        <v>UP000000</v>
      </c>
    </row>
    <row r="149" spans="1:12" ht="15.75" customHeight="1">
      <c r="A149" s="83"/>
      <c r="B149" s="85" t="s">
        <v>260</v>
      </c>
      <c r="C149" s="13">
        <f>VLOOKUP(B149,SeguimientoAlumnos!$C$3:$D$499,2,FALSE())</f>
        <v>0</v>
      </c>
      <c r="D149" s="79" t="n">
        <v>1</v>
      </c>
      <c r="E149" s="80" t="e">
        <f>VLOOKUP(B149,SeguimientoAlumnos!$C$3:$D$109,1,FALSE())</f>
        <v>#N/A</v>
      </c>
      <c r="I149" s="85" t="s">
        <v>301</v>
      </c>
      <c r="J149" s="89" t="s">
        <v>254</v>
      </c>
      <c r="L149" s="87" t="str">
        <f>_xlfn.IFNA(VLOOKUP(I149,$J$122:$J$222,1,0),"UP000000")</f>
        <v>UP000000</v>
      </c>
    </row>
    <row r="150" spans="1:12" ht="15.75" customHeight="1">
      <c r="A150" s="83"/>
      <c r="B150" s="85" t="s">
        <v>375</v>
      </c>
      <c r="C150" s="13">
        <f>VLOOKUP(B150,SeguimientoAlumnos!$C$3:$D$499,2,FALSE())</f>
        <v>0</v>
      </c>
      <c r="D150" s="79" t="n">
        <v>1</v>
      </c>
      <c r="E150" s="80" t="e">
        <f>VLOOKUP(B150,SeguimientoAlumnos!$C$3:$D$109,1,FALSE())</f>
        <v>#N/A</v>
      </c>
      <c r="I150" s="85" t="s">
        <v>192</v>
      </c>
      <c r="J150" s="89" t="s">
        <v>180</v>
      </c>
      <c r="L150" s="87" t="str">
        <f>_xlfn.IFNA(VLOOKUP(I150,$J$122:$J$222,1,0),"UP000000")</f>
        <v>UP000000</v>
      </c>
    </row>
    <row r="151" spans="1:12" ht="15.75" customHeight="1">
      <c r="A151" s="83"/>
      <c r="B151" s="85" t="s">
        <v>141</v>
      </c>
      <c r="C151" s="13">
        <f>VLOOKUP(B151,SeguimientoAlumnos!$C$3:$D$499,2,FALSE())</f>
        <v>0</v>
      </c>
      <c r="D151" s="79" t="n">
        <v>1</v>
      </c>
      <c r="E151" s="80" t="str">
        <f>VLOOKUP(B151,SeguimientoAlumnos!$C$3:$D$109,1,FALSE())</f>
        <v>UP210170</v>
      </c>
      <c r="I151" s="85" t="s">
        <v>187</v>
      </c>
      <c r="J151" s="89" t="s">
        <v>270</v>
      </c>
      <c r="L151" s="87" t="str">
        <f>_xlfn.IFNA(VLOOKUP(I151,$J$122:$J$222,1,0),"UP000000")</f>
        <v>UP000000</v>
      </c>
    </row>
    <row r="152" spans="1:12" ht="15.75" customHeight="1">
      <c r="A152" s="83"/>
      <c r="B152" s="85" t="s">
        <v>376</v>
      </c>
      <c r="C152" s="13">
        <f>VLOOKUP(B152,SeguimientoAlumnos!$C$3:$D$499,2,FALSE())</f>
        <v>0</v>
      </c>
      <c r="D152" s="79" t="n">
        <v>1</v>
      </c>
      <c r="E152" s="80" t="e">
        <f>VLOOKUP(B152,SeguimientoAlumnos!$C$3:$D$109,1,FALSE())</f>
        <v>#N/A</v>
      </c>
      <c r="I152" s="85" t="s">
        <v>286</v>
      </c>
      <c r="J152" s="89" t="s">
        <v>276</v>
      </c>
      <c r="L152" s="87" t="str">
        <f>_xlfn.IFNA(VLOOKUP(I152,$J$122:$J$222,1,0),"UP000000")</f>
        <v>UP200775</v>
      </c>
    </row>
    <row r="153" spans="1:12" ht="15.75" customHeight="1">
      <c r="A153" s="83"/>
      <c r="B153" s="85" t="s">
        <v>239</v>
      </c>
      <c r="C153" s="13">
        <f>VLOOKUP(B153,SeguimientoAlumnos!$C$3:$D$499,2,FALSE())</f>
        <v>0</v>
      </c>
      <c r="D153" s="79" t="n">
        <v>1</v>
      </c>
      <c r="E153" s="80" t="e">
        <f>VLOOKUP(B153,SeguimientoAlumnos!$C$3:$D$109,1,FALSE())</f>
        <v>#N/A</v>
      </c>
      <c r="I153" s="85" t="s">
        <v>258</v>
      </c>
      <c r="J153" s="89" t="s">
        <v>182</v>
      </c>
      <c r="L153" s="87" t="str">
        <f>_xlfn.IFNA(VLOOKUP(I153,$J$122:$J$222,1,0),"UP000000")</f>
        <v>UP000000</v>
      </c>
    </row>
    <row r="154" spans="1:12" ht="15.75" customHeight="1">
      <c r="A154" s="83"/>
      <c r="B154" s="85" t="s">
        <v>377</v>
      </c>
      <c r="C154" s="13">
        <f>VLOOKUP(B154,SeguimientoAlumnos!$C$3:$D$499,2,FALSE())</f>
        <v>0</v>
      </c>
      <c r="D154" s="79" t="n">
        <v>1</v>
      </c>
      <c r="E154" s="80" t="e">
        <f>VLOOKUP(B154,SeguimientoAlumnos!$C$3:$D$109,1,FALSE())</f>
        <v>#N/A</v>
      </c>
      <c r="I154" s="85" t="s">
        <v>296</v>
      </c>
      <c r="J154" s="89" t="s">
        <v>256</v>
      </c>
      <c r="L154" s="87" t="str">
        <f>_xlfn.IFNA(VLOOKUP(I154,$J$122:$J$222,1,0),"UP000000")</f>
        <v>UP000000</v>
      </c>
    </row>
    <row r="155" spans="1:12" ht="15.75" customHeight="1">
      <c r="A155" s="83"/>
      <c r="B155" s="85" t="s">
        <v>269</v>
      </c>
      <c r="C155" s="13">
        <f>VLOOKUP(B155,SeguimientoAlumnos!$C$3:$D$499,2,FALSE())</f>
        <v>0</v>
      </c>
      <c r="D155" s="79" t="n">
        <v>1</v>
      </c>
      <c r="E155" s="80" t="e">
        <f>VLOOKUP(B155,SeguimientoAlumnos!$C$3:$D$109,1,FALSE())</f>
        <v>#N/A</v>
      </c>
      <c r="I155" s="85" t="s">
        <v>300</v>
      </c>
      <c r="J155" s="89" t="s">
        <v>183</v>
      </c>
      <c r="L155" s="87" t="str">
        <f>_xlfn.IFNA(VLOOKUP(I155,$J$122:$J$222,1,0),"UP000000")</f>
        <v>UP200920</v>
      </c>
    </row>
    <row r="156" spans="1:12" ht="15.75" customHeight="1">
      <c r="A156" s="83"/>
      <c r="B156" s="85" t="s">
        <v>156</v>
      </c>
      <c r="C156" s="13">
        <f>VLOOKUP(B156,SeguimientoAlumnos!$C$3:$D$499,2,FALSE())</f>
        <v>0</v>
      </c>
      <c r="D156" s="79" t="n">
        <v>1</v>
      </c>
      <c r="E156" s="80" t="str">
        <f>VLOOKUP(B156,SeguimientoAlumnos!$C$3:$D$109,1,FALSE())</f>
        <v>UP220268</v>
      </c>
      <c r="I156" s="85" t="s">
        <v>153</v>
      </c>
      <c r="J156" s="89" t="s">
        <v>279</v>
      </c>
      <c r="L156" s="87" t="str">
        <f>_xlfn.IFNA(VLOOKUP(I156,$J$122:$J$222,1,0),"UP000000")</f>
        <v>UP200953</v>
      </c>
    </row>
    <row r="157" spans="1:12" ht="15.75" customHeight="1">
      <c r="A157" s="83"/>
      <c r="B157" s="85" t="s">
        <v>378</v>
      </c>
      <c r="C157" s="13">
        <f>VLOOKUP(B157,SeguimientoAlumnos!$C$3:$D$499,2,FALSE())</f>
        <v>0</v>
      </c>
      <c r="D157" s="79" t="n">
        <v>1</v>
      </c>
      <c r="E157" s="80" t="e">
        <f>VLOOKUP(B157,SeguimientoAlumnos!$C$3:$D$109,1,FALSE())</f>
        <v>#N/A</v>
      </c>
      <c r="I157" s="85" t="s">
        <v>297</v>
      </c>
      <c r="J157" s="89" t="s">
        <v>277</v>
      </c>
      <c r="L157" s="87" t="str">
        <f>_xlfn.IFNA(VLOOKUP(I157,$J$122:$J$222,1,0),"UP000000")</f>
        <v>UP200966</v>
      </c>
    </row>
    <row r="158" spans="1:12" ht="15.75" customHeight="1">
      <c r="A158" s="83"/>
      <c r="B158" s="85" t="s">
        <v>379</v>
      </c>
      <c r="C158" s="13">
        <f>VLOOKUP(B158,SeguimientoAlumnos!$C$3:$D$499,2,FALSE())</f>
        <v>0</v>
      </c>
      <c r="D158" s="79" t="n">
        <v>1</v>
      </c>
      <c r="E158" s="80" t="e">
        <f>VLOOKUP(B158,SeguimientoAlumnos!$C$3:$D$109,1,FALSE())</f>
        <v>#N/A</v>
      </c>
      <c r="I158" s="85" t="s">
        <v>188</v>
      </c>
      <c r="J158" s="89" t="s">
        <v>242</v>
      </c>
      <c r="L158" s="87" t="str">
        <f>_xlfn.IFNA(VLOOKUP(I158,$J$122:$J$222,1,0),"UP000000")</f>
        <v>UP200978</v>
      </c>
    </row>
    <row r="159" spans="1:12" ht="15.75" customHeight="1">
      <c r="A159" s="83"/>
      <c r="B159" s="85" t="s">
        <v>380</v>
      </c>
      <c r="C159" s="13">
        <f>VLOOKUP(B159,SeguimientoAlumnos!$C$3:$D$499,2,FALSE())</f>
        <v>0</v>
      </c>
      <c r="D159" s="79" t="n">
        <v>1</v>
      </c>
      <c r="E159" s="80" t="e">
        <f>VLOOKUP(B159,SeguimientoAlumnos!$C$3:$D$109,1,FALSE())</f>
        <v>#N/A</v>
      </c>
      <c r="I159" s="85" t="s">
        <v>150</v>
      </c>
      <c r="J159" s="89" t="s">
        <v>243</v>
      </c>
      <c r="L159" s="87" t="str">
        <f>_xlfn.IFNA(VLOOKUP(I159,$J$122:$J$222,1,0),"UP000000")</f>
        <v>UP000000</v>
      </c>
    </row>
    <row r="160" spans="1:12" ht="15.75" customHeight="1">
      <c r="A160" s="83"/>
      <c r="B160" s="85" t="s">
        <v>227</v>
      </c>
      <c r="C160" s="13">
        <f>VLOOKUP(B160,SeguimientoAlumnos!$C$3:$D$499,2,FALSE())</f>
        <v>0</v>
      </c>
      <c r="D160" s="79" t="n">
        <v>1</v>
      </c>
      <c r="E160" s="80" t="e">
        <f>VLOOKUP(B160,SeguimientoAlumnos!$C$3:$D$109,1,FALSE())</f>
        <v>#N/A</v>
      </c>
      <c r="I160" s="85" t="s">
        <v>287</v>
      </c>
      <c r="J160" s="89" t="s">
        <v>298</v>
      </c>
      <c r="L160" s="87" t="str">
        <f>_xlfn.IFNA(VLOOKUP(I160,$J$122:$J$222,1,0),"UP000000")</f>
        <v>UP000000</v>
      </c>
    </row>
    <row r="161" spans="1:12" ht="15.75" customHeight="1">
      <c r="A161" s="83"/>
      <c r="B161" s="85" t="s">
        <v>381</v>
      </c>
      <c r="C161" s="13">
        <f>VLOOKUP(B161,SeguimientoAlumnos!$C$3:$D$499,2,FALSE())</f>
        <v>0</v>
      </c>
      <c r="D161" s="79" t="n">
        <v>1</v>
      </c>
      <c r="E161" s="80" t="e">
        <f>VLOOKUP(B161,SeguimientoAlumnos!$C$3:$D$109,1,FALSE())</f>
        <v>#N/A</v>
      </c>
      <c r="I161" s="85" t="s">
        <v>189</v>
      </c>
      <c r="J161" s="89" t="s">
        <v>163</v>
      </c>
      <c r="L161" s="87" t="str">
        <f>_xlfn.IFNA(VLOOKUP(I161,$J$122:$J$222,1,0),"UP000000")</f>
        <v>UP201005</v>
      </c>
    </row>
    <row r="162" spans="1:12" ht="15.75" customHeight="1">
      <c r="A162" s="83"/>
      <c r="B162" s="85" t="s">
        <v>164</v>
      </c>
      <c r="C162" s="13">
        <f>VLOOKUP(B162,SeguimientoAlumnos!$C$3:$D$499,2,FALSE())</f>
        <v>0</v>
      </c>
      <c r="D162" s="79" t="n">
        <v>1</v>
      </c>
      <c r="E162" s="80" t="str">
        <f>VLOOKUP(B162,SeguimientoAlumnos!$C$3:$D$109,1,FALSE())</f>
        <v>UP220079</v>
      </c>
      <c r="I162" s="85" t="s">
        <v>111</v>
      </c>
      <c r="J162" s="88" t="s">
        <v>217</v>
      </c>
      <c r="L162" s="87" t="str">
        <f>_xlfn.IFNA(VLOOKUP(I162,$J$122:$J$222,1,0),"UP000000")</f>
        <v>UP000000</v>
      </c>
    </row>
    <row r="163" spans="1:12" ht="15.75" customHeight="1">
      <c r="A163" s="83"/>
      <c r="B163" s="85" t="s">
        <v>382</v>
      </c>
      <c r="C163" s="13">
        <f>VLOOKUP(B163,SeguimientoAlumnos!$C$3:$D$499,2,FALSE())</f>
        <v>0</v>
      </c>
      <c r="D163" s="79" t="n">
        <v>1</v>
      </c>
      <c r="E163" s="80" t="e">
        <f>VLOOKUP(B163,SeguimientoAlumnos!$C$3:$D$109,1,FALSE())</f>
        <v>#N/A</v>
      </c>
      <c r="I163" s="85" t="s">
        <v>133</v>
      </c>
      <c r="J163" s="88" t="s">
        <v>193</v>
      </c>
      <c r="L163" s="87" t="str">
        <f>_xlfn.IFNA(VLOOKUP(I163,$J$122:$J$222,1,0),"UP000000")</f>
        <v>UP000000</v>
      </c>
    </row>
    <row r="164" spans="1:12" ht="15.75" customHeight="1">
      <c r="A164" s="83"/>
      <c r="B164" s="27" t="s">
        <v>124</v>
      </c>
      <c r="C164" s="13">
        <f>VLOOKUP(B164,SeguimientoAlumnos!$C$3:$D$499,2,FALSE())</f>
        <v>0</v>
      </c>
      <c r="D164" s="79" t="n">
        <v>1</v>
      </c>
      <c r="E164" s="80" t="str">
        <f>VLOOKUP(B164,SeguimientoAlumnos!$C$3:$D$109,1,FALSE())</f>
        <v>UP210567</v>
      </c>
      <c r="I164" s="85" t="s">
        <v>139</v>
      </c>
      <c r="J164" s="88" t="s">
        <v>197</v>
      </c>
      <c r="L164" s="87" t="str">
        <f>_xlfn.IFNA(VLOOKUP(I164,$J$122:$J$222,1,0),"UP000000")</f>
        <v>UP210052</v>
      </c>
    </row>
    <row r="165" spans="1:12" ht="15.75" customHeight="1">
      <c r="A165" s="83"/>
      <c r="B165" s="27" t="s">
        <v>185</v>
      </c>
      <c r="C165" s="13">
        <f>VLOOKUP(B165,SeguimientoAlumnos!$C$3:$D$499,2,FALSE())</f>
        <v>0</v>
      </c>
      <c r="D165" s="79" t="n">
        <v>1</v>
      </c>
      <c r="E165" s="80" t="str">
        <f>VLOOKUP(B165,SeguimientoAlumnos!$C$3:$D$109,1,FALSE())</f>
        <v>UP200516</v>
      </c>
      <c r="I165" s="85" t="s">
        <v>140</v>
      </c>
      <c r="J165" s="88" t="s">
        <v>219</v>
      </c>
      <c r="L165" s="87" t="str">
        <f>_xlfn.IFNA(VLOOKUP(I165,$J$122:$J$222,1,0),"UP000000")</f>
        <v>UP000000</v>
      </c>
    </row>
    <row r="166" spans="1:12" ht="15.75" customHeight="1">
      <c r="A166" s="83"/>
      <c r="B166" s="27" t="s">
        <v>384</v>
      </c>
      <c r="C166" s="13">
        <f>VLOOKUP(B166,SeguimientoAlumnos!$C$3:$D$499,2,FALSE())</f>
        <v>0</v>
      </c>
      <c r="D166" s="79" t="n">
        <v>1</v>
      </c>
      <c r="E166" s="80" t="e">
        <f>VLOOKUP(B166,SeguimientoAlumnos!$C$3:$D$109,1,FALSE())</f>
        <v>#N/A</v>
      </c>
      <c r="I166" s="85" t="s">
        <v>248</v>
      </c>
      <c r="J166" s="88" t="s">
        <v>167</v>
      </c>
      <c r="L166" s="87" t="str">
        <f>_xlfn.IFNA(VLOOKUP(I166,$J$122:$J$222,1,0),"UP000000")</f>
        <v>UP210079</v>
      </c>
    </row>
    <row r="167" spans="1:12" ht="15.75" customHeight="1">
      <c r="A167" s="83"/>
      <c r="B167" s="27" t="s">
        <v>198</v>
      </c>
      <c r="C167" s="13">
        <f>VLOOKUP(B167,SeguimientoAlumnos!$C$3:$D$499,2,FALSE())</f>
        <v>0</v>
      </c>
      <c r="D167" s="79" t="n">
        <v>1</v>
      </c>
      <c r="E167" s="80" t="str">
        <f>VLOOKUP(B167,SeguimientoAlumnos!$C$3:$D$109,1,FALSE())</f>
        <v>UP220168</v>
      </c>
      <c r="I167" s="85" t="s">
        <v>266</v>
      </c>
      <c r="J167" s="91" t="s">
        <v>200</v>
      </c>
      <c r="L167" s="87" t="str">
        <f>_xlfn.IFNA(VLOOKUP(I167,$J$122:$J$222,1,0),"UP000000")</f>
        <v>UP000000</v>
      </c>
    </row>
    <row r="168" spans="1:12" ht="15.75" customHeight="1">
      <c r="A168" s="83"/>
      <c r="B168" s="27" t="s">
        <v>183</v>
      </c>
      <c r="C168" s="13">
        <f>VLOOKUP(B168,SeguimientoAlumnos!$C$3:$D$499,2,FALSE())</f>
        <v>0</v>
      </c>
      <c r="D168" s="79" t="n">
        <v>1</v>
      </c>
      <c r="E168" s="80" t="str">
        <f>VLOOKUP(B168,SeguimientoAlumnos!$C$3:$D$109,1,FALSE())</f>
        <v>UP210709</v>
      </c>
      <c r="I168" s="85" t="s">
        <v>141</v>
      </c>
      <c r="J168" s="91" t="s">
        <v>204</v>
      </c>
      <c r="L168" s="87" t="str">
        <f>_xlfn.IFNA(VLOOKUP(I168,$J$122:$J$222,1,0),"UP000000")</f>
        <v>UP210170</v>
      </c>
    </row>
    <row r="169" spans="1:12" ht="15.75" customHeight="1">
      <c r="A169" s="83"/>
      <c r="B169" s="27" t="s">
        <v>220</v>
      </c>
      <c r="C169" s="13">
        <f>VLOOKUP(B169,SeguimientoAlumnos!$C$3:$D$499,2,FALSE())</f>
        <v>0</v>
      </c>
      <c r="D169" s="79" t="n">
        <v>1</v>
      </c>
      <c r="E169" s="80" t="str">
        <f>VLOOKUP(B169,SeguimientoAlumnos!$C$3:$D$109,1,FALSE())</f>
        <v>UP220264</v>
      </c>
      <c r="I169" s="85" t="s">
        <v>179</v>
      </c>
      <c r="J169" s="91" t="s">
        <v>206</v>
      </c>
      <c r="L169" s="87" t="str">
        <f>_xlfn.IFNA(VLOOKUP(I169,$J$122:$J$222,1,0),"UP000000")</f>
        <v>UP000000</v>
      </c>
    </row>
    <row r="170" spans="1:12" ht="15.75" customHeight="1">
      <c r="A170" s="83"/>
      <c r="B170" s="27" t="s">
        <v>139</v>
      </c>
      <c r="C170" s="13">
        <f>VLOOKUP(B170,SeguimientoAlumnos!$C$3:$D$499,2,FALSE())</f>
        <v>0</v>
      </c>
      <c r="D170" s="79" t="n">
        <v>1</v>
      </c>
      <c r="E170" s="80" t="str">
        <f>VLOOKUP(B170,SeguimientoAlumnos!$C$3:$D$109,1,FALSE())</f>
        <v>UP210052</v>
      </c>
      <c r="I170" s="85" t="s">
        <v>265</v>
      </c>
      <c r="J170" s="91" t="s">
        <v>220</v>
      </c>
      <c r="L170" s="87" t="str">
        <f>_xlfn.IFNA(VLOOKUP(I170,$J$122:$J$222,1,0),"UP000000")</f>
        <v>UP000000</v>
      </c>
    </row>
    <row r="171" spans="1:12" ht="15.75" customHeight="1">
      <c r="A171" s="83"/>
      <c r="B171" s="27" t="s">
        <v>291</v>
      </c>
      <c r="C171" s="13">
        <f>VLOOKUP(B171,SeguimientoAlumnos!$C$3:$D$499,2,FALSE())</f>
        <v>0</v>
      </c>
      <c r="D171" s="79" t="n">
        <v>1</v>
      </c>
      <c r="E171" s="80" t="e">
        <f>VLOOKUP(B171,SeguimientoAlumnos!$C$3:$D$109,1,FALSE())</f>
        <v>#N/A</v>
      </c>
      <c r="I171" s="85" t="s">
        <v>257</v>
      </c>
      <c r="J171" s="91" t="s">
        <v>221</v>
      </c>
      <c r="L171" s="87" t="str">
        <f>_xlfn.IFNA(VLOOKUP(I171,$J$122:$J$222,1,0),"UP000000")</f>
        <v>UP000000</v>
      </c>
    </row>
    <row r="172" spans="1:12" ht="15.75" customHeight="1">
      <c r="A172" s="83"/>
      <c r="B172" s="27" t="s">
        <v>385</v>
      </c>
      <c r="C172" s="13">
        <f>VLOOKUP(B172,SeguimientoAlumnos!$C$3:$D$499,2,FALSE())</f>
        <v>0</v>
      </c>
      <c r="D172" s="79" t="n">
        <v>1</v>
      </c>
      <c r="E172" s="80" t="e">
        <f>VLOOKUP(B172,SeguimientoAlumnos!$C$3:$D$109,1,FALSE())</f>
        <v>#N/A</v>
      </c>
      <c r="I172" s="85" t="s">
        <v>273</v>
      </c>
      <c r="J172" s="91" t="s">
        <v>156</v>
      </c>
      <c r="L172" s="87" t="str">
        <f>_xlfn.IFNA(VLOOKUP(I172,$J$122:$J$222,1,0),"UP000000")</f>
        <v>UP210263</v>
      </c>
    </row>
    <row r="173" spans="1:12" ht="15.75" customHeight="1">
      <c r="A173" s="83"/>
      <c r="B173" s="27" t="s">
        <v>386</v>
      </c>
      <c r="C173" s="13">
        <f>VLOOKUP(B173,SeguimientoAlumnos!$C$3:$D$499,2,FALSE())</f>
        <v>0</v>
      </c>
      <c r="D173" s="79" t="n">
        <v>1</v>
      </c>
      <c r="E173" s="80" t="e">
        <f>VLOOKUP(B173,SeguimientoAlumnos!$C$3:$D$109,1,FALSE())</f>
        <v>#N/A</v>
      </c>
      <c r="I173" s="85" t="s">
        <v>259</v>
      </c>
      <c r="J173" s="91" t="s">
        <v>222</v>
      </c>
      <c r="L173" s="87" t="str">
        <f>_xlfn.IFNA(VLOOKUP(I173,$J$122:$J$222,1,0),"UP000000")</f>
        <v>UP210284</v>
      </c>
    </row>
    <row r="174" spans="1:12" ht="15.75" customHeight="1">
      <c r="A174" s="83"/>
      <c r="B174" s="27" t="s">
        <v>246</v>
      </c>
      <c r="C174" s="13">
        <f>VLOOKUP(B174,SeguimientoAlumnos!$C$3:$D$499,2,FALSE())</f>
        <v>0</v>
      </c>
      <c r="D174" s="79" t="n">
        <v>1</v>
      </c>
      <c r="E174" s="80" t="e">
        <f>VLOOKUP(B174,SeguimientoAlumnos!$C$3:$D$109,1,FALSE())</f>
        <v>#N/A</v>
      </c>
      <c r="I174" s="85" t="s">
        <v>249</v>
      </c>
      <c r="J174" s="91" t="s">
        <v>208</v>
      </c>
      <c r="L174" s="87" t="str">
        <f>_xlfn.IFNA(VLOOKUP(I174,$J$122:$J$222,1,0),"UP000000")</f>
        <v>UP210289</v>
      </c>
    </row>
    <row r="175" spans="1:12" ht="15.75" customHeight="1">
      <c r="A175" s="83"/>
      <c r="B175" s="27" t="s">
        <v>290</v>
      </c>
      <c r="C175" s="13">
        <f>VLOOKUP(B175,SeguimientoAlumnos!$C$3:$D$499,2,FALSE())</f>
        <v>0</v>
      </c>
      <c r="D175" s="79" t="n">
        <v>1</v>
      </c>
      <c r="E175" s="80" t="e">
        <f>VLOOKUP(B175,SeguimientoAlumnos!$C$3:$D$109,1,FALSE())</f>
        <v>#N/A</v>
      </c>
      <c r="I175" s="85" t="s">
        <v>142</v>
      </c>
      <c r="J175" s="91" t="s">
        <v>223</v>
      </c>
      <c r="L175" s="87" t="str">
        <f>_xlfn.IFNA(VLOOKUP(I175,$J$122:$J$222,1,0),"UP000000")</f>
        <v>UP210300</v>
      </c>
    </row>
    <row r="176" spans="1:12" ht="15.75" customHeight="1">
      <c r="A176" s="83"/>
      <c r="B176" s="27" t="s">
        <v>387</v>
      </c>
      <c r="C176" s="13">
        <f>VLOOKUP(B176,SeguimientoAlumnos!$C$3:$D$499,2,FALSE())</f>
        <v>0</v>
      </c>
      <c r="D176" s="79" t="n">
        <v>1</v>
      </c>
      <c r="E176" s="80" t="e">
        <f>VLOOKUP(B176,SeguimientoAlumnos!$C$3:$D$109,1,FALSE())</f>
        <v>#N/A</v>
      </c>
      <c r="I176" s="85" t="s">
        <v>175</v>
      </c>
      <c r="J176" s="91" t="s">
        <v>129</v>
      </c>
      <c r="L176" s="87" t="str">
        <f>_xlfn.IFNA(VLOOKUP(I176,$J$122:$J$222,1,0),"UP000000")</f>
        <v>UP210305</v>
      </c>
    </row>
    <row r="177" spans="1:12" ht="15.75" customHeight="1">
      <c r="A177" s="83"/>
      <c r="B177" s="27" t="s">
        <v>388</v>
      </c>
      <c r="C177" s="13">
        <f>VLOOKUP(B177,SeguimientoAlumnos!$C$3:$D$499,2,FALSE())</f>
        <v>0</v>
      </c>
      <c r="D177" s="79" t="n">
        <v>1</v>
      </c>
      <c r="E177" s="80" t="e">
        <f>VLOOKUP(B177,SeguimientoAlumnos!$C$3:$D$109,1,FALSE())</f>
        <v>#N/A</v>
      </c>
      <c r="I177" s="85" t="s">
        <v>132</v>
      </c>
      <c r="J177" s="91" t="s">
        <v>116</v>
      </c>
      <c r="L177" s="87" t="str">
        <f>_xlfn.IFNA(VLOOKUP(I177,$J$122:$J$222,1,0),"UP000000")</f>
        <v>UP210342</v>
      </c>
    </row>
    <row r="178" spans="1:12" ht="15.75" customHeight="1">
      <c r="A178" s="83"/>
      <c r="B178" s="27" t="s">
        <v>389</v>
      </c>
      <c r="C178" s="13">
        <f>VLOOKUP(B178,SeguimientoAlumnos!$C$3:$D$499,2,FALSE())</f>
        <v>0</v>
      </c>
      <c r="D178" s="79" t="n">
        <v>1</v>
      </c>
      <c r="E178" s="80" t="e">
        <f>VLOOKUP(B178,SeguimientoAlumnos!$C$3:$D$109,1,FALSE())</f>
        <v>#N/A</v>
      </c>
      <c r="I178" s="85" t="s">
        <v>176</v>
      </c>
      <c r="J178" s="91" t="s">
        <v>121</v>
      </c>
      <c r="L178" s="87" t="str">
        <f>_xlfn.IFNA(VLOOKUP(I178,$J$122:$J$222,1,0),"UP000000")</f>
        <v>UP000000</v>
      </c>
    </row>
    <row r="179" spans="1:12" ht="15.75" customHeight="1">
      <c r="A179" s="83"/>
      <c r="B179" s="27" t="s">
        <v>193</v>
      </c>
      <c r="C179" s="13">
        <f>VLOOKUP(B179,SeguimientoAlumnos!$C$3:$D$499,2,FALSE())</f>
        <v>0</v>
      </c>
      <c r="D179" s="79" t="n">
        <v>1</v>
      </c>
      <c r="E179" s="80" t="str">
        <f>VLOOKUP(B179,SeguimientoAlumnos!$C$3:$D$109,1,FALSE())</f>
        <v>UP220144</v>
      </c>
      <c r="I179" s="85" t="s">
        <v>267</v>
      </c>
      <c r="J179" s="91" t="s">
        <v>232</v>
      </c>
      <c r="L179" s="87" t="str">
        <f>_xlfn.IFNA(VLOOKUP(I179,$J$122:$J$222,1,0),"UP000000")</f>
        <v>UP000000</v>
      </c>
    </row>
    <row r="180" spans="1:12" ht="15.75" customHeight="1">
      <c r="A180" s="83"/>
      <c r="B180" s="27" t="s">
        <v>390</v>
      </c>
      <c r="C180" s="13">
        <f>VLOOKUP(B180,SeguimientoAlumnos!$C$3:$D$499,2,FALSE())</f>
        <v>0</v>
      </c>
      <c r="D180" s="79" t="n">
        <v>1</v>
      </c>
      <c r="E180" s="80" t="e">
        <f>VLOOKUP(B180,SeguimientoAlumnos!$C$3:$D$109,1,FALSE())</f>
        <v>#N/A</v>
      </c>
      <c r="I180" s="85" t="s">
        <v>177</v>
      </c>
      <c r="J180" s="91" t="s">
        <v>161</v>
      </c>
      <c r="L180" s="87" t="str">
        <f>_xlfn.IFNA(VLOOKUP(I180,$J$122:$J$222,1,0),"UP000000")</f>
        <v>UP210374</v>
      </c>
    </row>
    <row r="181" spans="1:12" ht="15.75" customHeight="1">
      <c r="A181" s="83"/>
      <c r="B181" s="27" t="s">
        <v>391</v>
      </c>
      <c r="C181" s="13">
        <f>VLOOKUP(B181,SeguimientoAlumnos!$C$3:$D$499,2,FALSE())</f>
        <v>0</v>
      </c>
      <c r="D181" s="79" t="n">
        <v>1</v>
      </c>
      <c r="E181" s="80" t="e">
        <f>VLOOKUP(B181,SeguimientoAlumnos!$C$3:$D$109,1,FALSE())</f>
        <v>#N/A</v>
      </c>
      <c r="I181" s="85" t="s">
        <v>268</v>
      </c>
      <c r="J181" s="91" t="s">
        <v>227</v>
      </c>
      <c r="L181" s="87" t="str">
        <f>_xlfn.IFNA(VLOOKUP(I181,$J$122:$J$222,1,0),"UP000000")</f>
        <v>UP210409</v>
      </c>
    </row>
    <row r="182" spans="1:12" ht="15.75" customHeight="1">
      <c r="A182" s="83"/>
      <c r="B182" s="27" t="s">
        <v>392</v>
      </c>
      <c r="C182" s="13">
        <f>VLOOKUP(B182,SeguimientoAlumnos!$C$3:$D$499,2,FALSE())</f>
        <v>0</v>
      </c>
      <c r="D182" s="79" t="n">
        <v>1</v>
      </c>
      <c r="E182" s="80" t="e">
        <f>VLOOKUP(B182,SeguimientoAlumnos!$C$3:$D$109,1,FALSE())</f>
        <v>#N/A</v>
      </c>
      <c r="I182" s="85" t="s">
        <v>269</v>
      </c>
      <c r="J182" s="91" t="s">
        <v>228</v>
      </c>
      <c r="L182" s="87" t="str">
        <f>_xlfn.IFNA(VLOOKUP(I182,$J$122:$J$222,1,0),"UP000000")</f>
        <v>UP000000</v>
      </c>
    </row>
    <row r="183" spans="1:12" ht="15.75" customHeight="1">
      <c r="A183" s="83"/>
      <c r="B183" s="27" t="s">
        <v>192</v>
      </c>
      <c r="C183" s="13">
        <f>VLOOKUP(B183,SeguimientoAlumnos!$C$3:$D$499,2,FALSE())</f>
        <v>0</v>
      </c>
      <c r="D183" s="79" t="n">
        <v>1</v>
      </c>
      <c r="E183" s="80" t="str">
        <f>VLOOKUP(B183,SeguimientoAlumnos!$C$3:$D$109,1,FALSE())</f>
        <v>UP200760</v>
      </c>
      <c r="I183" s="85" t="s">
        <v>247</v>
      </c>
      <c r="J183" s="91" t="s">
        <v>233</v>
      </c>
      <c r="L183" s="87" t="str">
        <f>_xlfn.IFNA(VLOOKUP(I183,$J$122:$J$222,1,0),"UP000000")</f>
        <v>UP000000</v>
      </c>
    </row>
    <row r="184" spans="1:12" ht="15.75" customHeight="1">
      <c r="A184" s="83"/>
      <c r="B184" s="27" t="s">
        <v>393</v>
      </c>
      <c r="C184" s="13">
        <f>VLOOKUP(B184,SeguimientoAlumnos!$C$3:$D$499,2,FALSE())</f>
        <v>0</v>
      </c>
      <c r="D184" s="79" t="n">
        <v>1</v>
      </c>
      <c r="E184" s="80" t="e">
        <f>VLOOKUP(B184,SeguimientoAlumnos!$C$3:$D$109,1,FALSE())</f>
        <v>#N/A</v>
      </c>
      <c r="I184" s="85" t="s">
        <v>178</v>
      </c>
      <c r="J184" s="91" t="s">
        <v>234</v>
      </c>
      <c r="L184" s="87" t="str">
        <f>_xlfn.IFNA(VLOOKUP(I184,$J$122:$J$222,1,0),"UP000000")</f>
        <v>UP000000</v>
      </c>
    </row>
    <row r="185" spans="1:12" ht="15.75" customHeight="1">
      <c r="A185" s="83"/>
      <c r="B185" s="27" t="s">
        <v>383</v>
      </c>
      <c r="C185" s="13">
        <f>VLOOKUP(B185,SeguimientoAlumnos!$C$3:$D$499,2,FALSE())</f>
        <v>0</v>
      </c>
      <c r="D185" s="79" t="n">
        <v>1</v>
      </c>
      <c r="E185" s="80" t="e">
        <f>VLOOKUP(B185,SeguimientoAlumnos!$C$3:$D$109,1,FALSE())</f>
        <v>#N/A</v>
      </c>
      <c r="I185" s="85" t="s">
        <v>254</v>
      </c>
      <c r="J185" s="91" t="s">
        <v>169</v>
      </c>
      <c r="L185" s="87" t="str">
        <f>_xlfn.IFNA(VLOOKUP(I185,$J$122:$J$222,1,0),"UP000000")</f>
        <v>UP210486</v>
      </c>
    </row>
    <row r="186" spans="1:12" ht="15.75" customHeight="1">
      <c r="A186" s="83"/>
      <c r="B186" s="27" t="s">
        <v>258</v>
      </c>
      <c r="C186" s="13">
        <f>VLOOKUP(B186,SeguimientoAlumnos!$C$3:$D$499,2,FALSE())</f>
        <v>0</v>
      </c>
      <c r="D186" s="79" t="n">
        <v>1</v>
      </c>
      <c r="E186" s="80" t="e">
        <f>VLOOKUP(B186,SeguimientoAlumnos!$C$3:$D$109,1,FALSE())</f>
        <v>#N/A</v>
      </c>
      <c r="I186" s="85" t="s">
        <v>180</v>
      </c>
      <c r="J186" s="91" t="s">
        <v>120</v>
      </c>
      <c r="L186" s="87" t="str">
        <f>_xlfn.IFNA(VLOOKUP(I186,$J$122:$J$222,1,0),"UP000000")</f>
        <v>UP210508</v>
      </c>
    </row>
    <row r="187" spans="1:12" ht="15.75" customHeight="1">
      <c r="A187" s="83"/>
      <c r="B187" s="27" t="s">
        <v>116</v>
      </c>
      <c r="C187" s="13">
        <f>VLOOKUP(B187,SeguimientoAlumnos!$C$3:$D$499,2,FALSE())</f>
        <v>0</v>
      </c>
      <c r="D187" s="79" t="n">
        <v>1</v>
      </c>
      <c r="E187" s="80" t="str">
        <f>VLOOKUP(B187,SeguimientoAlumnos!$C$3:$D$109,1,FALSE())</f>
        <v>UP220432</v>
      </c>
      <c r="I187" s="85" t="s">
        <v>136</v>
      </c>
      <c r="J187" s="91" t="s">
        <v>162</v>
      </c>
      <c r="L187" s="87" t="str">
        <f>_xlfn.IFNA(VLOOKUP(I187,$J$122:$J$222,1,0),"UP000000")</f>
        <v>UP000000</v>
      </c>
    </row>
    <row r="188" spans="1:12" ht="15.75" customHeight="1">
      <c r="A188" s="83"/>
      <c r="B188" s="27" t="s">
        <v>394</v>
      </c>
      <c r="C188" s="13">
        <f>VLOOKUP(B188,SeguimientoAlumnos!$C$3:$D$499,2,FALSE())</f>
        <v>0</v>
      </c>
      <c r="D188" s="79" t="n">
        <v>1</v>
      </c>
      <c r="E188" s="80" t="e">
        <f>VLOOKUP(B188,SeguimientoAlumnos!$C$3:$D$109,1,FALSE())</f>
        <v>#N/A</v>
      </c>
      <c r="I188" s="85" t="s">
        <v>270</v>
      </c>
      <c r="J188" s="91" t="s">
        <v>216</v>
      </c>
      <c r="L188" s="87" t="str">
        <f>_xlfn.IFNA(VLOOKUP(I188,$J$122:$J$222,1,0),"UP000000")</f>
        <v>UP210537</v>
      </c>
    </row>
    <row r="189" spans="1:12" ht="15.75" customHeight="1">
      <c r="A189" s="83"/>
      <c r="B189" s="27" t="s">
        <v>395</v>
      </c>
      <c r="C189" s="13">
        <f>VLOOKUP(B189,SeguimientoAlumnos!$C$3:$D$499,2,FALSE())</f>
        <v>0</v>
      </c>
      <c r="D189" s="79" t="n">
        <v>1</v>
      </c>
      <c r="E189" s="80" t="e">
        <f>VLOOKUP(B189,SeguimientoAlumnos!$C$3:$D$109,1,FALSE())</f>
        <v>#N/A</v>
      </c>
      <c r="I189" s="85" t="s">
        <v>276</v>
      </c>
      <c r="J189" s="91" t="s">
        <v>238</v>
      </c>
      <c r="L189" s="87" t="str">
        <f>_xlfn.IFNA(VLOOKUP(I189,$J$122:$J$222,1,0),"UP000000")</f>
        <v>UP210553</v>
      </c>
    </row>
    <row r="190" spans="1:12" ht="15.75" customHeight="1">
      <c r="A190" s="83"/>
      <c r="B190" s="27" t="s">
        <v>180</v>
      </c>
      <c r="C190" s="13">
        <f>VLOOKUP(B190,SeguimientoAlumnos!$C$3:$D$499,2,FALSE())</f>
        <v>0</v>
      </c>
      <c r="D190" s="79" t="n">
        <v>1</v>
      </c>
      <c r="E190" s="80" t="str">
        <f>VLOOKUP(B190,SeguimientoAlumnos!$C$3:$D$109,1,FALSE())</f>
        <v>UP210508</v>
      </c>
      <c r="I190" s="85" t="s">
        <v>124</v>
      </c>
      <c r="J190" s="91" t="s">
        <v>239</v>
      </c>
      <c r="L190" s="87" t="str">
        <f>_xlfn.IFNA(VLOOKUP(I190,$J$122:$J$222,1,0),"UP000000")</f>
        <v>UP000000</v>
      </c>
    </row>
    <row r="191" spans="1:12" ht="15.75" customHeight="1">
      <c r="A191" s="83"/>
      <c r="B191" s="27" t="s">
        <v>396</v>
      </c>
      <c r="C191" s="13">
        <f>VLOOKUP(B191,SeguimientoAlumnos!$C$3:$D$499,2,FALSE())</f>
        <v>0</v>
      </c>
      <c r="D191" s="79" t="n">
        <v>1</v>
      </c>
      <c r="E191" s="80" t="e">
        <f>VLOOKUP(B191,SeguimientoAlumnos!$C$3:$D$109,1,FALSE())</f>
        <v>#N/A</v>
      </c>
      <c r="I191" s="85" t="s">
        <v>250</v>
      </c>
      <c r="J191" s="91" t="s">
        <v>240</v>
      </c>
      <c r="L191" s="87" t="str">
        <f>_xlfn.IFNA(VLOOKUP(I191,$J$122:$J$222,1,0),"UP000000")</f>
        <v>UP000000</v>
      </c>
    </row>
    <row r="192" spans="1:12" ht="15.75" customHeight="1">
      <c r="A192" s="83"/>
      <c r="B192" s="27" t="s">
        <v>397</v>
      </c>
      <c r="C192" s="13">
        <f>VLOOKUP(B192,SeguimientoAlumnos!$C$3:$D$499,2,FALSE())</f>
        <v>0</v>
      </c>
      <c r="D192" s="79" t="n">
        <v>1</v>
      </c>
      <c r="E192" s="80" t="e">
        <f>VLOOKUP(B192,SeguimientoAlumnos!$C$3:$D$109,1,FALSE())</f>
        <v>#N/A</v>
      </c>
      <c r="I192" s="85" t="s">
        <v>181</v>
      </c>
      <c r="J192" s="91" t="s">
        <v>240</v>
      </c>
      <c r="L192" s="87" t="str">
        <f>_xlfn.IFNA(VLOOKUP(I192,$J$122:$J$222,1,0),"UP000000")</f>
        <v>UP000000</v>
      </c>
    </row>
    <row r="193" spans="1:12" ht="15.75" customHeight="1">
      <c r="A193" s="83"/>
      <c r="B193" s="27" t="s">
        <v>206</v>
      </c>
      <c r="C193" s="13">
        <f>VLOOKUP(B193,SeguimientoAlumnos!$C$3:$D$499,2,FALSE())</f>
        <v>0</v>
      </c>
      <c r="D193" s="79" t="n">
        <v>1</v>
      </c>
      <c r="E193" s="80" t="str">
        <f>VLOOKUP(B193,SeguimientoAlumnos!$C$3:$D$109,1,FALSE())</f>
        <v>UP220257</v>
      </c>
      <c r="I193" s="85" t="s">
        <v>244</v>
      </c>
      <c r="J193" s="92" t="s">
        <v>173</v>
      </c>
      <c r="L193" s="87" t="str">
        <f>_xlfn.IFNA(VLOOKUP(I193,$J$122:$J$222,1,0),"UP000000")</f>
        <v>UP000000</v>
      </c>
    </row>
    <row r="194" spans="1:12" ht="15.75" customHeight="1">
      <c r="A194" s="83"/>
      <c r="B194" s="27" t="s">
        <v>182</v>
      </c>
      <c r="C194" s="13">
        <f>VLOOKUP(B194,SeguimientoAlumnos!$C$3:$D$499,2,FALSE())</f>
        <v>0</v>
      </c>
      <c r="D194" s="79" t="n">
        <v>1</v>
      </c>
      <c r="E194" s="80" t="str">
        <f>VLOOKUP(B194,SeguimientoAlumnos!$C$3:$D$109,1,FALSE())</f>
        <v>UP210614</v>
      </c>
      <c r="I194" s="85" t="s">
        <v>182</v>
      </c>
      <c r="J194" s="93" t="s">
        <v>223</v>
      </c>
      <c r="L194" s="87" t="str">
        <f>_xlfn.IFNA(VLOOKUP(I194,$J$122:$J$222,1,0),"UP000000")</f>
        <v>UP210614</v>
      </c>
    </row>
    <row r="195" spans="1:12" ht="15.75" customHeight="1">
      <c r="A195" s="83"/>
      <c r="B195" s="27" t="s">
        <v>398</v>
      </c>
      <c r="C195" s="13">
        <f>VLOOKUP(B195,SeguimientoAlumnos!$C$3:$D$499,2,FALSE())</f>
        <v>0</v>
      </c>
      <c r="D195" s="79" t="n">
        <v>1</v>
      </c>
      <c r="E195" s="80" t="e">
        <f>VLOOKUP(B195,SeguimientoAlumnos!$C$3:$D$109,1,FALSE())</f>
        <v>#N/A</v>
      </c>
      <c r="I195" s="85" t="s">
        <v>253</v>
      </c>
      <c r="J195" s="93" t="s">
        <v>158</v>
      </c>
      <c r="L195" s="87" t="str">
        <f>_xlfn.IFNA(VLOOKUP(I195,$J$122:$J$222,1,0),"UP000000")</f>
        <v>UP000000</v>
      </c>
    </row>
    <row r="196" spans="1:12" ht="15.75" customHeight="1">
      <c r="A196" s="83"/>
      <c r="B196" s="27" t="s">
        <v>399</v>
      </c>
      <c r="C196" s="13">
        <f>VLOOKUP(B196,SeguimientoAlumnos!$C$3:$D$499,2,FALSE())</f>
        <v>0</v>
      </c>
      <c r="D196" s="79" t="n">
        <v>1</v>
      </c>
      <c r="E196" s="80" t="e">
        <f>VLOOKUP(B196,SeguimientoAlumnos!$C$3:$D$109,1,FALSE())</f>
        <v>#N/A</v>
      </c>
      <c r="I196" s="85" t="s">
        <v>272</v>
      </c>
      <c r="J196" s="93" t="s">
        <v>231</v>
      </c>
      <c r="L196" s="87" t="str">
        <f>_xlfn.IFNA(VLOOKUP(I196,$J$122:$J$222,1,0),"UP000000")</f>
        <v>UP000000</v>
      </c>
    </row>
    <row r="197" spans="1:12" ht="15.75" customHeight="1">
      <c r="A197" s="83"/>
      <c r="B197" s="27" t="s">
        <v>254</v>
      </c>
      <c r="C197" s="13">
        <f>VLOOKUP(B197,SeguimientoAlumnos!$C$3:$D$499,2,FALSE())</f>
        <v>0</v>
      </c>
      <c r="D197" s="79" t="n">
        <v>1</v>
      </c>
      <c r="E197" s="80" t="e">
        <f>VLOOKUP(B197,SeguimientoAlumnos!$C$3:$D$109,1,FALSE())</f>
        <v>#N/A</v>
      </c>
      <c r="I197" s="85" t="s">
        <v>256</v>
      </c>
      <c r="J197" s="94" t="s">
        <v>116</v>
      </c>
      <c r="L197" s="87" t="str">
        <f>_xlfn.IFNA(VLOOKUP(I197,$J$122:$J$222,1,0),"UP000000")</f>
        <v>UP210659</v>
      </c>
    </row>
    <row r="198" spans="1:12" ht="15.75" customHeight="1">
      <c r="A198" s="83"/>
      <c r="B198" s="27" t="s">
        <v>400</v>
      </c>
      <c r="C198" s="13">
        <f>VLOOKUP(B198,SeguimientoAlumnos!$C$3:$D$499,2,FALSE())</f>
        <v>0</v>
      </c>
      <c r="D198" s="79" t="n">
        <v>1</v>
      </c>
      <c r="E198" s="80" t="e">
        <f>VLOOKUP(B198,SeguimientoAlumnos!$C$3:$D$109,1,FALSE())</f>
        <v>#N/A</v>
      </c>
      <c r="I198" s="85" t="s">
        <v>252</v>
      </c>
      <c r="J198" s="93" t="s">
        <v>121</v>
      </c>
      <c r="L198" s="87" t="str">
        <f>_xlfn.IFNA(VLOOKUP(I198,$J$122:$J$222,1,0),"UP000000")</f>
        <v>UP000000</v>
      </c>
    </row>
    <row r="199" spans="1:12" ht="15.75" customHeight="1">
      <c r="A199" s="83"/>
      <c r="B199" s="27" t="s">
        <v>245</v>
      </c>
      <c r="C199" s="13">
        <f>VLOOKUP(B199,SeguimientoAlumnos!$C$3:$D$499,2,FALSE())</f>
        <v>0</v>
      </c>
      <c r="D199" s="79" t="n">
        <v>1</v>
      </c>
      <c r="E199" s="80" t="e">
        <f>VLOOKUP(B199,SeguimientoAlumnos!$C$3:$D$109,1,FALSE())</f>
        <v>#N/A</v>
      </c>
      <c r="I199" s="85" t="s">
        <v>262</v>
      </c>
      <c r="J199" s="93" t="s">
        <v>89</v>
      </c>
      <c r="L199" s="87" t="str">
        <f>_xlfn.IFNA(VLOOKUP(I199,$J$122:$J$222,1,0),"UP000000")</f>
        <v>UP000000</v>
      </c>
    </row>
    <row r="200" spans="1:12" ht="15.75" customHeight="1">
      <c r="A200" s="83"/>
      <c r="B200" s="27" t="s">
        <v>401</v>
      </c>
      <c r="C200" s="13">
        <f>VLOOKUP(B200,SeguimientoAlumnos!$C$3:$D$499,2,FALSE())</f>
        <v>0</v>
      </c>
      <c r="D200" s="79" t="n">
        <v>1</v>
      </c>
      <c r="E200" s="80" t="e">
        <f>VLOOKUP(B200,SeguimientoAlumnos!$C$3:$D$109,1,FALSE())</f>
        <v>#N/A</v>
      </c>
      <c r="I200" s="85" t="s">
        <v>245</v>
      </c>
      <c r="J200" s="93" t="s">
        <v>232</v>
      </c>
      <c r="L200" s="87" t="str">
        <f>_xlfn.IFNA(VLOOKUP(I200,$J$122:$J$222,1,0),"UP000000")</f>
        <v>UP000000</v>
      </c>
    </row>
    <row r="201" spans="1:12" ht="15.75" customHeight="1">
      <c r="A201" s="83"/>
      <c r="B201" s="27" t="s">
        <v>402</v>
      </c>
      <c r="C201" s="13">
        <f>VLOOKUP(B201,SeguimientoAlumnos!$C$3:$D$499,2,FALSE())</f>
        <v>0</v>
      </c>
      <c r="D201" s="79" t="n">
        <v>1</v>
      </c>
      <c r="E201" s="80" t="e">
        <f>VLOOKUP(B201,SeguimientoAlumnos!$C$3:$D$109,1,FALSE())</f>
        <v>#N/A</v>
      </c>
      <c r="I201" s="85" t="s">
        <v>183</v>
      </c>
      <c r="J201" s="93" t="s">
        <v>161</v>
      </c>
      <c r="L201" s="87" t="str">
        <f>_xlfn.IFNA(VLOOKUP(I201,$J$122:$J$222,1,0),"UP000000")</f>
        <v>UP210709</v>
      </c>
    </row>
    <row r="202" spans="1:12" ht="15.75" customHeight="1">
      <c r="A202" s="83"/>
      <c r="B202" s="27" t="s">
        <v>420</v>
      </c>
      <c r="C202" s="13">
        <f>VLOOKUP(B202,SeguimientoAlumnos!$C$3:$D$499,2,FALSE())</f>
        <v>0</v>
      </c>
      <c r="D202" s="79" t="n">
        <v>1</v>
      </c>
      <c r="E202" s="80" t="e">
        <f>VLOOKUP(B202,SeguimientoAlumnos!$C$3:$D$109,1,FALSE())</f>
        <v>#N/A</v>
      </c>
      <c r="I202" s="85" t="s">
        <v>109</v>
      </c>
      <c r="J202" s="93" t="s">
        <v>225</v>
      </c>
      <c r="L202" s="87" t="str">
        <f>_xlfn.IFNA(VLOOKUP(I202,$J$122:$J$222,1,0),"UP000000")</f>
        <v>UP000000</v>
      </c>
    </row>
    <row r="203" spans="1:12" ht="15.75" customHeight="1">
      <c r="A203" s="83"/>
      <c r="B203" s="27" t="s">
        <v>101</v>
      </c>
      <c r="C203" s="13">
        <f>VLOOKUP(B203,SeguimientoAlumnos!$C$3:$D$499,2,FALSE())</f>
        <v>0</v>
      </c>
      <c r="D203" s="79" t="n">
        <v>1</v>
      </c>
      <c r="E203" s="80" t="str">
        <f>VLOOKUP(B203,SeguimientoAlumnos!$C$3:$D$109,1,FALSE())</f>
        <v>UP220950</v>
      </c>
      <c r="I203" s="85" t="s">
        <v>241</v>
      </c>
      <c r="J203" s="94" t="s">
        <v>213</v>
      </c>
      <c r="L203" s="87" t="str">
        <f>_xlfn.IFNA(VLOOKUP(I203,$J$122:$J$222,1,0),"UP000000")</f>
        <v>UP000000</v>
      </c>
    </row>
    <row r="204" spans="1:12" ht="15.75" customHeight="1">
      <c r="A204" s="83"/>
      <c r="B204" s="95" t="s">
        <v>421</v>
      </c>
      <c r="C204" s="13">
        <f>VLOOKUP(B204,SeguimientoAlumnos!$C$3:$D$499,2,FALSE())</f>
        <v>0</v>
      </c>
      <c r="D204" s="79" t="n">
        <v>1</v>
      </c>
      <c r="E204" s="80" t="e">
        <f>VLOOKUP(B204,SeguimientoAlumnos!$C$3:$D$109,1,FALSE())</f>
        <v>#N/A</v>
      </c>
      <c r="I204" s="85" t="s">
        <v>255</v>
      </c>
      <c r="J204" s="93" t="s">
        <v>214</v>
      </c>
      <c r="L204" s="87" t="str">
        <f>_xlfn.IFNA(VLOOKUP(I204,$J$122:$J$222,1,0),"UP000000")</f>
        <v>UP000000</v>
      </c>
    </row>
    <row r="205" spans="1:12" ht="15.75" customHeight="1">
      <c r="A205" s="83"/>
      <c r="B205" s="27" t="s">
        <v>403</v>
      </c>
      <c r="C205" s="13">
        <f>VLOOKUP(B205,SeguimientoAlumnos!$C$3:$D$499,2,FALSE())</f>
        <v>0</v>
      </c>
      <c r="D205" s="79" t="n">
        <v>1</v>
      </c>
      <c r="E205" s="80" t="e">
        <f>VLOOKUP(B205,SeguimientoAlumnos!$C$3:$D$109,1,FALSE())</f>
        <v>#N/A</v>
      </c>
      <c r="I205" s="85" t="s">
        <v>260</v>
      </c>
      <c r="J205" s="94" t="s">
        <v>90</v>
      </c>
      <c r="L205" s="87" t="str">
        <f>_xlfn.IFNA(VLOOKUP(I205,$J$122:$J$222,1,0),"UP000000")</f>
        <v>UP000000</v>
      </c>
    </row>
    <row r="206" spans="1:12" ht="15.75" customHeight="1">
      <c r="A206" s="83"/>
      <c r="B206" s="27" t="s">
        <v>404</v>
      </c>
      <c r="C206" s="13">
        <f>VLOOKUP(B206,SeguimientoAlumnos!$C$3:$D$499,2,FALSE())</f>
        <v>0</v>
      </c>
      <c r="D206" s="79" t="n">
        <v>1</v>
      </c>
      <c r="E206" s="80" t="e">
        <f>VLOOKUP(B206,SeguimientoAlumnos!$C$3:$D$109,1,FALSE())</f>
        <v>#N/A</v>
      </c>
      <c r="I206" s="85" t="s">
        <v>279</v>
      </c>
      <c r="J206" s="93" t="s">
        <v>226</v>
      </c>
      <c r="L206" s="87" t="str">
        <f>_xlfn.IFNA(VLOOKUP(I206,$J$122:$J$222,1,0),"UP000000")</f>
        <v>UP210741</v>
      </c>
    </row>
    <row r="207" spans="1:12" ht="15.75" customHeight="1">
      <c r="A207" s="83"/>
      <c r="B207" s="27" t="s">
        <v>405</v>
      </c>
      <c r="C207" s="13">
        <f>VLOOKUP(B207,SeguimientoAlumnos!$C$3:$D$499,2,FALSE())</f>
        <v>0</v>
      </c>
      <c r="D207" s="79" t="n">
        <v>1</v>
      </c>
      <c r="E207" s="80" t="e">
        <f>VLOOKUP(B207,SeguimientoAlumnos!$C$3:$D$109,1,FALSE())</f>
        <v>#N/A</v>
      </c>
      <c r="I207" s="85" t="s">
        <v>275</v>
      </c>
      <c r="J207" s="93" t="s">
        <v>229</v>
      </c>
      <c r="L207" s="87" t="str">
        <f>_xlfn.IFNA(VLOOKUP(I207,$J$122:$J$222,1,0),"UP000000")</f>
        <v>UP000000</v>
      </c>
    </row>
    <row r="208" spans="1:12" ht="15.75" customHeight="1">
      <c r="A208" s="83"/>
      <c r="B208" s="27" t="s">
        <v>280</v>
      </c>
      <c r="C208" s="13">
        <f>VLOOKUP(B208,SeguimientoAlumnos!$C$3:$D$499,2,FALSE())</f>
        <v>0</v>
      </c>
      <c r="D208" s="79" t="n">
        <v>1</v>
      </c>
      <c r="E208" s="80" t="e">
        <f>VLOOKUP(B208,SeguimientoAlumnos!$C$3:$D$109,1,FALSE())</f>
        <v>#N/A</v>
      </c>
      <c r="I208" s="85" t="s">
        <v>277</v>
      </c>
      <c r="J208" s="94" t="s">
        <v>98</v>
      </c>
      <c r="L208" s="87" t="str">
        <f>_xlfn.IFNA(VLOOKUP(I208,$J$122:$J$222,1,0),"UP000000")</f>
        <v>UP210762</v>
      </c>
    </row>
    <row r="209" spans="1:12" ht="15.75" customHeight="1">
      <c r="A209" s="83"/>
      <c r="B209" s="27" t="s">
        <v>242</v>
      </c>
      <c r="C209" s="13">
        <f>VLOOKUP(B209,SeguimientoAlumnos!$C$3:$D$499,2,FALSE())</f>
        <v>0</v>
      </c>
      <c r="D209" s="79" t="n">
        <v>1</v>
      </c>
      <c r="E209" s="80" t="e">
        <f>VLOOKUP(B209,SeguimientoAlumnos!$C$3:$D$109,1,FALSE())</f>
        <v>#N/A</v>
      </c>
      <c r="I209" s="85" t="s">
        <v>271</v>
      </c>
      <c r="J209" s="94" t="s">
        <v>103</v>
      </c>
      <c r="L209" s="87" t="str">
        <f>_xlfn.IFNA(VLOOKUP(I209,$J$122:$J$222,1,0),"UP000000")</f>
        <v>UP000000</v>
      </c>
    </row>
    <row r="210" spans="1:12" ht="15.75" customHeight="1">
      <c r="A210" s="83"/>
      <c r="B210" s="27" t="s">
        <v>406</v>
      </c>
      <c r="C210" s="13">
        <f>VLOOKUP(B210,SeguimientoAlumnos!$C$3:$D$499,2,FALSE())</f>
        <v>0</v>
      </c>
      <c r="D210" s="79" t="n">
        <v>1</v>
      </c>
      <c r="E210" s="80" t="e">
        <f>VLOOKUP(B210,SeguimientoAlumnos!$C$3:$D$109,1,FALSE())</f>
        <v>#N/A</v>
      </c>
      <c r="I210" s="85" t="s">
        <v>242</v>
      </c>
      <c r="J210" s="93" t="s">
        <v>104</v>
      </c>
      <c r="L210" s="87" t="str">
        <f>_xlfn.IFNA(VLOOKUP(I210,$J$122:$J$222,1,0),"UP000000")</f>
        <v>UP210878</v>
      </c>
    </row>
    <row r="211" spans="1:12" ht="15.75" customHeight="1">
      <c r="A211" s="83"/>
      <c r="B211" s="27" t="s">
        <v>129</v>
      </c>
      <c r="C211" s="13">
        <f>VLOOKUP(B211,SeguimientoAlumnos!$C$3:$D$499,2,FALSE())</f>
        <v>0</v>
      </c>
      <c r="D211" s="79" t="n">
        <v>1</v>
      </c>
      <c r="E211" s="80" t="str">
        <f>VLOOKUP(B211,SeguimientoAlumnos!$C$3:$D$109,1,FALSE())</f>
        <v>UP220332</v>
      </c>
      <c r="I211" s="85" t="s">
        <v>243</v>
      </c>
      <c r="J211" s="93" t="s">
        <v>234</v>
      </c>
      <c r="L211" s="87" t="str">
        <f>_xlfn.IFNA(VLOOKUP(I211,$J$122:$J$222,1,0),"UP000000")</f>
        <v>UP210894</v>
      </c>
    </row>
    <row r="212" spans="1:12" ht="15.75" customHeight="1">
      <c r="A212" s="83"/>
      <c r="B212" s="27" t="s">
        <v>251</v>
      </c>
      <c r="C212" s="13">
        <f>VLOOKUP(B212,SeguimientoAlumnos!$C$3:$D$499,2,FALSE())</f>
        <v>0</v>
      </c>
      <c r="D212" s="79" t="n">
        <v>1</v>
      </c>
      <c r="E212" s="80" t="e">
        <f>VLOOKUP(B212,SeguimientoAlumnos!$C$3:$D$109,1,FALSE())</f>
        <v>#N/A</v>
      </c>
      <c r="I212" s="85" t="s">
        <v>278</v>
      </c>
      <c r="J212" s="93" t="s">
        <v>235</v>
      </c>
      <c r="L212" s="87" t="str">
        <f>_xlfn.IFNA(VLOOKUP(I212,$J$122:$J$222,1,0),"UP000000")</f>
        <v>UP000000</v>
      </c>
    </row>
    <row r="213" spans="1:12" ht="15.75" customHeight="1">
      <c r="A213" s="83"/>
      <c r="B213" s="27" t="s">
        <v>407</v>
      </c>
      <c r="C213" s="13">
        <f>VLOOKUP(B213,SeguimientoAlumnos!$C$3:$D$499,2,FALSE())</f>
        <v>0</v>
      </c>
      <c r="D213" s="79" t="n">
        <v>1</v>
      </c>
      <c r="I213" s="85" t="s">
        <v>251</v>
      </c>
      <c r="J213" s="94" t="s">
        <v>236</v>
      </c>
      <c r="L213" s="87" t="str">
        <f>_xlfn.IFNA(VLOOKUP(I213,$J$122:$J$222,1,0),"UP000000")</f>
        <v>UP000000</v>
      </c>
    </row>
    <row r="214" spans="1:12" ht="15.75" customHeight="1">
      <c r="A214" s="83"/>
      <c r="B214" s="27" t="s">
        <v>165</v>
      </c>
      <c r="C214" s="13">
        <f>VLOOKUP(B214,SeguimientoAlumnos!$C$3:$D$499,2,FALSE())</f>
        <v>0</v>
      </c>
      <c r="D214" s="79" t="n">
        <v>1</v>
      </c>
      <c r="I214" s="85" t="s">
        <v>174</v>
      </c>
      <c r="J214" s="93" t="s">
        <v>130</v>
      </c>
      <c r="L214" s="87" t="str">
        <f>_xlfn.IFNA(VLOOKUP(I214,$J$122:$J$222,1,0),"UP000000")</f>
        <v>UP000000</v>
      </c>
    </row>
    <row r="215" spans="1:12" ht="15.75" customHeight="1">
      <c r="A215" s="83"/>
      <c r="B215" s="27" t="s">
        <v>298</v>
      </c>
      <c r="C215" s="13">
        <f>VLOOKUP(B215,SeguimientoAlumnos!$C$3:$D$499,2,FALSE())</f>
        <v>0</v>
      </c>
      <c r="D215" s="79" t="n">
        <v>1</v>
      </c>
      <c r="I215" s="85" t="s">
        <v>298</v>
      </c>
      <c r="J215" s="93" t="s">
        <v>100</v>
      </c>
      <c r="L215" s="87" t="str">
        <f>_xlfn.IFNA(VLOOKUP(I215,$J$122:$J$222,1,0),"UP000000")</f>
        <v>UP210934</v>
      </c>
    </row>
    <row r="216" spans="1:12" ht="15.75" customHeight="1">
      <c r="A216" s="83"/>
      <c r="B216" s="27" t="s">
        <v>408</v>
      </c>
      <c r="C216" s="13">
        <f>VLOOKUP(B216,SeguimientoAlumnos!$C$3:$D$499,2,FALSE())</f>
        <v>0</v>
      </c>
      <c r="D216" s="79" t="n">
        <v>1</v>
      </c>
      <c r="I216" s="85" t="s">
        <v>246</v>
      </c>
      <c r="J216" s="93" t="s">
        <v>105</v>
      </c>
      <c r="L216" s="87" t="str">
        <f>_xlfn.IFNA(VLOOKUP(I216,$J$122:$J$222,1,0),"UP000000")</f>
        <v>UP000000</v>
      </c>
    </row>
    <row r="217" spans="1:12" ht="15.75" customHeight="1">
      <c r="A217" s="83"/>
      <c r="B217" s="27" t="s">
        <v>409</v>
      </c>
      <c r="C217" s="13">
        <f>VLOOKUP(B217,SeguimientoAlumnos!$C$3:$D$499,2,FALSE())</f>
        <v>0</v>
      </c>
      <c r="D217" s="79" t="n">
        <v>1</v>
      </c>
      <c r="I217" s="85" t="s">
        <v>163</v>
      </c>
      <c r="J217" s="93" t="s">
        <v>91</v>
      </c>
      <c r="L217" s="87" t="str">
        <f>_xlfn.IFNA(VLOOKUP(I217,$J$122:$J$222,1,0),"UP000000")</f>
        <v>UP220048</v>
      </c>
    </row>
    <row r="218" spans="1:12" ht="15.75" customHeight="1">
      <c r="A218" s="83"/>
      <c r="B218" s="27" t="s">
        <v>221</v>
      </c>
      <c r="C218" s="13">
        <f>VLOOKUP(B218,SeguimientoAlumnos!$C$3:$D$499,2,FALSE())</f>
        <v>0</v>
      </c>
      <c r="D218" s="79" t="n">
        <v>1</v>
      </c>
      <c r="I218" s="85" t="s">
        <v>217</v>
      </c>
      <c r="J218" s="94" t="s">
        <v>120</v>
      </c>
      <c r="L218" s="87" t="str">
        <f>_xlfn.IFNA(VLOOKUP(I218,$J$122:$J$222,1,0),"UP000000")</f>
        <v>UP220054</v>
      </c>
    </row>
    <row r="219" spans="1:12" ht="15.75" customHeight="1">
      <c r="A219" s="83"/>
      <c r="B219" s="27" t="s">
        <v>410</v>
      </c>
      <c r="C219" s="13">
        <f>VLOOKUP(B219,SeguimientoAlumnos!$C$3:$D$499,2,FALSE())</f>
        <v>0</v>
      </c>
      <c r="D219" s="79" t="n">
        <v>1</v>
      </c>
      <c r="I219" s="85" t="s">
        <v>218</v>
      </c>
      <c r="J219" s="93" t="s">
        <v>171</v>
      </c>
      <c r="L219" s="87" t="str">
        <f>_xlfn.IFNA(VLOOKUP(I219,$J$122:$J$222,1,0),"UP000000")</f>
        <v>UP000000</v>
      </c>
    </row>
    <row r="220" spans="1:12" ht="15.75" customHeight="1">
      <c r="A220" s="83"/>
      <c r="B220" s="27" t="s">
        <v>411</v>
      </c>
      <c r="C220" s="13">
        <f>VLOOKUP(B220,SeguimientoAlumnos!$C$3:$D$499,2,FALSE())</f>
        <v>0</v>
      </c>
      <c r="D220" s="79" t="n">
        <v>1</v>
      </c>
      <c r="I220" s="85" t="s">
        <v>164</v>
      </c>
      <c r="J220" s="94" t="s">
        <v>131</v>
      </c>
      <c r="L220" s="87" t="str">
        <f>_xlfn.IFNA(VLOOKUP(I220,$J$122:$J$222,1,0),"UP000000")</f>
        <v>UP000000</v>
      </c>
    </row>
    <row r="221" spans="1:12" ht="15.75" customHeight="1">
      <c r="A221" s="83"/>
      <c r="B221" s="27" t="s">
        <v>412</v>
      </c>
      <c r="C221" s="13">
        <f>VLOOKUP(B221,SeguimientoAlumnos!$C$3:$D$499,2,FALSE())</f>
        <v>0</v>
      </c>
      <c r="D221" s="79" t="n">
        <v>1</v>
      </c>
      <c r="I221" s="85" t="s">
        <v>155</v>
      </c>
      <c r="J221" s="94" t="s">
        <v>92</v>
      </c>
      <c r="L221" s="87" t="str">
        <f>_xlfn.IFNA(VLOOKUP(I221,$J$122:$J$222,1,0),"UP000000")</f>
        <v>UP000000</v>
      </c>
    </row>
    <row r="222" spans="1:12" ht="15.75" customHeight="1">
      <c r="A222" s="83"/>
      <c r="B222" s="27" t="s">
        <v>281</v>
      </c>
      <c r="C222" s="13">
        <f>VLOOKUP(B222,SeguimientoAlumnos!$C$3:$D$499,2,FALSE())</f>
        <v>0</v>
      </c>
      <c r="D222" s="79" t="n">
        <v>1</v>
      </c>
      <c r="I222" s="85" t="s">
        <v>114</v>
      </c>
      <c r="J222" s="93" t="s">
        <v>106</v>
      </c>
      <c r="L222" s="87" t="str">
        <f>_xlfn.IFNA(VLOOKUP(I222,$J$122:$J$222,1,0),"UP000000")</f>
        <v>UP000000</v>
      </c>
    </row>
    <row r="223" spans="1:12" ht="15.75" customHeight="1">
      <c r="A223" s="83"/>
      <c r="B223" s="27" t="s">
        <v>413</v>
      </c>
      <c r="C223" s="13">
        <f>VLOOKUP(B223,SeguimientoAlumnos!$C$3:$D$499,2,FALSE())</f>
        <v>0</v>
      </c>
      <c r="D223" s="79" t="n">
        <v>1</v>
      </c>
      <c r="I223" s="85" t="s">
        <v>128</v>
      </c>
      <c r="J223" s="13"/>
      <c r="L223" s="87" t="str">
        <f>_xlfn.IFNA(VLOOKUP(I223,$J$122:$J$222,1,0),"UP000000")</f>
        <v>UP000000</v>
      </c>
    </row>
    <row r="224" spans="1:12" ht="15.75" customHeight="1">
      <c r="A224" s="83"/>
      <c r="B224" s="27" t="s">
        <v>162</v>
      </c>
      <c r="C224" s="13">
        <f>VLOOKUP(B224,SeguimientoAlumnos!$C$3:$D$499,2,FALSE())</f>
        <v>0</v>
      </c>
      <c r="D224" s="79" t="n">
        <v>1</v>
      </c>
      <c r="I224" s="85" t="s">
        <v>165</v>
      </c>
      <c r="J224" s="13"/>
      <c r="L224" s="87" t="str">
        <f>_xlfn.IFNA(VLOOKUP(I224,$J$122:$J$222,1,0),"UP000000")</f>
        <v>UP000000</v>
      </c>
    </row>
    <row r="225" spans="1:12" ht="15.75" customHeight="1">
      <c r="A225" s="83"/>
      <c r="B225" s="27" t="s">
        <v>414</v>
      </c>
      <c r="C225" s="13">
        <f>VLOOKUP(B225,SeguimientoAlumnos!$C$3:$D$499,2,FALSE())</f>
        <v>0</v>
      </c>
      <c r="D225" s="79" t="n">
        <v>1</v>
      </c>
      <c r="I225" s="85" t="s">
        <v>193</v>
      </c>
      <c r="J225" s="13"/>
      <c r="L225" s="87" t="str">
        <f>_xlfn.IFNA(VLOOKUP(I225,$J$122:$J$222,1,0),"UP000000")</f>
        <v>UP220144</v>
      </c>
    </row>
    <row r="226" spans="1:12" ht="15.75" customHeight="1">
      <c r="A226" s="83"/>
      <c r="B226" s="27" t="s">
        <v>415</v>
      </c>
      <c r="C226" s="13">
        <f>VLOOKUP(B226,SeguimientoAlumnos!$C$3:$D$499,2,FALSE())</f>
        <v>0</v>
      </c>
      <c r="D226" s="79" t="n">
        <v>1</v>
      </c>
      <c r="I226" s="85" t="s">
        <v>230</v>
      </c>
      <c r="J226" s="13"/>
      <c r="L226" s="87" t="str">
        <f>_xlfn.IFNA(VLOOKUP(I226,$J$122:$J$222,1,0),"UP000000")</f>
        <v>UP000000</v>
      </c>
    </row>
    <row r="227" spans="1:12" ht="15.75" customHeight="1">
      <c r="A227" s="83"/>
      <c r="B227" s="27" t="s">
        <v>416</v>
      </c>
      <c r="C227" s="13">
        <f>VLOOKUP(B227,SeguimientoAlumnos!$C$3:$D$499,2,FALSE())</f>
        <v>0</v>
      </c>
      <c r="D227" s="79" t="n">
        <v>1</v>
      </c>
      <c r="I227" s="85" t="s">
        <v>195</v>
      </c>
      <c r="J227" s="13"/>
      <c r="L227" s="87" t="str">
        <f>_xlfn.IFNA(VLOOKUP(I227,$J$122:$J$222,1,0),"UP000000")</f>
        <v>UP000000</v>
      </c>
    </row>
    <row r="228" spans="1:12" ht="15.75" customHeight="1">
      <c r="A228" s="83"/>
      <c r="B228" s="27" t="s">
        <v>422</v>
      </c>
      <c r="C228" s="13">
        <f>VLOOKUP(B228,SeguimientoAlumnos!$C$3:$D$499,2,FALSE())</f>
        <v>0</v>
      </c>
      <c r="D228" s="79" t="n">
        <v>1</v>
      </c>
      <c r="I228" s="85" t="s">
        <v>197</v>
      </c>
      <c r="J228" s="13"/>
      <c r="L228" s="87" t="str">
        <f>_xlfn.IFNA(VLOOKUP(I228,$J$122:$J$222,1,0),"UP000000")</f>
        <v>UP220164</v>
      </c>
    </row>
    <row r="229" spans="1:12" ht="15.75" customHeight="1">
      <c r="A229" s="83"/>
      <c r="B229" s="27" t="s">
        <v>232</v>
      </c>
      <c r="C229" s="13">
        <f>VLOOKUP(B229,SeguimientoAlumnos!$C$3:$D$499,2,FALSE())</f>
        <v>0</v>
      </c>
      <c r="D229" s="79" t="n">
        <v>1</v>
      </c>
      <c r="I229" s="85" t="s">
        <v>219</v>
      </c>
      <c r="J229" s="13"/>
      <c r="L229" s="87" t="str">
        <f>_xlfn.IFNA(VLOOKUP(I229,$J$122:$J$222,1,0),"UP000000")</f>
        <v>UP220167</v>
      </c>
    </row>
    <row r="230" spans="1:12" ht="15.75" customHeight="1">
      <c r="A230" s="83"/>
      <c r="B230" s="27" t="s">
        <v>417</v>
      </c>
      <c r="C230" s="13">
        <f>VLOOKUP(B230,SeguimientoAlumnos!$C$3:$D$499,2,FALSE())</f>
        <v>0</v>
      </c>
      <c r="D230" s="79" t="n">
        <v>1</v>
      </c>
      <c r="I230" s="85" t="s">
        <v>198</v>
      </c>
      <c r="J230" s="13"/>
      <c r="L230" s="87" t="str">
        <f>_xlfn.IFNA(VLOOKUP(I230,$J$122:$J$222,1,0),"UP000000")</f>
        <v>UP000000</v>
      </c>
    </row>
    <row r="231" spans="1:12" ht="15.75" customHeight="1">
      <c r="A231" s="83"/>
      <c r="B231" s="27" t="s">
        <v>418</v>
      </c>
      <c r="C231" s="13">
        <f>VLOOKUP(B231,SeguimientoAlumnos!$C$3:$D$499,2,FALSE())</f>
        <v>0</v>
      </c>
      <c r="D231" s="79" t="n">
        <v>1</v>
      </c>
      <c r="I231" s="85" t="s">
        <v>167</v>
      </c>
      <c r="J231" s="13"/>
      <c r="L231" s="87" t="str">
        <f>_xlfn.IFNA(VLOOKUP(I231,$J$122:$J$222,1,0),"UP000000")</f>
        <v>UP220187</v>
      </c>
    </row>
    <row r="232" spans="1:12" ht="15.75" customHeight="1">
      <c r="A232" s="83"/>
      <c r="B232" s="27" t="s">
        <v>419</v>
      </c>
      <c r="C232" s="13">
        <f>VLOOKUP(B232,SeguimientoAlumnos!$C$3:$D$499,2,FALSE())</f>
        <v>0</v>
      </c>
      <c r="D232" s="79" t="n">
        <v>1</v>
      </c>
      <c r="I232" s="85" t="s">
        <v>200</v>
      </c>
      <c r="J232" s="13"/>
      <c r="L232" s="87" t="str">
        <f>_xlfn.IFNA(VLOOKUP(I232,$J$122:$J$222,1,0),"UP000000")</f>
        <v>UP220194</v>
      </c>
    </row>
    <row r="233" spans="1:12" ht="15.75" customHeight="1">
      <c r="A233" s="83"/>
      <c r="B233" s="27" t="s">
        <v>175</v>
      </c>
      <c r="C233" s="13">
        <f>VLOOKUP(B233,SeguimientoAlumnos!$C$3:$D$499,2,FALSE())</f>
        <v>0</v>
      </c>
      <c r="D233" s="79" t="n">
        <v>1</v>
      </c>
      <c r="I233" s="85" t="s">
        <v>202</v>
      </c>
      <c r="J233" s="13"/>
      <c r="L233" s="87" t="str">
        <f>_xlfn.IFNA(VLOOKUP(I233,$J$122:$J$222,1,0),"UP000000")</f>
        <v>UP000000</v>
      </c>
    </row>
    <row r="234" spans="1:12" ht="15.75" customHeight="1">
      <c r="A234" s="83"/>
      <c r="B234" s="24" t="s">
        <v>151</v>
      </c>
      <c r="C234" s="13">
        <f>VLOOKUP(B234,SeguimientoAlumnos!$C$3:$D$499,2,FALSE())</f>
        <v>0</v>
      </c>
      <c r="D234" s="96" t="n">
        <v>2</v>
      </c>
      <c r="I234" s="85" t="s">
        <v>204</v>
      </c>
      <c r="J234" s="13"/>
      <c r="L234" s="87" t="str">
        <f>_xlfn.IFNA(VLOOKUP(I234,$J$122:$J$222,1,0),"UP000000")</f>
        <v>UP220252</v>
      </c>
    </row>
    <row r="235" spans="1:12" ht="15.75" customHeight="1">
      <c r="A235" s="83"/>
      <c r="B235" s="24" t="s">
        <v>261</v>
      </c>
      <c r="C235" s="13">
        <f>VLOOKUP(B235,SeguimientoAlumnos!$C$3:$D$499,2,FALSE())</f>
        <v>0</v>
      </c>
      <c r="D235" s="96" t="n">
        <v>2</v>
      </c>
      <c r="I235" s="85" t="s">
        <v>206</v>
      </c>
      <c r="J235" s="13"/>
      <c r="L235" s="87" t="str">
        <f>_xlfn.IFNA(VLOOKUP(I235,$J$122:$J$222,1,0),"UP000000")</f>
        <v>UP220257</v>
      </c>
    </row>
    <row r="236" spans="1:12" ht="15.75" customHeight="1">
      <c r="A236" s="83"/>
      <c r="B236" s="13" t="s">
        <v>145</v>
      </c>
      <c r="C236" s="13">
        <f>VLOOKUP(B236,SeguimientoAlumnos!$C$3:$D$499,2,FALSE())</f>
        <v>0</v>
      </c>
      <c r="D236" s="96" t="n">
        <v>2</v>
      </c>
      <c r="I236" s="85" t="s">
        <v>220</v>
      </c>
      <c r="J236" s="13"/>
      <c r="L236" s="87" t="str">
        <f>_xlfn.IFNA(VLOOKUP(I236,$J$122:$J$222,1,0),"UP000000")</f>
        <v>UP220264</v>
      </c>
    </row>
    <row r="237" spans="1:12" ht="15.75" customHeight="1">
      <c r="A237" s="83"/>
      <c r="B237" s="13" t="s">
        <v>147</v>
      </c>
      <c r="C237" s="13">
        <f>VLOOKUP(B237,SeguimientoAlumnos!$C$3:$D$499,2,FALSE())</f>
        <v>0</v>
      </c>
      <c r="D237" s="96" t="n">
        <v>2</v>
      </c>
      <c r="I237" s="85" t="s">
        <v>221</v>
      </c>
      <c r="J237" s="13"/>
      <c r="L237" s="87" t="str">
        <f>_xlfn.IFNA(VLOOKUP(I237,$J$122:$J$222,1,0),"UP000000")</f>
        <v>UP220265</v>
      </c>
    </row>
    <row r="238" spans="1:12" ht="15.75" customHeight="1">
      <c r="A238" s="83"/>
      <c r="B238" s="13" t="s">
        <v>292</v>
      </c>
      <c r="C238" s="13">
        <f>VLOOKUP(B238,SeguimientoAlumnos!$C$3:$D$499,2,FALSE())</f>
        <v>0</v>
      </c>
      <c r="D238" s="96" t="n">
        <v>2</v>
      </c>
      <c r="I238" s="85" t="s">
        <v>156</v>
      </c>
      <c r="J238" s="13"/>
      <c r="L238" s="87" t="str">
        <f>_xlfn.IFNA(VLOOKUP(I238,$J$122:$J$222,1,0),"UP000000")</f>
        <v>UP220268</v>
      </c>
    </row>
    <row r="239" spans="1:12" ht="15.75" customHeight="1">
      <c r="A239" s="83"/>
      <c r="B239" s="13" t="s">
        <v>293</v>
      </c>
      <c r="C239" s="13">
        <f>VLOOKUP(B239,SeguimientoAlumnos!$C$3:$D$499,2,FALSE())</f>
        <v>0</v>
      </c>
      <c r="D239" s="96" t="n">
        <v>2</v>
      </c>
      <c r="I239" s="85" t="s">
        <v>222</v>
      </c>
      <c r="J239" s="13"/>
      <c r="L239" s="87" t="str">
        <f>_xlfn.IFNA(VLOOKUP(I239,$J$122:$J$222,1,0),"UP000000")</f>
        <v>UP220275</v>
      </c>
    </row>
    <row r="240" spans="1:12" ht="15.75" customHeight="1">
      <c r="A240" s="83"/>
      <c r="B240" s="13" t="s">
        <v>284</v>
      </c>
      <c r="C240" s="13">
        <f>VLOOKUP(B240,SeguimientoAlumnos!$C$3:$D$499,2,FALSE())</f>
        <v>0</v>
      </c>
      <c r="D240" s="96" t="n">
        <v>2</v>
      </c>
      <c r="I240" s="85" t="s">
        <v>166</v>
      </c>
      <c r="J240" s="13"/>
      <c r="L240" s="87" t="str">
        <f>_xlfn.IFNA(VLOOKUP(I240,$J$122:$J$222,1,0),"UP000000")</f>
        <v>UP000000</v>
      </c>
    </row>
    <row r="241" spans="1:12" ht="15.75" customHeight="1">
      <c r="A241" s="83"/>
      <c r="B241" s="13" t="s">
        <v>148</v>
      </c>
      <c r="C241" s="13">
        <f>VLOOKUP(B241,SeguimientoAlumnos!$C$3:$D$499,2,FALSE())</f>
        <v>0</v>
      </c>
      <c r="D241" s="96" t="n">
        <v>2</v>
      </c>
      <c r="I241" s="85" t="s">
        <v>208</v>
      </c>
      <c r="J241" s="13"/>
      <c r="L241" s="87" t="str">
        <f>_xlfn.IFNA(VLOOKUP(I241,$J$122:$J$222,1,0),"UP000000")</f>
        <v>UP220291</v>
      </c>
    </row>
    <row r="242" spans="1:12" ht="15.75" customHeight="1">
      <c r="A242" s="83"/>
      <c r="B242" s="13" t="s">
        <v>186</v>
      </c>
      <c r="C242" s="13">
        <f>VLOOKUP(B242,SeguimientoAlumnos!$C$3:$D$499,2,FALSE())</f>
        <v>0</v>
      </c>
      <c r="D242" s="96" t="n">
        <v>2</v>
      </c>
      <c r="I242" s="85" t="s">
        <v>168</v>
      </c>
      <c r="J242" s="13"/>
      <c r="L242" s="87" t="str">
        <f>_xlfn.IFNA(VLOOKUP(I242,$J$122:$J$222,1,0),"UP000000")</f>
        <v>UP000000</v>
      </c>
    </row>
    <row r="243" spans="1:12" ht="15.75" customHeight="1">
      <c r="A243" s="83"/>
      <c r="B243" s="13" t="s">
        <v>149</v>
      </c>
      <c r="C243" s="13">
        <f>VLOOKUP(B243,SeguimientoAlumnos!$C$3:$D$499,2,FALSE())</f>
        <v>0</v>
      </c>
      <c r="D243" s="96" t="n">
        <v>2</v>
      </c>
      <c r="I243" s="85" t="s">
        <v>223</v>
      </c>
      <c r="J243" s="13"/>
      <c r="L243" s="87" t="str">
        <f>_xlfn.IFNA(VLOOKUP(I243,$J$122:$J$222,1,0),"UP000000")</f>
        <v>UP220313</v>
      </c>
    </row>
    <row r="244" spans="1:12" ht="15.75" customHeight="1">
      <c r="A244" s="83"/>
      <c r="B244" s="13" t="s">
        <v>296</v>
      </c>
      <c r="C244" s="13">
        <f>VLOOKUP(B244,SeguimientoAlumnos!$C$3:$D$499,2,FALSE())</f>
        <v>0</v>
      </c>
      <c r="D244" s="96" t="n">
        <v>2</v>
      </c>
      <c r="I244" s="85" t="s">
        <v>129</v>
      </c>
      <c r="J244" s="13"/>
      <c r="L244" s="87" t="str">
        <f>_xlfn.IFNA(VLOOKUP(I244,$J$122:$J$222,1,0),"UP000000")</f>
        <v>UP220332</v>
      </c>
    </row>
    <row r="245" spans="1:12" ht="15.75" customHeight="1">
      <c r="A245" s="83"/>
      <c r="B245" s="13" t="s">
        <v>297</v>
      </c>
      <c r="C245" s="13">
        <f>VLOOKUP(B245,SeguimientoAlumnos!$C$3:$D$499,2,FALSE())</f>
        <v>0</v>
      </c>
      <c r="D245" s="96" t="n">
        <v>2</v>
      </c>
      <c r="I245" s="85" t="s">
        <v>224</v>
      </c>
      <c r="J245" s="13"/>
      <c r="L245" s="87" t="str">
        <f>_xlfn.IFNA(VLOOKUP(I245,$J$122:$J$222,1,0),"UP000000")</f>
        <v>UP000000</v>
      </c>
    </row>
    <row r="246" spans="1:12" ht="15.75" customHeight="1">
      <c r="A246" s="83"/>
      <c r="B246" s="13" t="s">
        <v>287</v>
      </c>
      <c r="C246" s="13">
        <f>VLOOKUP(B246,SeguimientoAlumnos!$C$3:$D$499,2,FALSE())</f>
        <v>0</v>
      </c>
      <c r="D246" s="96" t="n">
        <v>2</v>
      </c>
      <c r="I246" s="85" t="s">
        <v>158</v>
      </c>
      <c r="J246" s="13"/>
      <c r="L246" s="87" t="str">
        <f>_xlfn.IFNA(VLOOKUP(I246,$J$122:$J$222,1,0),"UP000000")</f>
        <v>UP220394</v>
      </c>
    </row>
    <row r="247" spans="1:12" ht="15.75" customHeight="1">
      <c r="A247" s="83"/>
      <c r="B247" s="13" t="s">
        <v>111</v>
      </c>
      <c r="C247" s="13">
        <f>VLOOKUP(B247,SeguimientoAlumnos!$C$3:$D$499,2,FALSE())</f>
        <v>0</v>
      </c>
      <c r="D247" s="96" t="n">
        <v>2</v>
      </c>
      <c r="I247" s="85" t="s">
        <v>231</v>
      </c>
      <c r="J247" s="13"/>
      <c r="L247" s="87" t="str">
        <f>_xlfn.IFNA(VLOOKUP(I247,$J$122:$J$222,1,0),"UP000000")</f>
        <v>UP220404</v>
      </c>
    </row>
    <row r="248" spans="1:12" ht="15.75" customHeight="1">
      <c r="A248" s="83"/>
      <c r="B248" s="13" t="s">
        <v>265</v>
      </c>
      <c r="C248" s="13">
        <f>VLOOKUP(B248,SeguimientoAlumnos!$C$3:$D$499,2,FALSE())</f>
        <v>0</v>
      </c>
      <c r="D248" s="96" t="n">
        <v>2</v>
      </c>
      <c r="I248" s="85" t="s">
        <v>210</v>
      </c>
      <c r="J248" s="13"/>
      <c r="L248" s="87" t="str">
        <f>_xlfn.IFNA(VLOOKUP(I248,$J$122:$J$222,1,0),"UP000000")</f>
        <v>UP000000</v>
      </c>
    </row>
    <row r="249" spans="1:12" ht="15.75" customHeight="1">
      <c r="A249" s="83"/>
      <c r="B249" s="13" t="s">
        <v>132</v>
      </c>
      <c r="C249" s="13">
        <f>VLOOKUP(B249,SeguimientoAlumnos!$C$3:$D$499,2,FALSE())</f>
        <v>0</v>
      </c>
      <c r="D249" s="96" t="n">
        <v>2</v>
      </c>
      <c r="I249" s="85" t="s">
        <v>116</v>
      </c>
      <c r="J249" s="13"/>
      <c r="L249" s="87" t="str">
        <f>_xlfn.IFNA(VLOOKUP(I249,$J$122:$J$222,1,0),"UP000000")</f>
        <v>UP220432</v>
      </c>
    </row>
    <row r="250" spans="1:12" ht="15.75" customHeight="1">
      <c r="A250" s="83"/>
      <c r="B250" s="13" t="s">
        <v>176</v>
      </c>
      <c r="C250" s="13">
        <f>VLOOKUP(B250,SeguimientoAlumnos!$C$3:$D$499,2,FALSE())</f>
        <v>0</v>
      </c>
      <c r="D250" s="96" t="n">
        <v>2</v>
      </c>
      <c r="I250" s="85" t="s">
        <v>121</v>
      </c>
      <c r="J250" s="13"/>
      <c r="L250" s="87" t="str">
        <f>_xlfn.IFNA(VLOOKUP(I250,$J$122:$J$222,1,0),"UP000000")</f>
        <v>UP220447</v>
      </c>
    </row>
    <row r="251" spans="1:12" ht="15.75" customHeight="1">
      <c r="A251" s="83"/>
      <c r="B251" s="13" t="s">
        <v>247</v>
      </c>
      <c r="C251" s="13">
        <f>VLOOKUP(B251,SeguimientoAlumnos!$C$3:$D$499,2,FALSE())</f>
        <v>0</v>
      </c>
      <c r="D251" s="96" t="n">
        <v>2</v>
      </c>
      <c r="I251" s="85" t="s">
        <v>232</v>
      </c>
      <c r="J251" s="13"/>
      <c r="L251" s="87" t="str">
        <f>_xlfn.IFNA(VLOOKUP(I251,$J$122:$J$222,1,0),"UP000000")</f>
        <v>UP220483</v>
      </c>
    </row>
    <row r="252" spans="1:12" ht="15.75" customHeight="1">
      <c r="A252" s="83"/>
      <c r="B252" s="13" t="s">
        <v>244</v>
      </c>
      <c r="C252" s="13">
        <f>VLOOKUP(B252,SeguimientoAlumnos!$C$3:$D$499,2,FALSE())</f>
        <v>0</v>
      </c>
      <c r="D252" s="96" t="n">
        <v>2</v>
      </c>
      <c r="I252" s="85" t="s">
        <v>161</v>
      </c>
      <c r="J252" s="13"/>
      <c r="L252" s="87" t="str">
        <f>_xlfn.IFNA(VLOOKUP(I252,$J$122:$J$222,1,0),"UP000000")</f>
        <v>UP220485</v>
      </c>
    </row>
    <row r="253" spans="1:12" ht="15.75" customHeight="1">
      <c r="A253" s="83"/>
      <c r="B253" s="13" t="s">
        <v>256</v>
      </c>
      <c r="C253" s="13">
        <f>VLOOKUP(B253,SeguimientoAlumnos!$C$3:$D$499,2,FALSE())</f>
        <v>0</v>
      </c>
      <c r="D253" s="96" t="n">
        <v>2</v>
      </c>
      <c r="I253" s="85" t="s">
        <v>225</v>
      </c>
      <c r="J253" s="13"/>
      <c r="L253" s="87" t="str">
        <f>_xlfn.IFNA(VLOOKUP(I253,$J$122:$J$222,1,0),"UP000000")</f>
        <v>UP220499</v>
      </c>
    </row>
    <row r="254" spans="1:12" ht="15.75" customHeight="1">
      <c r="A254" s="83"/>
      <c r="B254" s="13" t="s">
        <v>274</v>
      </c>
      <c r="C254" s="13">
        <f>VLOOKUP(B254,SeguimientoAlumnos!$C$3:$D$499,2,FALSE())</f>
        <v>0</v>
      </c>
      <c r="D254" s="96" t="n">
        <v>2</v>
      </c>
      <c r="I254" s="85" t="s">
        <v>213</v>
      </c>
      <c r="J254" s="13"/>
      <c r="L254" s="87" t="str">
        <f>_xlfn.IFNA(VLOOKUP(I254,$J$122:$J$222,1,0),"UP000000")</f>
        <v>UP220543</v>
      </c>
    </row>
    <row r="255" spans="1:12" ht="15.75" customHeight="1">
      <c r="A255" s="83"/>
      <c r="B255" s="13" t="s">
        <v>241</v>
      </c>
      <c r="C255" s="13">
        <f>VLOOKUP(B255,SeguimientoAlumnos!$C$3:$D$499,2,FALSE())</f>
        <v>0</v>
      </c>
      <c r="D255" s="96" t="n">
        <v>2</v>
      </c>
      <c r="I255" s="85" t="s">
        <v>214</v>
      </c>
      <c r="J255" s="13"/>
      <c r="L255" s="87" t="str">
        <f>_xlfn.IFNA(VLOOKUP(I255,$J$122:$J$222,1,0),"UP000000")</f>
        <v>UP220581</v>
      </c>
    </row>
    <row r="256" spans="1:12" ht="15.75" customHeight="1">
      <c r="A256" s="83"/>
      <c r="B256" s="13" t="s">
        <v>275</v>
      </c>
      <c r="C256" s="13">
        <f>VLOOKUP(B256,SeguimientoAlumnos!$C$3:$D$499,2,FALSE())</f>
        <v>0</v>
      </c>
      <c r="D256" s="96" t="n">
        <v>2</v>
      </c>
      <c r="I256" s="85" t="s">
        <v>299</v>
      </c>
      <c r="J256" s="13"/>
      <c r="L256" s="87" t="str">
        <f>_xlfn.IFNA(VLOOKUP(I256,$J$122:$J$222,1,0),"UP000000")</f>
        <v>UP000000</v>
      </c>
    </row>
    <row r="257" spans="1:12" ht="15.75" customHeight="1">
      <c r="A257" s="83"/>
      <c r="B257" s="13" t="s">
        <v>243</v>
      </c>
      <c r="C257" s="13">
        <f>VLOOKUP(B257,SeguimientoAlumnos!$C$3:$D$499,2,FALSE())</f>
        <v>0</v>
      </c>
      <c r="D257" s="96" t="n">
        <v>2</v>
      </c>
      <c r="I257" s="85" t="s">
        <v>227</v>
      </c>
      <c r="J257" s="13"/>
      <c r="L257" s="87" t="str">
        <f>_xlfn.IFNA(VLOOKUP(I257,$J$122:$J$222,1,0),"UP000000")</f>
        <v>UP220672</v>
      </c>
    </row>
    <row r="258" spans="1:12" ht="15.75" customHeight="1">
      <c r="A258" s="83"/>
      <c r="B258" s="13" t="s">
        <v>278</v>
      </c>
      <c r="C258" s="13">
        <f>VLOOKUP(B258,SeguimientoAlumnos!$C$3:$D$499,2,FALSE())</f>
        <v>0</v>
      </c>
      <c r="D258" s="96" t="n">
        <v>2</v>
      </c>
      <c r="I258" s="85" t="s">
        <v>228</v>
      </c>
      <c r="J258" s="13"/>
      <c r="L258" s="87" t="str">
        <f>_xlfn.IFNA(VLOOKUP(I258,$J$122:$J$222,1,0),"UP000000")</f>
        <v>UP220709</v>
      </c>
    </row>
    <row r="259" spans="1:12" ht="15.75" customHeight="1">
      <c r="A259" s="83"/>
      <c r="B259" s="13" t="s">
        <v>174</v>
      </c>
      <c r="C259" s="13">
        <f>VLOOKUP(B259,SeguimientoAlumnos!$C$3:$D$499,2,FALSE())</f>
        <v>0</v>
      </c>
      <c r="D259" s="96" t="n">
        <v>2</v>
      </c>
      <c r="I259" s="85" t="s">
        <v>229</v>
      </c>
      <c r="J259" s="13"/>
      <c r="L259" s="87" t="str">
        <f>_xlfn.IFNA(VLOOKUP(I259,$J$122:$J$222,1,0),"UP000000")</f>
        <v>UP220723</v>
      </c>
    </row>
    <row r="260" spans="1:12" ht="15.75" customHeight="1">
      <c r="A260" s="83"/>
      <c r="B260" s="13" t="s">
        <v>217</v>
      </c>
      <c r="C260" s="13">
        <f>VLOOKUP(B260,SeguimientoAlumnos!$C$3:$D$499,2,FALSE())</f>
        <v>0</v>
      </c>
      <c r="D260" s="96" t="n">
        <v>2</v>
      </c>
      <c r="I260" s="85" t="s">
        <v>123</v>
      </c>
      <c r="J260" s="13"/>
      <c r="L260" s="87" t="str">
        <f>_xlfn.IFNA(VLOOKUP(I260,$J$122:$J$222,1,0),"UP000000")</f>
        <v>UP000000</v>
      </c>
    </row>
    <row r="261" spans="1:12" ht="15.75" customHeight="1">
      <c r="A261" s="83"/>
      <c r="B261" s="13" t="s">
        <v>155</v>
      </c>
      <c r="C261" s="13">
        <f>VLOOKUP(B261,SeguimientoAlumnos!$C$3:$D$499,2,FALSE())</f>
        <v>0</v>
      </c>
      <c r="D261" s="96" t="n">
        <v>2</v>
      </c>
      <c r="I261" s="85" t="s">
        <v>233</v>
      </c>
      <c r="J261" s="13"/>
      <c r="L261" s="87" t="str">
        <f>_xlfn.IFNA(VLOOKUP(I261,$J$122:$J$222,1,0),"UP000000")</f>
        <v>UP220771</v>
      </c>
    </row>
    <row r="262" spans="1:12" ht="15.75" customHeight="1">
      <c r="A262" s="83"/>
      <c r="B262" s="13" t="s">
        <v>128</v>
      </c>
      <c r="C262" s="13">
        <f>VLOOKUP(B262,SeguimientoAlumnos!$C$3:$D$499,2,FALSE())</f>
        <v>0</v>
      </c>
      <c r="D262" s="96" t="n">
        <v>2</v>
      </c>
      <c r="I262" s="85" t="s">
        <v>234</v>
      </c>
      <c r="J262" s="13"/>
      <c r="L262" s="87" t="str">
        <f>_xlfn.IFNA(VLOOKUP(I262,$J$122:$J$222,1,0),"UP000000")</f>
        <v>UP220785</v>
      </c>
    </row>
    <row r="263" spans="1:12" ht="15.75" customHeight="1">
      <c r="A263" s="83"/>
      <c r="B263" s="13" t="s">
        <v>97</v>
      </c>
      <c r="C263" s="13">
        <f>VLOOKUP(B263,SeguimientoAlumnos!$C$3:$D$499,2,FALSE())</f>
        <v>0</v>
      </c>
      <c r="D263" s="96" t="n">
        <v>2</v>
      </c>
      <c r="I263" s="85" t="s">
        <v>235</v>
      </c>
      <c r="J263" s="13"/>
      <c r="L263" s="87" t="str">
        <f>_xlfn.IFNA(VLOOKUP(I263,$J$122:$J$222,1,0),"UP000000")</f>
        <v>UP220786</v>
      </c>
    </row>
    <row r="264" spans="1:12" ht="15.75" customHeight="1">
      <c r="A264" s="83"/>
      <c r="B264" s="13" t="s">
        <v>168</v>
      </c>
      <c r="C264" s="13">
        <f>VLOOKUP(B264,SeguimientoAlumnos!$C$3:$D$499,2,FALSE())</f>
        <v>0</v>
      </c>
      <c r="D264" s="96" t="n">
        <v>2</v>
      </c>
      <c r="I264" s="85" t="s">
        <v>169</v>
      </c>
      <c r="J264" s="13"/>
      <c r="L264" s="87" t="str">
        <f>_xlfn.IFNA(VLOOKUP(I264,$J$122:$J$222,1,0),"UP000000")</f>
        <v>UP220805</v>
      </c>
    </row>
    <row r="265" spans="1:12" ht="15.75" customHeight="1">
      <c r="A265" s="83"/>
      <c r="B265" s="13" t="s">
        <v>231</v>
      </c>
      <c r="C265" s="13">
        <f>VLOOKUP(B265,SeguimientoAlumnos!$C$3:$D$499,2,FALSE())</f>
        <v>0</v>
      </c>
      <c r="D265" s="96" t="n">
        <v>2</v>
      </c>
      <c r="I265" s="85" t="s">
        <v>236</v>
      </c>
      <c r="J265" s="13"/>
      <c r="L265" s="87" t="str">
        <f>_xlfn.IFNA(VLOOKUP(I265,$J$122:$J$222,1,0),"UP000000")</f>
        <v>UP220811</v>
      </c>
    </row>
    <row r="266" spans="1:12" ht="15.75" customHeight="1">
      <c r="A266" s="83"/>
      <c r="B266" s="13" t="s">
        <v>169</v>
      </c>
      <c r="C266" s="13">
        <f>VLOOKUP(B266,SeguimientoAlumnos!$C$3:$D$499,2,FALSE())</f>
        <v>0</v>
      </c>
      <c r="D266" s="96" t="n">
        <v>2</v>
      </c>
      <c r="I266" s="85" t="s">
        <v>130</v>
      </c>
      <c r="J266" s="13"/>
      <c r="L266" s="87" t="str">
        <f>_xlfn.IFNA(VLOOKUP(I266,$J$122:$J$222,1,0),"UP000000")</f>
        <v>UP220814</v>
      </c>
    </row>
    <row r="267" spans="1:12" ht="15.75" customHeight="1">
      <c r="A267" s="83"/>
      <c r="B267" s="13" t="s">
        <v>236</v>
      </c>
      <c r="C267" s="13">
        <f>VLOOKUP(B267,SeguimientoAlumnos!$C$3:$D$499,2,FALSE())</f>
        <v>0</v>
      </c>
      <c r="D267" s="96" t="n">
        <v>2</v>
      </c>
      <c r="I267" s="85" t="s">
        <v>170</v>
      </c>
      <c r="J267" s="13"/>
      <c r="L267" s="87" t="str">
        <f>_xlfn.IFNA(VLOOKUP(I267,$J$122:$J$222,1,0),"UP000000")</f>
        <v>UP000000</v>
      </c>
    </row>
    <row r="268" spans="1:12" ht="15.75" customHeight="1">
      <c r="A268" s="83"/>
      <c r="B268" s="13" t="s">
        <v>215</v>
      </c>
      <c r="C268" s="13">
        <f>VLOOKUP(B268,SeguimientoAlumnos!$C$3:$D$499,2,FALSE())</f>
        <v>0</v>
      </c>
      <c r="D268" s="96" t="n">
        <v>2</v>
      </c>
      <c r="I268" s="85" t="s">
        <v>120</v>
      </c>
      <c r="J268" s="13"/>
      <c r="L268" s="87" t="str">
        <f>_xlfn.IFNA(VLOOKUP(I268,$J$122:$J$222,1,0),"UP000000")</f>
        <v>UP220858</v>
      </c>
    </row>
    <row r="269" spans="1:12" ht="15.75" customHeight="1">
      <c r="A269" s="83"/>
      <c r="B269" s="13" t="s">
        <v>171</v>
      </c>
      <c r="C269" s="13">
        <f>VLOOKUP(B269,SeguimientoAlumnos!$C$3:$D$499,2,FALSE())</f>
        <v>0</v>
      </c>
      <c r="D269" s="96" t="n">
        <v>2</v>
      </c>
      <c r="I269" s="85" t="s">
        <v>215</v>
      </c>
      <c r="J269" s="13"/>
      <c r="L269" s="87" t="str">
        <f>_xlfn.IFNA(VLOOKUP(I269,$J$122:$J$222,1,0),"UP000000")</f>
        <v>UP000000</v>
      </c>
    </row>
    <row r="270" spans="1:12" ht="15.75" customHeight="1">
      <c r="A270" s="83"/>
      <c r="B270" s="13" t="s">
        <v>322</v>
      </c>
      <c r="C270" s="13">
        <f>VLOOKUP(B270,SeguimientoAlumnos!$C$3:$D$499,2,FALSE())</f>
        <v>0</v>
      </c>
      <c r="D270" s="96" t="n">
        <v>2</v>
      </c>
      <c r="I270" s="85" t="s">
        <v>171</v>
      </c>
      <c r="J270" s="13"/>
      <c r="L270" s="87" t="str">
        <f>_xlfn.IFNA(VLOOKUP(I270,$J$122:$J$222,1,0),"UP000000")</f>
        <v>UP220869</v>
      </c>
    </row>
    <row r="271" spans="1:12" ht="15.75" customHeight="1">
      <c r="A271" s="83"/>
      <c r="B271" s="13" t="s">
        <v>309</v>
      </c>
      <c r="C271" s="13">
        <f>VLOOKUP(B271,SeguimientoAlumnos!$C$3:$D$499,2,FALSE())</f>
        <v>0</v>
      </c>
      <c r="D271" s="96" t="n">
        <v>2</v>
      </c>
      <c r="I271" s="85" t="s">
        <v>131</v>
      </c>
      <c r="J271" s="13"/>
      <c r="L271" s="87" t="str">
        <f>_xlfn.IFNA(VLOOKUP(I271,$J$122:$J$222,1,0),"UP000000")</f>
        <v>UP220881</v>
      </c>
    </row>
    <row r="272" spans="1:12" ht="15.75" customHeight="1">
      <c r="A272" s="83"/>
      <c r="B272" s="24" t="s">
        <v>240</v>
      </c>
      <c r="C272" s="13">
        <f>VLOOKUP(B272,SeguimientoAlumnos!$C$3:$D$499,2,FALSE())</f>
        <v>0</v>
      </c>
      <c r="D272" s="96" t="n">
        <v>2</v>
      </c>
      <c r="I272" s="85" t="s">
        <v>162</v>
      </c>
      <c r="J272" s="13"/>
      <c r="L272" s="87" t="str">
        <f>_xlfn.IFNA(VLOOKUP(I272,$J$122:$J$222,1,0),"UP000000")</f>
        <v>UP220891</v>
      </c>
    </row>
    <row r="273" spans="1:12" ht="15.75" customHeight="1">
      <c r="A273" s="83"/>
      <c r="B273" s="6" t="s">
        <v>366</v>
      </c>
      <c r="C273" s="13">
        <f>VLOOKUP(B273,SeguimientoAlumnos!$C$3:$D$499,2,FALSE())</f>
        <v>0</v>
      </c>
      <c r="D273" s="96" t="n">
        <v>2</v>
      </c>
      <c r="I273" s="85" t="s">
        <v>216</v>
      </c>
      <c r="J273" s="13"/>
      <c r="L273" s="87" t="str">
        <f>_xlfn.IFNA(VLOOKUP(I273,$J$122:$J$222,1,0),"UP000000")</f>
        <v>UP220933</v>
      </c>
    </row>
    <row r="274" spans="1:12" ht="15.75" customHeight="1">
      <c r="A274" s="83"/>
      <c r="B274" s="83"/>
      <c r="C274" s="13" t="e">
        <f>VLOOKUP(B274,SeguimientoAlumnos!$C$3:$D$499,2,FALSE())</f>
        <v>#N/A</v>
      </c>
      <c r="D274" s="97"/>
      <c r="I274" s="85" t="s">
        <v>238</v>
      </c>
      <c r="J274" s="13"/>
      <c r="L274" s="87" t="str">
        <f>_xlfn.IFNA(VLOOKUP(I274,$J$122:$J$222,1,0),"UP000000")</f>
        <v>UP220937</v>
      </c>
    </row>
    <row r="275" spans="1:12" ht="15.75" customHeight="1">
      <c r="A275" s="83"/>
      <c r="B275" s="83"/>
      <c r="C275" s="13" t="e">
        <f>VLOOKUP(B275,SeguimientoAlumnos!$C$3:$D$499,2,FALSE())</f>
        <v>#N/A</v>
      </c>
      <c r="D275" s="97"/>
      <c r="I275" s="85" t="s">
        <v>239</v>
      </c>
      <c r="J275" s="13"/>
      <c r="L275" s="87" t="str">
        <f>_xlfn.IFNA(VLOOKUP(I275,$J$122:$J$222,1,0),"UP000000")</f>
        <v>UP230007</v>
      </c>
    </row>
    <row r="276" spans="1:12" ht="15.75" customHeight="1">
      <c r="A276" s="83"/>
      <c r="B276" s="83"/>
      <c r="C276" s="83"/>
      <c r="D276" s="97"/>
      <c r="I276" s="85" t="s">
        <v>172</v>
      </c>
      <c r="J276" s="13"/>
      <c r="L276" s="87" t="str">
        <f>_xlfn.IFNA(VLOOKUP(I276,$J$122:$J$222,1,0),"UP000000")</f>
        <v>UP000000</v>
      </c>
    </row>
    <row r="277" spans="1:12" ht="15.75" customHeight="1">
      <c r="A277" s="83"/>
      <c r="B277" s="83"/>
      <c r="C277" s="83"/>
      <c r="D277" s="97"/>
      <c r="I277" s="85" t="s">
        <v>240</v>
      </c>
      <c r="J277" s="13"/>
      <c r="L277" s="87" t="str">
        <f>_xlfn.IFNA(VLOOKUP(I277,$J$122:$J$222,1,0),"UP000000")</f>
        <v>UP230013</v>
      </c>
    </row>
    <row r="278" spans="1:12" ht="15.75" customHeight="1">
      <c r="A278" s="83"/>
      <c r="B278" s="83"/>
      <c r="C278" s="83"/>
      <c r="D278" s="97"/>
      <c r="I278" s="85" t="s">
        <v>173</v>
      </c>
      <c r="J278" s="13"/>
      <c r="L278" s="87" t="str">
        <f>_xlfn.IFNA(VLOOKUP(I278,$J$122:$J$222,1,0),"UP000000")</f>
        <v>UP230017</v>
      </c>
    </row>
    <row r="279" spans="1:12" ht="15.75" customHeight="1">
      <c r="A279" s="83"/>
      <c r="B279" s="83"/>
      <c r="C279" s="83"/>
      <c r="D279" s="97"/>
      <c r="I279" s="85" t="s">
        <v>726</v>
      </c>
      <c r="J279" s="13"/>
      <c r="L279" s="87" t="str">
        <f>_xlfn.IFNA(VLOOKUP(I279,$J$122:$J$222,1,0),"UP000000")</f>
        <v>UP000000</v>
      </c>
    </row>
    <row r="280" spans="1:12" ht="15.75" customHeight="1">
      <c r="A280" s="83"/>
      <c r="B280" s="83"/>
      <c r="C280" s="83"/>
      <c r="D280" s="97"/>
      <c r="I280" s="85" t="s">
        <v>302</v>
      </c>
      <c r="J280" s="13"/>
      <c r="L280" s="87" t="str">
        <f>_xlfn.IFNA(VLOOKUP(I280,$J$122:$J$222,1,0),"UP000000")</f>
        <v>UP000000</v>
      </c>
    </row>
    <row r="281" spans="1:10" ht="15.75" customHeight="1">
      <c r="A281" s="83"/>
      <c r="B281" s="83"/>
      <c r="C281" s="83"/>
      <c r="D281" s="97"/>
      <c r="I281" s="27"/>
      <c r="J281" s="13"/>
    </row>
    <row r="282" spans="1:10" ht="15.75" customHeight="1">
      <c r="A282" s="83"/>
      <c r="B282" s="83"/>
      <c r="C282" s="83"/>
      <c r="D282" s="97"/>
      <c r="I282" s="27"/>
      <c r="J282" s="13"/>
    </row>
    <row r="283" spans="1:10" ht="15.75" customHeight="1">
      <c r="A283" s="83"/>
      <c r="B283" s="83"/>
      <c r="C283" s="83"/>
      <c r="D283" s="97"/>
      <c r="I283" s="27"/>
      <c r="J283" s="13"/>
    </row>
    <row r="284" spans="1:10" ht="15.75" customHeight="1">
      <c r="A284" s="83"/>
      <c r="B284" s="83"/>
      <c r="C284" s="83"/>
      <c r="D284" s="97"/>
      <c r="I284" s="27"/>
      <c r="J284" s="13"/>
    </row>
    <row r="285" spans="1:10" ht="15.75" customHeight="1">
      <c r="A285" s="83"/>
      <c r="B285" s="83"/>
      <c r="C285" s="83"/>
      <c r="D285" s="97"/>
      <c r="I285" s="27"/>
      <c r="J285" s="13"/>
    </row>
    <row r="286" spans="1:10" ht="15.75" customHeight="1">
      <c r="A286" s="83"/>
      <c r="B286" s="83"/>
      <c r="C286" s="83"/>
      <c r="D286" s="97"/>
      <c r="I286" s="27"/>
      <c r="J286" s="13"/>
    </row>
    <row r="287" spans="1:10" ht="15.75" customHeight="1">
      <c r="A287" s="83"/>
      <c r="B287" s="83"/>
      <c r="C287" s="83"/>
      <c r="D287" s="97"/>
      <c r="I287" s="27"/>
      <c r="J287" s="13"/>
    </row>
    <row r="288" spans="1:10" ht="15.75" customHeight="1">
      <c r="A288" s="83"/>
      <c r="B288" s="83"/>
      <c r="C288" s="83"/>
      <c r="D288" s="97"/>
      <c r="I288" s="27"/>
      <c r="J288" s="13"/>
    </row>
    <row r="289" spans="1:10" ht="15.75" customHeight="1">
      <c r="A289" s="83"/>
      <c r="B289" s="83"/>
      <c r="C289" s="83"/>
      <c r="D289" s="97"/>
      <c r="I289" s="27"/>
      <c r="J289" s="13"/>
    </row>
    <row r="290" spans="1:10" ht="15.75" customHeight="1">
      <c r="A290" s="83"/>
      <c r="B290" s="83"/>
      <c r="C290" s="83"/>
      <c r="D290" s="97"/>
      <c r="I290" s="27"/>
      <c r="J290" s="13"/>
    </row>
    <row r="291" spans="1:10" ht="15.75" customHeight="1">
      <c r="A291" s="83"/>
      <c r="B291" s="83"/>
      <c r="C291" s="83"/>
      <c r="D291" s="97"/>
      <c r="I291" s="27"/>
      <c r="J291" s="13"/>
    </row>
    <row r="292" spans="1:10" ht="15.75" customHeight="1">
      <c r="A292" s="83"/>
      <c r="B292" s="83"/>
      <c r="C292" s="83"/>
      <c r="D292" s="97"/>
      <c r="I292" s="27"/>
      <c r="J292" s="13"/>
    </row>
    <row r="293" spans="1:10" ht="15.75" customHeight="1">
      <c r="A293" s="83"/>
      <c r="B293" s="83"/>
      <c r="C293" s="83"/>
      <c r="D293" s="97"/>
      <c r="I293" s="27"/>
      <c r="J293" s="13"/>
    </row>
    <row r="294" spans="1:10" ht="15.75" customHeight="1">
      <c r="A294" s="83"/>
      <c r="B294" s="83"/>
      <c r="C294" s="83"/>
      <c r="D294" s="97"/>
      <c r="I294" s="27"/>
      <c r="J294" s="13"/>
    </row>
    <row r="295" spans="1:10" ht="15.75" customHeight="1">
      <c r="A295" s="83"/>
      <c r="B295" s="83"/>
      <c r="C295" s="83"/>
      <c r="D295" s="97"/>
      <c r="I295" s="27"/>
      <c r="J295" s="13"/>
    </row>
    <row r="296" spans="1:10" ht="15.75" customHeight="1">
      <c r="A296" s="83"/>
      <c r="B296" s="83"/>
      <c r="C296" s="83"/>
      <c r="D296" s="97"/>
      <c r="I296" s="27"/>
      <c r="J296" s="13"/>
    </row>
    <row r="297" spans="1:9" ht="15.75" customHeight="1">
      <c r="A297" s="83"/>
      <c r="B297" s="83"/>
      <c r="C297" s="83"/>
      <c r="D297" s="97"/>
      <c r="I297" s="27"/>
    </row>
    <row r="298" spans="1:4" ht="15.75" customHeight="1">
      <c r="A298" s="83"/>
      <c r="B298" s="83"/>
      <c r="C298" s="83"/>
      <c r="D298" s="97"/>
    </row>
    <row r="299" spans="1:4" ht="15.75" customHeight="1">
      <c r="A299" s="83"/>
      <c r="B299" s="83"/>
      <c r="C299" s="83"/>
      <c r="D299" s="97"/>
    </row>
    <row r="300" spans="1:4" ht="15.75" customHeight="1">
      <c r="A300" s="83"/>
      <c r="B300" s="83"/>
      <c r="C300" s="83"/>
      <c r="D300" s="97"/>
    </row>
    <row r="301" spans="1:4" ht="15.75" customHeight="1">
      <c r="A301" s="83"/>
      <c r="B301" s="83"/>
      <c r="C301" s="83"/>
      <c r="D301" s="97"/>
    </row>
    <row r="302" spans="1:4" ht="15.75" customHeight="1">
      <c r="A302" s="83"/>
      <c r="B302" s="83"/>
      <c r="C302" s="83"/>
      <c r="D302" s="97"/>
    </row>
    <row r="303" spans="1:4" ht="15.75" customHeight="1">
      <c r="A303" s="83"/>
      <c r="B303" s="83"/>
      <c r="C303" s="83"/>
      <c r="D303" s="97"/>
    </row>
    <row r="304" spans="1:4" ht="15.75" customHeight="1">
      <c r="A304" s="83"/>
      <c r="B304" s="83"/>
      <c r="C304" s="83"/>
      <c r="D304" s="97"/>
    </row>
    <row r="305" spans="1:4" ht="15.75" customHeight="1">
      <c r="A305" s="83"/>
      <c r="B305" s="83"/>
      <c r="C305" s="83"/>
      <c r="D305" s="97"/>
    </row>
    <row r="306" spans="1:4" ht="15.75" customHeight="1">
      <c r="A306" s="83"/>
      <c r="B306" s="83"/>
      <c r="C306" s="83"/>
      <c r="D306" s="97"/>
    </row>
    <row r="307" spans="1:4" ht="15.75" customHeight="1">
      <c r="A307" s="83"/>
      <c r="B307" s="83"/>
      <c r="C307" s="83"/>
      <c r="D307" s="97"/>
    </row>
    <row r="308" spans="1:4" ht="15.75" customHeight="1">
      <c r="A308" s="83"/>
      <c r="B308" s="83"/>
      <c r="C308" s="83"/>
      <c r="D308" s="97"/>
    </row>
    <row r="309" spans="1:4" ht="15.75" customHeight="1">
      <c r="A309" s="83"/>
      <c r="B309" s="83"/>
      <c r="C309" s="83"/>
      <c r="D309" s="97"/>
    </row>
    <row r="310" spans="1:4" ht="15.75" customHeight="1">
      <c r="A310" s="83"/>
      <c r="B310" s="83"/>
      <c r="C310" s="83"/>
      <c r="D310" s="97"/>
    </row>
    <row r="311" spans="1:4" ht="15.75" customHeight="1">
      <c r="A311" s="83"/>
      <c r="B311" s="83"/>
      <c r="C311" s="83"/>
      <c r="D311" s="97"/>
    </row>
    <row r="312" spans="1:4" ht="15.75" customHeight="1">
      <c r="A312" s="83"/>
      <c r="B312" s="83"/>
      <c r="C312" s="83"/>
      <c r="D312" s="97"/>
    </row>
    <row r="313" spans="1:4" ht="15.75" customHeight="1">
      <c r="A313" s="83"/>
      <c r="B313" s="83"/>
      <c r="C313" s="83"/>
      <c r="D313" s="97"/>
    </row>
    <row r="314" spans="1:4" ht="15.75" customHeight="1">
      <c r="A314" s="83"/>
      <c r="B314" s="83"/>
      <c r="C314" s="83"/>
      <c r="D314" s="97"/>
    </row>
    <row r="315" spans="1:4" ht="15.75" customHeight="1">
      <c r="A315" s="83"/>
      <c r="B315" s="83"/>
      <c r="C315" s="83"/>
      <c r="D315" s="97"/>
    </row>
    <row r="316" spans="1:4" ht="15.75" customHeight="1">
      <c r="A316" s="83"/>
      <c r="B316" s="83"/>
      <c r="C316" s="83"/>
      <c r="D316" s="97"/>
    </row>
    <row r="317" spans="1:4" ht="15.75" customHeight="1">
      <c r="A317" s="83"/>
      <c r="B317" s="83"/>
      <c r="C317" s="83"/>
      <c r="D317" s="97"/>
    </row>
    <row r="318" spans="1:4" ht="15.75" customHeight="1">
      <c r="A318" s="83"/>
      <c r="B318" s="83"/>
      <c r="C318" s="83"/>
      <c r="D318" s="97"/>
    </row>
    <row r="319" spans="1:4" ht="15.75" customHeight="1">
      <c r="A319" s="83"/>
      <c r="B319" s="83"/>
      <c r="C319" s="83"/>
      <c r="D319" s="97"/>
    </row>
    <row r="320" spans="1:4" ht="15.75" customHeight="1">
      <c r="A320" s="83"/>
      <c r="B320" s="83"/>
      <c r="C320" s="83"/>
      <c r="D320" s="97"/>
    </row>
    <row r="321" spans="1:4" ht="15.75" customHeight="1">
      <c r="A321" s="83"/>
      <c r="B321" s="83"/>
      <c r="C321" s="83"/>
      <c r="D321" s="97"/>
    </row>
    <row r="322" spans="1:4" ht="15.75" customHeight="1">
      <c r="A322" s="83"/>
      <c r="B322" s="83"/>
      <c r="C322" s="83"/>
      <c r="D322" s="97"/>
    </row>
    <row r="323" spans="1:4" ht="15.75" customHeight="1">
      <c r="A323" s="83"/>
      <c r="B323" s="83"/>
      <c r="C323" s="83"/>
      <c r="D323" s="97"/>
    </row>
    <row r="324" spans="1:4" ht="15.75" customHeight="1">
      <c r="A324" s="83"/>
      <c r="B324" s="83"/>
      <c r="C324" s="83"/>
      <c r="D324" s="97"/>
    </row>
    <row r="325" spans="1:4" ht="15.75" customHeight="1">
      <c r="A325" s="83"/>
      <c r="B325" s="83"/>
      <c r="C325" s="83"/>
      <c r="D325" s="97"/>
    </row>
    <row r="326" spans="1:4" ht="15.75" customHeight="1">
      <c r="A326" s="83"/>
      <c r="B326" s="83"/>
      <c r="C326" s="83"/>
      <c r="D326" s="97"/>
    </row>
    <row r="327" spans="1:4" ht="15.75" customHeight="1">
      <c r="A327" s="83"/>
      <c r="B327" s="83"/>
      <c r="C327" s="83"/>
      <c r="D327" s="97"/>
    </row>
    <row r="328" spans="1:4" ht="15.75" customHeight="1">
      <c r="A328" s="83"/>
      <c r="B328" s="83"/>
      <c r="C328" s="83"/>
      <c r="D328" s="97"/>
    </row>
    <row r="329" spans="1:4" ht="15.75" customHeight="1">
      <c r="A329" s="83"/>
      <c r="B329" s="83"/>
      <c r="C329" s="83"/>
      <c r="D329" s="97"/>
    </row>
    <row r="330" spans="1:4" ht="15.75" customHeight="1">
      <c r="A330" s="83"/>
      <c r="B330" s="83"/>
      <c r="C330" s="83"/>
      <c r="D330" s="97"/>
    </row>
    <row r="331" spans="1:4" ht="15.75" customHeight="1">
      <c r="A331" s="83"/>
      <c r="B331" s="83"/>
      <c r="C331" s="83"/>
      <c r="D331" s="97"/>
    </row>
    <row r="332" spans="1:4" ht="15.75" customHeight="1">
      <c r="A332" s="83"/>
      <c r="B332" s="83"/>
      <c r="C332" s="83"/>
      <c r="D332" s="97"/>
    </row>
    <row r="333" spans="1:4" ht="15.75" customHeight="1">
      <c r="A333" s="83"/>
      <c r="B333" s="83"/>
      <c r="C333" s="83"/>
      <c r="D333" s="97"/>
    </row>
    <row r="334" spans="1:4" ht="15.75" customHeight="1">
      <c r="A334" s="83"/>
      <c r="B334" s="83"/>
      <c r="C334" s="83"/>
      <c r="D334" s="97"/>
    </row>
    <row r="335" spans="1:4" ht="15.75" customHeight="1">
      <c r="A335" s="83"/>
      <c r="B335" s="83"/>
      <c r="C335" s="83"/>
      <c r="D335" s="97"/>
    </row>
    <row r="336" spans="1:4" ht="15.75" customHeight="1">
      <c r="A336" s="83"/>
      <c r="B336" s="83"/>
      <c r="C336" s="83"/>
      <c r="D336" s="97"/>
    </row>
    <row r="337" spans="1:4" ht="15.75" customHeight="1">
      <c r="A337" s="83"/>
      <c r="B337" s="83"/>
      <c r="C337" s="83"/>
      <c r="D337" s="97"/>
    </row>
    <row r="338" spans="1:4" ht="15.75" customHeight="1">
      <c r="A338" s="83"/>
      <c r="B338" s="83"/>
      <c r="C338" s="83"/>
      <c r="D338" s="97"/>
    </row>
    <row r="339" spans="1:4" ht="15.75" customHeight="1">
      <c r="A339" s="83"/>
      <c r="B339" s="83"/>
      <c r="C339" s="83"/>
      <c r="D339" s="97"/>
    </row>
    <row r="340" spans="1:4" ht="15.75" customHeight="1">
      <c r="A340" s="83"/>
      <c r="B340" s="83"/>
      <c r="C340" s="83"/>
      <c r="D340" s="97"/>
    </row>
    <row r="341" spans="1:4" ht="15.75" customHeight="1">
      <c r="A341" s="83"/>
      <c r="B341" s="83"/>
      <c r="C341" s="83"/>
      <c r="D341" s="97"/>
    </row>
    <row r="342" spans="1:4" ht="15.75" customHeight="1">
      <c r="A342" s="83"/>
      <c r="B342" s="83"/>
      <c r="C342" s="83"/>
      <c r="D342" s="97"/>
    </row>
    <row r="343" spans="1:4" ht="15.75" customHeight="1">
      <c r="A343" s="83"/>
      <c r="B343" s="83"/>
      <c r="C343" s="83"/>
      <c r="D343" s="97"/>
    </row>
    <row r="344" spans="1:4" ht="15.75" customHeight="1">
      <c r="A344" s="83"/>
      <c r="B344" s="83"/>
      <c r="C344" s="83"/>
      <c r="D344" s="97"/>
    </row>
    <row r="345" spans="1:4" ht="15.75" customHeight="1">
      <c r="A345" s="83"/>
      <c r="B345" s="83"/>
      <c r="C345" s="83"/>
      <c r="D345" s="97"/>
    </row>
    <row r="346" spans="1:4" ht="15.75" customHeight="1">
      <c r="A346" s="83"/>
      <c r="B346" s="83"/>
      <c r="C346" s="83"/>
      <c r="D346" s="97"/>
    </row>
    <row r="347" spans="1:4" ht="15.75" customHeight="1">
      <c r="A347" s="83"/>
      <c r="B347" s="83"/>
      <c r="C347" s="83"/>
      <c r="D347" s="97"/>
    </row>
    <row r="348" spans="1:4" ht="15.75" customHeight="1">
      <c r="A348" s="83"/>
      <c r="B348" s="83"/>
      <c r="C348" s="83"/>
      <c r="D348" s="97"/>
    </row>
    <row r="349" spans="1:4" ht="15.75" customHeight="1">
      <c r="A349" s="83"/>
      <c r="B349" s="83"/>
      <c r="C349" s="83"/>
      <c r="D349" s="97"/>
    </row>
    <row r="350" spans="1:4" ht="15.75" customHeight="1">
      <c r="A350" s="83"/>
      <c r="B350" s="83"/>
      <c r="C350" s="83"/>
      <c r="D350" s="97"/>
    </row>
    <row r="351" spans="1:4" ht="15.75" customHeight="1">
      <c r="A351" s="83"/>
      <c r="B351" s="83"/>
      <c r="C351" s="83"/>
      <c r="D351" s="97"/>
    </row>
    <row r="352" spans="1:4" ht="15.75" customHeight="1">
      <c r="A352" s="83"/>
      <c r="B352" s="83"/>
      <c r="C352" s="83"/>
      <c r="D352" s="97"/>
    </row>
    <row r="353" spans="1:4" ht="15.75" customHeight="1">
      <c r="A353" s="83"/>
      <c r="B353" s="83"/>
      <c r="C353" s="83"/>
      <c r="D353" s="97"/>
    </row>
    <row r="354" spans="1:4" ht="15.75" customHeight="1">
      <c r="A354" s="83"/>
      <c r="B354" s="83"/>
      <c r="C354" s="83"/>
      <c r="D354" s="97"/>
    </row>
    <row r="355" spans="1:4" ht="15.75" customHeight="1">
      <c r="A355" s="83"/>
      <c r="B355" s="83"/>
      <c r="C355" s="83"/>
      <c r="D355" s="97"/>
    </row>
    <row r="356" spans="1:4" ht="15.75" customHeight="1">
      <c r="A356" s="83"/>
      <c r="B356" s="83"/>
      <c r="C356" s="83"/>
      <c r="D356" s="97"/>
    </row>
    <row r="357" spans="1:4" ht="15.75" customHeight="1">
      <c r="A357" s="83"/>
      <c r="B357" s="83"/>
      <c r="C357" s="83"/>
      <c r="D357" s="97"/>
    </row>
    <row r="358" spans="1:4" ht="15.75" customHeight="1">
      <c r="A358" s="83"/>
      <c r="B358" s="83"/>
      <c r="C358" s="83"/>
      <c r="D358" s="97"/>
    </row>
    <row r="359" spans="1:4" ht="15.75" customHeight="1">
      <c r="A359" s="83"/>
      <c r="B359" s="83"/>
      <c r="C359" s="83"/>
      <c r="D359" s="97"/>
    </row>
    <row r="360" spans="1:4" ht="15.75" customHeight="1">
      <c r="A360" s="83"/>
      <c r="B360" s="83"/>
      <c r="C360" s="83"/>
      <c r="D360" s="97"/>
    </row>
    <row r="361" spans="1:4" ht="15.75" customHeight="1">
      <c r="A361" s="83"/>
      <c r="B361" s="83"/>
      <c r="C361" s="83"/>
      <c r="D361" s="97"/>
    </row>
    <row r="362" spans="1:4" ht="15.75" customHeight="1">
      <c r="A362" s="83"/>
      <c r="B362" s="83"/>
      <c r="C362" s="83"/>
      <c r="D362" s="97"/>
    </row>
    <row r="363" spans="1:4" ht="15.75" customHeight="1">
      <c r="A363" s="83"/>
      <c r="B363" s="83"/>
      <c r="C363" s="83"/>
      <c r="D363" s="97"/>
    </row>
    <row r="364" spans="1:4" ht="15.75" customHeight="1">
      <c r="A364" s="83"/>
      <c r="B364" s="83"/>
      <c r="C364" s="83"/>
      <c r="D364" s="97"/>
    </row>
    <row r="365" spans="1:4" ht="15.75" customHeight="1">
      <c r="A365" s="83"/>
      <c r="B365" s="83"/>
      <c r="C365" s="83"/>
      <c r="D365" s="97"/>
    </row>
    <row r="366" spans="1:4" ht="15.75" customHeight="1">
      <c r="A366" s="83"/>
      <c r="B366" s="83"/>
      <c r="C366" s="83"/>
      <c r="D366" s="97"/>
    </row>
    <row r="367" spans="1:4" ht="15.75" customHeight="1">
      <c r="A367" s="83"/>
      <c r="B367" s="83"/>
      <c r="C367" s="83"/>
      <c r="D367" s="97"/>
    </row>
    <row r="368" spans="1:4" ht="15.75" customHeight="1">
      <c r="A368" s="83"/>
      <c r="B368" s="83"/>
      <c r="C368" s="83"/>
      <c r="D368" s="97"/>
    </row>
    <row r="369" spans="1:4" ht="15.75" customHeight="1">
      <c r="A369" s="83"/>
      <c r="B369" s="83"/>
      <c r="C369" s="83"/>
      <c r="D369" s="97"/>
    </row>
    <row r="370" spans="1:4" ht="15.75" customHeight="1">
      <c r="A370" s="83"/>
      <c r="B370" s="83"/>
      <c r="C370" s="83"/>
      <c r="D370" s="97"/>
    </row>
    <row r="371" spans="1:4" ht="15.75" customHeight="1">
      <c r="A371" s="83"/>
      <c r="B371" s="83"/>
      <c r="C371" s="83"/>
      <c r="D371" s="97"/>
    </row>
    <row r="372" spans="1:4" ht="15.75" customHeight="1">
      <c r="A372" s="83"/>
      <c r="B372" s="83"/>
      <c r="C372" s="83"/>
      <c r="D372" s="97"/>
    </row>
    <row r="373" spans="1:4" ht="15.75" customHeight="1">
      <c r="A373" s="83"/>
      <c r="B373" s="83"/>
      <c r="C373" s="83"/>
      <c r="D373" s="97"/>
    </row>
    <row r="374" spans="1:4" ht="15.75" customHeight="1">
      <c r="A374" s="83"/>
      <c r="B374" s="83"/>
      <c r="C374" s="83"/>
      <c r="D374" s="97"/>
    </row>
    <row r="375" spans="1:4" ht="15.75" customHeight="1">
      <c r="A375" s="83"/>
      <c r="B375" s="83"/>
      <c r="C375" s="83"/>
      <c r="D375" s="97"/>
    </row>
    <row r="376" spans="1:4" ht="15.75" customHeight="1">
      <c r="A376" s="83"/>
      <c r="B376" s="83"/>
      <c r="C376" s="83"/>
      <c r="D376" s="97"/>
    </row>
    <row r="377" spans="1:4" ht="15.75" customHeight="1">
      <c r="A377" s="83"/>
      <c r="B377" s="83"/>
      <c r="C377" s="83"/>
      <c r="D377" s="97"/>
    </row>
    <row r="378" spans="1:4" ht="15.75" customHeight="1">
      <c r="A378" s="83"/>
      <c r="B378" s="83"/>
      <c r="C378" s="83"/>
      <c r="D378" s="97"/>
    </row>
    <row r="379" spans="1:4" ht="15.75" customHeight="1">
      <c r="A379" s="83"/>
      <c r="B379" s="83"/>
      <c r="C379" s="83"/>
      <c r="D379" s="97"/>
    </row>
    <row r="380" spans="1:4" ht="15.75" customHeight="1">
      <c r="A380" s="83"/>
      <c r="B380" s="83"/>
      <c r="C380" s="83"/>
      <c r="D380" s="97"/>
    </row>
    <row r="381" spans="1:4" ht="15.75" customHeight="1">
      <c r="A381" s="83"/>
      <c r="B381" s="83"/>
      <c r="C381" s="83"/>
      <c r="D381" s="97"/>
    </row>
    <row r="382" spans="1:4" ht="15.75" customHeight="1">
      <c r="A382" s="83"/>
      <c r="B382" s="83"/>
      <c r="C382" s="83"/>
      <c r="D382" s="97"/>
    </row>
    <row r="383" spans="1:4" ht="15.75" customHeight="1">
      <c r="A383" s="83"/>
      <c r="B383" s="83"/>
      <c r="C383" s="83"/>
      <c r="D383" s="97"/>
    </row>
    <row r="384" spans="1:4" ht="15.75" customHeight="1">
      <c r="A384" s="83"/>
      <c r="B384" s="83"/>
      <c r="C384" s="83"/>
      <c r="D384" s="97"/>
    </row>
    <row r="385" spans="1:4" ht="15.75" customHeight="1">
      <c r="A385" s="83"/>
      <c r="B385" s="83"/>
      <c r="C385" s="83"/>
      <c r="D385" s="97"/>
    </row>
    <row r="386" spans="1:4" ht="15.75" customHeight="1">
      <c r="A386" s="83"/>
      <c r="B386" s="83"/>
      <c r="C386" s="83"/>
      <c r="D386" s="97"/>
    </row>
    <row r="387" spans="1:4" ht="15.75" customHeight="1">
      <c r="A387" s="83"/>
      <c r="B387" s="83"/>
      <c r="C387" s="83"/>
      <c r="D387" s="97"/>
    </row>
    <row r="388" spans="1:4" ht="15.75" customHeight="1">
      <c r="A388" s="83"/>
      <c r="B388" s="83"/>
      <c r="C388" s="83"/>
      <c r="D388" s="97"/>
    </row>
    <row r="389" spans="1:4" ht="15.75" customHeight="1">
      <c r="A389" s="83"/>
      <c r="B389" s="83"/>
      <c r="C389" s="83"/>
      <c r="D389" s="97"/>
    </row>
    <row r="390" spans="1:4" ht="15.75" customHeight="1">
      <c r="A390" s="83"/>
      <c r="B390" s="83"/>
      <c r="C390" s="83"/>
      <c r="D390" s="97"/>
    </row>
    <row r="391" spans="1:4" ht="15.75" customHeight="1">
      <c r="A391" s="83"/>
      <c r="B391" s="83"/>
      <c r="C391" s="83"/>
      <c r="D391" s="97"/>
    </row>
    <row r="392" spans="1:4" ht="15.75" customHeight="1">
      <c r="A392" s="83"/>
      <c r="B392" s="83"/>
      <c r="C392" s="83"/>
      <c r="D392" s="97"/>
    </row>
    <row r="393" spans="1:4" ht="15.75" customHeight="1">
      <c r="A393" s="83"/>
      <c r="B393" s="83"/>
      <c r="C393" s="83"/>
      <c r="D393" s="97"/>
    </row>
    <row r="394" spans="1:4" ht="15.75" customHeight="1">
      <c r="A394" s="83"/>
      <c r="B394" s="83"/>
      <c r="C394" s="83"/>
      <c r="D394" s="97"/>
    </row>
    <row r="395" spans="1:4" ht="15.75" customHeight="1">
      <c r="A395" s="83"/>
      <c r="B395" s="83"/>
      <c r="C395" s="83"/>
      <c r="D395" s="97"/>
    </row>
    <row r="396" spans="1:4" ht="15.75" customHeight="1">
      <c r="A396" s="83"/>
      <c r="B396" s="83"/>
      <c r="C396" s="83"/>
      <c r="D396" s="97"/>
    </row>
    <row r="397" spans="1:4" ht="15.75" customHeight="1">
      <c r="A397" s="83"/>
      <c r="B397" s="83"/>
      <c r="C397" s="83"/>
      <c r="D397" s="97"/>
    </row>
    <row r="398" spans="1:4" ht="15.75" customHeight="1">
      <c r="A398" s="83"/>
      <c r="B398" s="83"/>
      <c r="C398" s="83"/>
      <c r="D398" s="97"/>
    </row>
    <row r="399" spans="1:4" ht="15.75" customHeight="1">
      <c r="A399" s="83"/>
      <c r="B399" s="83"/>
      <c r="C399" s="83"/>
      <c r="D399" s="97"/>
    </row>
    <row r="400" spans="1:4" ht="15.75" customHeight="1">
      <c r="A400" s="83"/>
      <c r="B400" s="83"/>
      <c r="C400" s="83"/>
      <c r="D400" s="97"/>
    </row>
    <row r="401" spans="1:4" ht="15.75" customHeight="1">
      <c r="A401" s="83"/>
      <c r="B401" s="83"/>
      <c r="C401" s="83"/>
      <c r="D401" s="97"/>
    </row>
    <row r="402" spans="1:4" ht="15.75" customHeight="1">
      <c r="A402" s="83"/>
      <c r="B402" s="83"/>
      <c r="C402" s="83"/>
      <c r="D402" s="97"/>
    </row>
    <row r="403" spans="1:4" ht="15.75" customHeight="1">
      <c r="A403" s="83"/>
      <c r="B403" s="83"/>
      <c r="C403" s="83"/>
      <c r="D403" s="97"/>
    </row>
    <row r="404" spans="1:4" ht="15.75" customHeight="1">
      <c r="A404" s="83"/>
      <c r="B404" s="83"/>
      <c r="C404" s="83"/>
      <c r="D404" s="97"/>
    </row>
    <row r="405" spans="1:4" ht="15.75" customHeight="1">
      <c r="A405" s="83"/>
      <c r="B405" s="83"/>
      <c r="C405" s="83"/>
      <c r="D405" s="97"/>
    </row>
    <row r="406" spans="1:4" ht="15.75" customHeight="1">
      <c r="A406" s="83"/>
      <c r="B406" s="83"/>
      <c r="C406" s="83"/>
      <c r="D406" s="97"/>
    </row>
    <row r="407" spans="1:4" ht="15.75" customHeight="1">
      <c r="A407" s="83"/>
      <c r="B407" s="83"/>
      <c r="C407" s="83"/>
      <c r="D407" s="97"/>
    </row>
    <row r="408" spans="1:4" ht="15.75" customHeight="1">
      <c r="A408" s="83"/>
      <c r="B408" s="83"/>
      <c r="C408" s="83"/>
      <c r="D408" s="97"/>
    </row>
    <row r="409" spans="1:4" ht="15.75" customHeight="1">
      <c r="A409" s="83"/>
      <c r="B409" s="83"/>
      <c r="C409" s="83"/>
      <c r="D409" s="97"/>
    </row>
    <row r="410" spans="1:4" ht="15.75" customHeight="1">
      <c r="A410" s="83"/>
      <c r="B410" s="83"/>
      <c r="C410" s="83"/>
      <c r="D410" s="97"/>
    </row>
    <row r="411" spans="1:4" ht="15.75" customHeight="1">
      <c r="A411" s="83"/>
      <c r="B411" s="83"/>
      <c r="C411" s="83"/>
      <c r="D411" s="97"/>
    </row>
    <row r="412" spans="1:4" ht="15.75" customHeight="1">
      <c r="A412" s="83"/>
      <c r="B412" s="83"/>
      <c r="C412" s="83"/>
      <c r="D412" s="97"/>
    </row>
    <row r="413" spans="1:4" ht="15.75" customHeight="1">
      <c r="A413" s="83"/>
      <c r="B413" s="83"/>
      <c r="C413" s="83"/>
      <c r="D413" s="97"/>
    </row>
    <row r="414" spans="1:4" ht="15.75" customHeight="1">
      <c r="A414" s="83"/>
      <c r="B414" s="83"/>
      <c r="C414" s="83"/>
      <c r="D414" s="97"/>
    </row>
    <row r="415" spans="1:4" ht="15.75" customHeight="1">
      <c r="A415" s="83"/>
      <c r="B415" s="83"/>
      <c r="C415" s="83"/>
      <c r="D415" s="97"/>
    </row>
    <row r="416" spans="1:4" ht="15.75" customHeight="1">
      <c r="A416" s="83"/>
      <c r="B416" s="83"/>
      <c r="C416" s="83"/>
      <c r="D416" s="97"/>
    </row>
    <row r="417" spans="1:4" ht="15.75" customHeight="1">
      <c r="A417" s="83"/>
      <c r="B417" s="83"/>
      <c r="C417" s="83"/>
      <c r="D417" s="97"/>
    </row>
    <row r="418" spans="1:4" ht="15.75" customHeight="1">
      <c r="A418" s="83"/>
      <c r="B418" s="83"/>
      <c r="C418" s="83"/>
      <c r="D418" s="97"/>
    </row>
    <row r="419" spans="1:4" ht="15.75" customHeight="1">
      <c r="A419" s="83"/>
      <c r="B419" s="83"/>
      <c r="C419" s="83"/>
      <c r="D419" s="97"/>
    </row>
    <row r="420" spans="1:4" ht="15.75" customHeight="1">
      <c r="A420" s="83"/>
      <c r="B420" s="83"/>
      <c r="C420" s="83"/>
      <c r="D420" s="97"/>
    </row>
    <row r="421" spans="1:4" ht="15.75" customHeight="1">
      <c r="A421" s="83"/>
      <c r="B421" s="83"/>
      <c r="C421" s="83"/>
      <c r="D421" s="97"/>
    </row>
    <row r="422" spans="1:4" ht="15.75" customHeight="1">
      <c r="A422" s="83"/>
      <c r="B422" s="83"/>
      <c r="C422" s="83"/>
      <c r="D422" s="97"/>
    </row>
    <row r="423" spans="1:4" ht="15.75" customHeight="1">
      <c r="A423" s="83"/>
      <c r="B423" s="83"/>
      <c r="C423" s="83"/>
      <c r="D423" s="97"/>
    </row>
    <row r="424" spans="1:4" ht="15.75" customHeight="1">
      <c r="A424" s="83"/>
      <c r="B424" s="83"/>
      <c r="C424" s="83"/>
      <c r="D424" s="97"/>
    </row>
    <row r="425" spans="1:4" ht="15.75" customHeight="1">
      <c r="A425" s="83"/>
      <c r="B425" s="83"/>
      <c r="C425" s="83"/>
      <c r="D425" s="97"/>
    </row>
    <row r="426" spans="1:4" ht="15.75" customHeight="1">
      <c r="A426" s="83"/>
      <c r="B426" s="83"/>
      <c r="C426" s="83"/>
      <c r="D426" s="97"/>
    </row>
    <row r="427" spans="1:4" ht="15.75" customHeight="1">
      <c r="A427" s="83"/>
      <c r="B427" s="83"/>
      <c r="C427" s="83"/>
      <c r="D427" s="97"/>
    </row>
    <row r="428" spans="1:4" ht="15.75" customHeight="1">
      <c r="A428" s="83"/>
      <c r="B428" s="83"/>
      <c r="C428" s="83"/>
      <c r="D428" s="97"/>
    </row>
    <row r="429" spans="1:4" ht="15.75" customHeight="1">
      <c r="A429" s="83"/>
      <c r="B429" s="83"/>
      <c r="C429" s="83"/>
      <c r="D429" s="97"/>
    </row>
    <row r="430" spans="1:4" ht="15.75" customHeight="1">
      <c r="A430" s="83"/>
      <c r="B430" s="83"/>
      <c r="C430" s="83"/>
      <c r="D430" s="97"/>
    </row>
    <row r="431" spans="1:4" ht="15.75" customHeight="1">
      <c r="A431" s="83"/>
      <c r="B431" s="83"/>
      <c r="C431" s="83"/>
      <c r="D431" s="97"/>
    </row>
    <row r="432" spans="1:4" ht="15.75" customHeight="1">
      <c r="A432" s="83"/>
      <c r="B432" s="83"/>
      <c r="C432" s="83"/>
      <c r="D432" s="97"/>
    </row>
    <row r="433" spans="1:4" ht="15.75" customHeight="1">
      <c r="A433" s="83"/>
      <c r="B433" s="83"/>
      <c r="C433" s="83"/>
      <c r="D433" s="97"/>
    </row>
    <row r="434" spans="1:4" ht="15.75" customHeight="1">
      <c r="A434" s="83"/>
      <c r="B434" s="83"/>
      <c r="C434" s="83"/>
      <c r="D434" s="97"/>
    </row>
    <row r="435" spans="1:4" ht="15.75" customHeight="1">
      <c r="A435" s="83"/>
      <c r="B435" s="83"/>
      <c r="C435" s="83"/>
      <c r="D435" s="97"/>
    </row>
    <row r="436" spans="1:4" ht="15.75" customHeight="1">
      <c r="A436" s="83"/>
      <c r="B436" s="83"/>
      <c r="C436" s="83"/>
      <c r="D436" s="97"/>
    </row>
    <row r="437" spans="1:4" ht="15.75" customHeight="1">
      <c r="A437" s="83"/>
      <c r="B437" s="83"/>
      <c r="C437" s="83"/>
      <c r="D437" s="97"/>
    </row>
    <row r="438" spans="1:4" ht="15.75" customHeight="1">
      <c r="A438" s="83"/>
      <c r="B438" s="83"/>
      <c r="C438" s="83"/>
      <c r="D438" s="97"/>
    </row>
    <row r="439" spans="1:4" ht="15.75" customHeight="1">
      <c r="A439" s="83"/>
      <c r="B439" s="83"/>
      <c r="C439" s="83"/>
      <c r="D439" s="97"/>
    </row>
    <row r="440" spans="1:4" ht="15.75" customHeight="1">
      <c r="A440" s="83"/>
      <c r="B440" s="83"/>
      <c r="C440" s="83"/>
      <c r="D440" s="97"/>
    </row>
    <row r="441" spans="1:4" ht="15.75" customHeight="1">
      <c r="A441" s="83"/>
      <c r="B441" s="83"/>
      <c r="C441" s="83"/>
      <c r="D441" s="97"/>
    </row>
    <row r="442" spans="1:4" ht="15.75" customHeight="1">
      <c r="A442" s="83"/>
      <c r="B442" s="83"/>
      <c r="C442" s="83"/>
      <c r="D442" s="97"/>
    </row>
    <row r="443" spans="1:4" ht="15.75" customHeight="1">
      <c r="A443" s="83"/>
      <c r="B443" s="83"/>
      <c r="C443" s="83"/>
      <c r="D443" s="97"/>
    </row>
    <row r="444" spans="1:4" ht="15.75" customHeight="1">
      <c r="A444" s="83"/>
      <c r="B444" s="83"/>
      <c r="C444" s="83"/>
      <c r="D444" s="97"/>
    </row>
    <row r="445" spans="1:4" ht="15.75" customHeight="1">
      <c r="A445" s="83"/>
      <c r="B445" s="83"/>
      <c r="C445" s="83"/>
      <c r="D445" s="97"/>
    </row>
    <row r="446" spans="1:4" ht="15.75" customHeight="1">
      <c r="A446" s="83"/>
      <c r="B446" s="83"/>
      <c r="C446" s="83"/>
      <c r="D446" s="97"/>
    </row>
    <row r="447" spans="1:4" ht="15.75" customHeight="1">
      <c r="A447" s="83"/>
      <c r="B447" s="83"/>
      <c r="C447" s="83"/>
      <c r="D447" s="97"/>
    </row>
    <row r="448" spans="1:4" ht="15.75" customHeight="1">
      <c r="A448" s="83"/>
      <c r="B448" s="83"/>
      <c r="C448" s="83"/>
      <c r="D448" s="97"/>
    </row>
    <row r="449" spans="1:4" ht="15.75" customHeight="1">
      <c r="A449" s="83"/>
      <c r="B449" s="83"/>
      <c r="C449" s="83"/>
      <c r="D449" s="97"/>
    </row>
    <row r="450" spans="1:4" ht="15.75" customHeight="1">
      <c r="A450" s="83"/>
      <c r="B450" s="83"/>
      <c r="C450" s="83"/>
      <c r="D450" s="97"/>
    </row>
    <row r="451" spans="1:4" ht="15.75" customHeight="1">
      <c r="A451" s="83"/>
      <c r="B451" s="83"/>
      <c r="C451" s="83"/>
      <c r="D451" s="97"/>
    </row>
    <row r="452" spans="1:4" ht="15.75" customHeight="1">
      <c r="A452" s="83"/>
      <c r="B452" s="83"/>
      <c r="C452" s="83"/>
      <c r="D452" s="97"/>
    </row>
    <row r="453" spans="1:4" ht="15.75" customHeight="1">
      <c r="A453" s="83"/>
      <c r="B453" s="83"/>
      <c r="C453" s="83"/>
      <c r="D453" s="97"/>
    </row>
    <row r="454" spans="1:4" ht="15.75" customHeight="1">
      <c r="A454" s="83"/>
      <c r="B454" s="83"/>
      <c r="C454" s="83"/>
      <c r="D454" s="97"/>
    </row>
    <row r="455" spans="1:4" ht="15.75" customHeight="1">
      <c r="A455" s="83"/>
      <c r="B455" s="83"/>
      <c r="C455" s="83"/>
      <c r="D455" s="97"/>
    </row>
    <row r="456" spans="1:4" ht="15.75" customHeight="1">
      <c r="A456" s="83"/>
      <c r="B456" s="83"/>
      <c r="C456" s="83"/>
      <c r="D456" s="97"/>
    </row>
    <row r="457" spans="1:4" ht="15.75" customHeight="1">
      <c r="A457" s="83"/>
      <c r="B457" s="83"/>
      <c r="C457" s="83"/>
      <c r="D457" s="97"/>
    </row>
    <row r="458" spans="1:4" ht="15.75" customHeight="1">
      <c r="A458" s="83"/>
      <c r="B458" s="83"/>
      <c r="C458" s="83"/>
      <c r="D458" s="97"/>
    </row>
    <row r="459" spans="1:4" ht="15.75" customHeight="1">
      <c r="A459" s="83"/>
      <c r="B459" s="83"/>
      <c r="C459" s="83"/>
      <c r="D459" s="97"/>
    </row>
    <row r="460" spans="1:4" ht="15.75" customHeight="1">
      <c r="A460" s="83"/>
      <c r="B460" s="83"/>
      <c r="C460" s="83"/>
      <c r="D460" s="97"/>
    </row>
    <row r="461" spans="1:4" ht="15.75" customHeight="1">
      <c r="A461" s="83"/>
      <c r="B461" s="83"/>
      <c r="C461" s="83"/>
      <c r="D461" s="97"/>
    </row>
    <row r="462" spans="1:4" ht="15.75" customHeight="1">
      <c r="A462" s="83"/>
      <c r="B462" s="83"/>
      <c r="C462" s="83"/>
      <c r="D462" s="97"/>
    </row>
    <row r="463" spans="1:4" ht="15.75" customHeight="1">
      <c r="A463" s="83"/>
      <c r="B463" s="83"/>
      <c r="C463" s="83"/>
      <c r="D463" s="97"/>
    </row>
    <row r="464" spans="1:4" ht="15.75" customHeight="1">
      <c r="A464" s="83"/>
      <c r="B464" s="83"/>
      <c r="C464" s="83"/>
      <c r="D464" s="97"/>
    </row>
    <row r="465" spans="1:4" ht="15.75" customHeight="1">
      <c r="A465" s="83"/>
      <c r="B465" s="83"/>
      <c r="C465" s="83"/>
      <c r="D465" s="97"/>
    </row>
    <row r="466" spans="1:4" ht="15.75" customHeight="1">
      <c r="A466" s="83"/>
      <c r="B466" s="83"/>
      <c r="C466" s="83"/>
      <c r="D466" s="97"/>
    </row>
    <row r="467" spans="1:4" ht="15.75" customHeight="1">
      <c r="A467" s="83"/>
      <c r="B467" s="83"/>
      <c r="C467" s="83"/>
      <c r="D467" s="97"/>
    </row>
    <row r="468" spans="1:4" ht="15.75" customHeight="1">
      <c r="A468" s="83"/>
      <c r="B468" s="83"/>
      <c r="C468" s="83"/>
      <c r="D468" s="97"/>
    </row>
    <row r="469" spans="1:4" ht="15.75" customHeight="1">
      <c r="A469" s="83"/>
      <c r="B469" s="83"/>
      <c r="C469" s="83"/>
      <c r="D469" s="97"/>
    </row>
    <row r="470" spans="1:4" ht="15.75" customHeight="1">
      <c r="A470" s="83"/>
      <c r="B470" s="83"/>
      <c r="C470" s="83"/>
      <c r="D470" s="97"/>
    </row>
    <row r="471" spans="1:4" ht="15.75" customHeight="1">
      <c r="A471" s="83"/>
      <c r="B471" s="83"/>
      <c r="C471" s="83"/>
      <c r="D471" s="97"/>
    </row>
    <row r="472" spans="1:4" ht="15.75" customHeight="1">
      <c r="A472" s="83"/>
      <c r="B472" s="83"/>
      <c r="C472" s="83"/>
      <c r="D472" s="97"/>
    </row>
    <row r="473" spans="1:4" ht="15.75" customHeight="1">
      <c r="A473" s="83"/>
      <c r="B473" s="83"/>
      <c r="C473" s="83"/>
      <c r="D473" s="97"/>
    </row>
    <row r="474" spans="1:4" ht="15.75" customHeight="1">
      <c r="A474" s="83"/>
      <c r="B474" s="83"/>
      <c r="C474" s="83"/>
      <c r="D474" s="97"/>
    </row>
    <row r="475" spans="1:4" ht="15.75" customHeight="1">
      <c r="A475" s="83"/>
      <c r="B475" s="83"/>
      <c r="C475" s="83"/>
      <c r="D475" s="97"/>
    </row>
    <row r="476" spans="1:4" ht="15.75" customHeight="1">
      <c r="A476" s="83"/>
      <c r="B476" s="83"/>
      <c r="C476" s="83"/>
      <c r="D476" s="97"/>
    </row>
    <row r="477" spans="1:4" ht="15.75" customHeight="1">
      <c r="A477" s="83"/>
      <c r="B477" s="83"/>
      <c r="C477" s="83"/>
      <c r="D477" s="97"/>
    </row>
    <row r="478" spans="1:4" ht="15.75" customHeight="1">
      <c r="A478" s="83"/>
      <c r="B478" s="83"/>
      <c r="C478" s="83"/>
      <c r="D478" s="97"/>
    </row>
    <row r="479" spans="1:4" ht="15.75" customHeight="1">
      <c r="A479" s="83"/>
      <c r="B479" s="83"/>
      <c r="C479" s="83"/>
      <c r="D479" s="97"/>
    </row>
    <row r="480" spans="1:4" ht="15.75" customHeight="1">
      <c r="A480" s="83"/>
      <c r="B480" s="83"/>
      <c r="C480" s="83"/>
      <c r="D480" s="97"/>
    </row>
    <row r="481" spans="1:4" ht="15.75" customHeight="1">
      <c r="A481" s="83"/>
      <c r="B481" s="83"/>
      <c r="C481" s="83"/>
      <c r="D481" s="97"/>
    </row>
    <row r="482" spans="1:4" ht="15.75" customHeight="1">
      <c r="A482" s="83"/>
      <c r="B482" s="83"/>
      <c r="C482" s="83"/>
      <c r="D482" s="97"/>
    </row>
    <row r="483" spans="1:4" ht="15.75" customHeight="1">
      <c r="A483" s="83"/>
      <c r="B483" s="83"/>
      <c r="C483" s="83"/>
      <c r="D483" s="97"/>
    </row>
    <row r="484" spans="1:4" ht="15.75" customHeight="1">
      <c r="A484" s="83"/>
      <c r="B484" s="83"/>
      <c r="C484" s="83"/>
      <c r="D484" s="97"/>
    </row>
    <row r="485" spans="1:4" ht="15.75" customHeight="1">
      <c r="A485" s="83"/>
      <c r="B485" s="83"/>
      <c r="C485" s="83"/>
      <c r="D485" s="97"/>
    </row>
    <row r="486" spans="1:4" ht="15.75" customHeight="1">
      <c r="A486" s="83"/>
      <c r="B486" s="83"/>
      <c r="C486" s="83"/>
      <c r="D486" s="97"/>
    </row>
    <row r="487" spans="1:4" ht="15.75" customHeight="1">
      <c r="A487" s="83"/>
      <c r="B487" s="83"/>
      <c r="C487" s="83"/>
      <c r="D487" s="97"/>
    </row>
    <row r="488" spans="1:4" ht="15.75" customHeight="1">
      <c r="A488" s="83"/>
      <c r="B488" s="83"/>
      <c r="C488" s="83"/>
      <c r="D488" s="97"/>
    </row>
    <row r="489" spans="1:4" ht="15.75" customHeight="1">
      <c r="A489" s="83"/>
      <c r="B489" s="83"/>
      <c r="C489" s="83"/>
      <c r="D489" s="97"/>
    </row>
    <row r="490" spans="1:4" ht="15.75" customHeight="1">
      <c r="A490" s="83"/>
      <c r="B490" s="83"/>
      <c r="C490" s="83"/>
      <c r="D490" s="97"/>
    </row>
    <row r="491" spans="1:4" ht="15.75" customHeight="1">
      <c r="A491" s="83"/>
      <c r="B491" s="83"/>
      <c r="C491" s="83"/>
      <c r="D491" s="97"/>
    </row>
    <row r="492" spans="1:4" ht="15.75" customHeight="1">
      <c r="A492" s="83"/>
      <c r="B492" s="83"/>
      <c r="C492" s="83"/>
      <c r="D492" s="97"/>
    </row>
    <row r="493" spans="1:4" ht="15.75" customHeight="1">
      <c r="A493" s="83"/>
      <c r="B493" s="83"/>
      <c r="C493" s="83"/>
      <c r="D493" s="97"/>
    </row>
    <row r="494" spans="1:4" ht="15.75" customHeight="1">
      <c r="A494" s="83"/>
      <c r="B494" s="83"/>
      <c r="C494" s="83"/>
      <c r="D494" s="97"/>
    </row>
    <row r="495" spans="1:4" ht="15.75" customHeight="1">
      <c r="A495" s="83"/>
      <c r="B495" s="83"/>
      <c r="C495" s="83"/>
      <c r="D495" s="97"/>
    </row>
    <row r="496" spans="1:4" ht="15.75" customHeight="1">
      <c r="A496" s="83"/>
      <c r="B496" s="83"/>
      <c r="C496" s="83"/>
      <c r="D496" s="97"/>
    </row>
    <row r="497" spans="1:4" ht="15.75" customHeight="1">
      <c r="A497" s="83"/>
      <c r="B497" s="83"/>
      <c r="C497" s="83"/>
      <c r="D497" s="97"/>
    </row>
    <row r="498" spans="1:4" ht="15.75" customHeight="1">
      <c r="A498" s="83"/>
      <c r="B498" s="83"/>
      <c r="C498" s="83"/>
      <c r="D498" s="97"/>
    </row>
    <row r="499" spans="1:4" ht="15.75" customHeight="1">
      <c r="A499" s="83"/>
      <c r="B499" s="83"/>
      <c r="C499" s="83"/>
      <c r="D499" s="97"/>
    </row>
    <row r="500" spans="1:4" ht="15.75" customHeight="1">
      <c r="A500" s="83"/>
      <c r="B500" s="83"/>
      <c r="C500" s="83"/>
      <c r="D500" s="97"/>
    </row>
    <row r="501" spans="1:4" ht="15.75" customHeight="1">
      <c r="A501" s="83"/>
      <c r="B501" s="83"/>
      <c r="C501" s="83"/>
      <c r="D501" s="97"/>
    </row>
    <row r="502" spans="1:4" ht="15.75" customHeight="1">
      <c r="A502" s="83"/>
      <c r="B502" s="83"/>
      <c r="C502" s="83"/>
      <c r="D502" s="97"/>
    </row>
    <row r="503" spans="1:4" ht="15.75" customHeight="1">
      <c r="A503" s="83"/>
      <c r="B503" s="83"/>
      <c r="C503" s="83"/>
      <c r="D503" s="97"/>
    </row>
    <row r="504" spans="1:4" ht="15.75" customHeight="1">
      <c r="A504" s="83"/>
      <c r="B504" s="83"/>
      <c r="C504" s="83"/>
      <c r="D504" s="97"/>
    </row>
    <row r="505" spans="1:4" ht="15.75" customHeight="1">
      <c r="A505" s="83"/>
      <c r="B505" s="83"/>
      <c r="C505" s="83"/>
      <c r="D505" s="97"/>
    </row>
    <row r="506" spans="1:4" ht="15.75" customHeight="1">
      <c r="A506" s="83"/>
      <c r="B506" s="83"/>
      <c r="C506" s="83"/>
      <c r="D506" s="97"/>
    </row>
    <row r="507" spans="1:4" ht="15.75" customHeight="1">
      <c r="A507" s="83"/>
      <c r="B507" s="83"/>
      <c r="C507" s="83"/>
      <c r="D507" s="97"/>
    </row>
    <row r="508" spans="1:4" ht="15.75" customHeight="1">
      <c r="A508" s="83"/>
      <c r="B508" s="83"/>
      <c r="C508" s="83"/>
      <c r="D508" s="97"/>
    </row>
    <row r="509" spans="1:4" ht="15.75" customHeight="1">
      <c r="A509" s="83"/>
      <c r="B509" s="83"/>
      <c r="C509" s="83"/>
      <c r="D509" s="97"/>
    </row>
    <row r="510" spans="1:4" ht="15.75" customHeight="1">
      <c r="A510" s="83"/>
      <c r="B510" s="83"/>
      <c r="C510" s="83"/>
      <c r="D510" s="97"/>
    </row>
    <row r="511" spans="1:4" ht="15.75" customHeight="1">
      <c r="A511" s="83"/>
      <c r="B511" s="83"/>
      <c r="C511" s="83"/>
      <c r="D511" s="97"/>
    </row>
    <row r="512" spans="1:4" ht="15.75" customHeight="1">
      <c r="A512" s="83"/>
      <c r="B512" s="83"/>
      <c r="C512" s="83"/>
      <c r="D512" s="97"/>
    </row>
    <row r="513" spans="1:4" ht="15.75" customHeight="1">
      <c r="A513" s="83"/>
      <c r="B513" s="83"/>
      <c r="C513" s="83"/>
      <c r="D513" s="97"/>
    </row>
    <row r="514" spans="1:4" ht="15.75" customHeight="1">
      <c r="A514" s="83"/>
      <c r="B514" s="83"/>
      <c r="C514" s="83"/>
      <c r="D514" s="97"/>
    </row>
    <row r="515" spans="1:4" ht="15.75" customHeight="1">
      <c r="A515" s="83"/>
      <c r="B515" s="83"/>
      <c r="C515" s="83"/>
      <c r="D515" s="97"/>
    </row>
    <row r="516" spans="1:4" ht="15.75" customHeight="1">
      <c r="A516" s="83"/>
      <c r="B516" s="83"/>
      <c r="C516" s="83"/>
      <c r="D516" s="97"/>
    </row>
    <row r="517" spans="1:4" ht="15.75" customHeight="1">
      <c r="A517" s="83"/>
      <c r="B517" s="83"/>
      <c r="C517" s="83"/>
      <c r="D517" s="97"/>
    </row>
    <row r="518" spans="1:4" ht="15.75" customHeight="1">
      <c r="A518" s="83"/>
      <c r="B518" s="83"/>
      <c r="C518" s="83"/>
      <c r="D518" s="97"/>
    </row>
    <row r="519" spans="1:4" ht="15.75" customHeight="1">
      <c r="A519" s="83"/>
      <c r="B519" s="83"/>
      <c r="C519" s="83"/>
      <c r="D519" s="97"/>
    </row>
    <row r="520" spans="1:4" ht="15.75" customHeight="1">
      <c r="A520" s="83"/>
      <c r="B520" s="83"/>
      <c r="C520" s="83"/>
      <c r="D520" s="97"/>
    </row>
    <row r="521" spans="1:4" ht="15.75" customHeight="1">
      <c r="A521" s="83"/>
      <c r="B521" s="83"/>
      <c r="C521" s="83"/>
      <c r="D521" s="97"/>
    </row>
    <row r="522" spans="1:4" ht="15.75" customHeight="1">
      <c r="A522" s="83"/>
      <c r="B522" s="83"/>
      <c r="C522" s="83"/>
      <c r="D522" s="97"/>
    </row>
    <row r="523" spans="1:4" ht="15.75" customHeight="1">
      <c r="A523" s="83"/>
      <c r="B523" s="83"/>
      <c r="C523" s="83"/>
      <c r="D523" s="97"/>
    </row>
    <row r="524" spans="1:4" ht="15.75" customHeight="1">
      <c r="A524" s="83"/>
      <c r="B524" s="83"/>
      <c r="C524" s="83"/>
      <c r="D524" s="97"/>
    </row>
    <row r="525" spans="1:4" ht="15.75" customHeight="1">
      <c r="A525" s="83"/>
      <c r="B525" s="83"/>
      <c r="C525" s="83"/>
      <c r="D525" s="97"/>
    </row>
    <row r="526" spans="1:4" ht="15.75" customHeight="1">
      <c r="A526" s="83"/>
      <c r="B526" s="83"/>
      <c r="C526" s="83"/>
      <c r="D526" s="97"/>
    </row>
    <row r="527" spans="1:4" ht="15.75" customHeight="1">
      <c r="A527" s="83"/>
      <c r="B527" s="83"/>
      <c r="C527" s="83"/>
      <c r="D527" s="97"/>
    </row>
    <row r="528" spans="1:4" ht="15.75" customHeight="1">
      <c r="A528" s="83"/>
      <c r="B528" s="83"/>
      <c r="C528" s="83"/>
      <c r="D528" s="97"/>
    </row>
    <row r="529" spans="1:4" ht="15.75" customHeight="1">
      <c r="A529" s="83"/>
      <c r="B529" s="83"/>
      <c r="C529" s="83"/>
      <c r="D529" s="97"/>
    </row>
    <row r="530" spans="1:4" ht="15.75" customHeight="1">
      <c r="A530" s="83"/>
      <c r="B530" s="83"/>
      <c r="C530" s="83"/>
      <c r="D530" s="97"/>
    </row>
    <row r="531" spans="1:4" ht="15.75" customHeight="1">
      <c r="A531" s="83"/>
      <c r="B531" s="83"/>
      <c r="C531" s="83"/>
      <c r="D531" s="97"/>
    </row>
    <row r="532" spans="1:4" ht="15.75" customHeight="1">
      <c r="A532" s="83"/>
      <c r="B532" s="83"/>
      <c r="C532" s="83"/>
      <c r="D532" s="97"/>
    </row>
    <row r="533" spans="1:4" ht="15.75" customHeight="1">
      <c r="A533" s="83"/>
      <c r="B533" s="83"/>
      <c r="C533" s="83"/>
      <c r="D533" s="97"/>
    </row>
    <row r="534" spans="1:4" ht="15.75" customHeight="1">
      <c r="A534" s="83"/>
      <c r="B534" s="83"/>
      <c r="C534" s="83"/>
      <c r="D534" s="97"/>
    </row>
    <row r="535" spans="1:4" ht="15.75" customHeight="1">
      <c r="A535" s="83"/>
      <c r="B535" s="83"/>
      <c r="C535" s="83"/>
      <c r="D535" s="97"/>
    </row>
    <row r="536" spans="1:4" ht="15.75" customHeight="1">
      <c r="A536" s="83"/>
      <c r="B536" s="83"/>
      <c r="C536" s="83"/>
      <c r="D536" s="97"/>
    </row>
    <row r="537" spans="1:4" ht="15.75" customHeight="1">
      <c r="A537" s="83"/>
      <c r="B537" s="83"/>
      <c r="C537" s="83"/>
      <c r="D537" s="97"/>
    </row>
    <row r="538" spans="1:4" ht="15.75" customHeight="1">
      <c r="A538" s="83"/>
      <c r="B538" s="83"/>
      <c r="C538" s="83"/>
      <c r="D538" s="97"/>
    </row>
    <row r="539" spans="1:4" ht="15.75" customHeight="1">
      <c r="A539" s="83"/>
      <c r="B539" s="83"/>
      <c r="C539" s="83"/>
      <c r="D539" s="97"/>
    </row>
    <row r="540" spans="1:4" ht="15.75" customHeight="1">
      <c r="A540" s="83"/>
      <c r="B540" s="83"/>
      <c r="C540" s="83"/>
      <c r="D540" s="97"/>
    </row>
    <row r="541" spans="1:4" ht="15.75" customHeight="1">
      <c r="A541" s="83"/>
      <c r="B541" s="83"/>
      <c r="C541" s="83"/>
      <c r="D541" s="97"/>
    </row>
    <row r="542" spans="1:4" ht="15.75" customHeight="1">
      <c r="A542" s="83"/>
      <c r="B542" s="83"/>
      <c r="C542" s="83"/>
      <c r="D542" s="97"/>
    </row>
    <row r="543" spans="1:4" ht="15.75" customHeight="1">
      <c r="A543" s="83"/>
      <c r="B543" s="83"/>
      <c r="C543" s="83"/>
      <c r="D543" s="97"/>
    </row>
    <row r="544" spans="1:4" ht="15.75" customHeight="1">
      <c r="A544" s="83"/>
      <c r="B544" s="83"/>
      <c r="C544" s="83"/>
      <c r="D544" s="97"/>
    </row>
    <row r="545" spans="1:4" ht="15.75" customHeight="1">
      <c r="A545" s="83"/>
      <c r="B545" s="83"/>
      <c r="C545" s="83"/>
      <c r="D545" s="97"/>
    </row>
    <row r="546" spans="1:4" ht="15.75" customHeight="1">
      <c r="A546" s="83"/>
      <c r="B546" s="83"/>
      <c r="C546" s="83"/>
      <c r="D546" s="97"/>
    </row>
    <row r="547" spans="1:4" ht="15.75" customHeight="1">
      <c r="A547" s="83"/>
      <c r="B547" s="83"/>
      <c r="C547" s="83"/>
      <c r="D547" s="97"/>
    </row>
    <row r="548" spans="1:4" ht="15.75" customHeight="1">
      <c r="A548" s="83"/>
      <c r="B548" s="83"/>
      <c r="C548" s="83"/>
      <c r="D548" s="97"/>
    </row>
    <row r="549" spans="1:4" ht="15.75" customHeight="1">
      <c r="A549" s="83"/>
      <c r="B549" s="83"/>
      <c r="C549" s="83"/>
      <c r="D549" s="97"/>
    </row>
    <row r="550" spans="1:4" ht="15.75" customHeight="1">
      <c r="A550" s="83"/>
      <c r="B550" s="83"/>
      <c r="C550" s="83"/>
      <c r="D550" s="97"/>
    </row>
    <row r="551" spans="1:4" ht="15.75" customHeight="1">
      <c r="A551" s="83"/>
      <c r="B551" s="83"/>
      <c r="C551" s="83"/>
      <c r="D551" s="97"/>
    </row>
    <row r="552" spans="1:4" ht="15.75" customHeight="1">
      <c r="A552" s="83"/>
      <c r="B552" s="83"/>
      <c r="C552" s="83"/>
      <c r="D552" s="97"/>
    </row>
    <row r="553" spans="1:4" ht="15.75" customHeight="1">
      <c r="A553" s="83"/>
      <c r="B553" s="83"/>
      <c r="C553" s="83"/>
      <c r="D553" s="97"/>
    </row>
    <row r="554" spans="1:4" ht="15.75" customHeight="1">
      <c r="A554" s="83"/>
      <c r="B554" s="83"/>
      <c r="C554" s="83"/>
      <c r="D554" s="97"/>
    </row>
    <row r="555" spans="1:4" ht="15.75" customHeight="1">
      <c r="A555" s="83"/>
      <c r="B555" s="83"/>
      <c r="C555" s="83"/>
      <c r="D555" s="97"/>
    </row>
    <row r="556" spans="1:4" ht="15.75" customHeight="1">
      <c r="A556" s="83"/>
      <c r="B556" s="83"/>
      <c r="C556" s="83"/>
      <c r="D556" s="97"/>
    </row>
    <row r="557" spans="1:4" ht="15.75" customHeight="1">
      <c r="A557" s="83"/>
      <c r="B557" s="83"/>
      <c r="C557" s="83"/>
      <c r="D557" s="97"/>
    </row>
    <row r="558" spans="1:4" ht="15.75" customHeight="1">
      <c r="A558" s="83"/>
      <c r="B558" s="83"/>
      <c r="C558" s="83"/>
      <c r="D558" s="97"/>
    </row>
    <row r="559" spans="1:4" ht="15.75" customHeight="1">
      <c r="A559" s="83"/>
      <c r="B559" s="83"/>
      <c r="C559" s="83"/>
      <c r="D559" s="97"/>
    </row>
    <row r="560" spans="1:4" ht="15.75" customHeight="1">
      <c r="A560" s="83"/>
      <c r="B560" s="83"/>
      <c r="C560" s="83"/>
      <c r="D560" s="97"/>
    </row>
    <row r="561" spans="1:4" ht="15.75" customHeight="1">
      <c r="A561" s="83"/>
      <c r="B561" s="83"/>
      <c r="C561" s="83"/>
      <c r="D561" s="97"/>
    </row>
    <row r="562" spans="1:4" ht="15.75" customHeight="1">
      <c r="A562" s="83"/>
      <c r="B562" s="83"/>
      <c r="C562" s="83"/>
      <c r="D562" s="97"/>
    </row>
    <row r="563" spans="1:4" ht="15.75" customHeight="1">
      <c r="A563" s="83"/>
      <c r="B563" s="83"/>
      <c r="C563" s="83"/>
      <c r="D563" s="97"/>
    </row>
    <row r="564" spans="1:4" ht="15.75" customHeight="1">
      <c r="A564" s="83"/>
      <c r="B564" s="83"/>
      <c r="C564" s="83"/>
      <c r="D564" s="97"/>
    </row>
    <row r="565" spans="1:4" ht="15.75" customHeight="1">
      <c r="A565" s="83"/>
      <c r="B565" s="83"/>
      <c r="C565" s="83"/>
      <c r="D565" s="97"/>
    </row>
    <row r="566" spans="1:4" ht="15.75" customHeight="1">
      <c r="A566" s="83"/>
      <c r="B566" s="83"/>
      <c r="C566" s="83"/>
      <c r="D566" s="97"/>
    </row>
    <row r="567" spans="1:4" ht="15.75" customHeight="1">
      <c r="A567" s="83"/>
      <c r="B567" s="83"/>
      <c r="C567" s="83"/>
      <c r="D567" s="97"/>
    </row>
    <row r="568" spans="1:4" ht="15.75" customHeight="1">
      <c r="A568" s="83"/>
      <c r="B568" s="83"/>
      <c r="C568" s="83"/>
      <c r="D568" s="97"/>
    </row>
    <row r="569" spans="1:4" ht="15.75" customHeight="1">
      <c r="A569" s="83"/>
      <c r="B569" s="83"/>
      <c r="C569" s="83"/>
      <c r="D569" s="97"/>
    </row>
    <row r="570" spans="1:4" ht="15.75" customHeight="1">
      <c r="A570" s="83"/>
      <c r="B570" s="83"/>
      <c r="C570" s="83"/>
      <c r="D570" s="97"/>
    </row>
    <row r="571" spans="1:4" ht="15.75" customHeight="1">
      <c r="A571" s="83"/>
      <c r="B571" s="83"/>
      <c r="C571" s="83"/>
      <c r="D571" s="97"/>
    </row>
    <row r="572" spans="1:4" ht="15.75" customHeight="1">
      <c r="A572" s="83"/>
      <c r="B572" s="83"/>
      <c r="C572" s="83"/>
      <c r="D572" s="97"/>
    </row>
    <row r="573" spans="1:4" ht="15.75" customHeight="1">
      <c r="A573" s="83"/>
      <c r="B573" s="83"/>
      <c r="C573" s="83"/>
      <c r="D573" s="97"/>
    </row>
    <row r="574" spans="1:4" ht="15.75" customHeight="1">
      <c r="A574" s="83"/>
      <c r="B574" s="83"/>
      <c r="C574" s="83"/>
      <c r="D574" s="97"/>
    </row>
    <row r="575" spans="1:4" ht="15.75" customHeight="1">
      <c r="A575" s="83"/>
      <c r="B575" s="83"/>
      <c r="C575" s="83"/>
      <c r="D575" s="97"/>
    </row>
    <row r="576" spans="1:4" ht="15.75" customHeight="1">
      <c r="A576" s="83"/>
      <c r="B576" s="83"/>
      <c r="C576" s="83"/>
      <c r="D576" s="97"/>
    </row>
    <row r="577" spans="1:4" ht="15.75" customHeight="1">
      <c r="A577" s="83"/>
      <c r="B577" s="83"/>
      <c r="C577" s="83"/>
      <c r="D577" s="97"/>
    </row>
    <row r="578" spans="1:4" ht="15.75" customHeight="1">
      <c r="A578" s="83"/>
      <c r="B578" s="83"/>
      <c r="C578" s="83"/>
      <c r="D578" s="97"/>
    </row>
    <row r="579" spans="1:4" ht="15.75" customHeight="1">
      <c r="A579" s="83"/>
      <c r="B579" s="83"/>
      <c r="C579" s="83"/>
      <c r="D579" s="97"/>
    </row>
    <row r="580" spans="1:4" ht="15.75" customHeight="1">
      <c r="A580" s="83"/>
      <c r="B580" s="83"/>
      <c r="C580" s="83"/>
      <c r="D580" s="97"/>
    </row>
    <row r="581" spans="1:4" ht="15.75" customHeight="1">
      <c r="A581" s="83"/>
      <c r="B581" s="83"/>
      <c r="C581" s="83"/>
      <c r="D581" s="97"/>
    </row>
    <row r="582" spans="1:4" ht="15.75" customHeight="1">
      <c r="A582" s="83"/>
      <c r="B582" s="83"/>
      <c r="C582" s="83"/>
      <c r="D582" s="97"/>
    </row>
    <row r="583" spans="1:4" ht="15.75" customHeight="1">
      <c r="A583" s="83"/>
      <c r="B583" s="83"/>
      <c r="C583" s="83"/>
      <c r="D583" s="97"/>
    </row>
    <row r="584" spans="1:4" ht="15.75" customHeight="1">
      <c r="A584" s="83"/>
      <c r="B584" s="83"/>
      <c r="C584" s="83"/>
      <c r="D584" s="97"/>
    </row>
    <row r="585" spans="1:4" ht="15.75" customHeight="1">
      <c r="A585" s="83"/>
      <c r="B585" s="83"/>
      <c r="C585" s="83"/>
      <c r="D585" s="97"/>
    </row>
    <row r="586" spans="1:4" ht="15.75" customHeight="1">
      <c r="A586" s="83"/>
      <c r="B586" s="83"/>
      <c r="C586" s="83"/>
      <c r="D586" s="97"/>
    </row>
    <row r="587" spans="1:4" ht="15.75" customHeight="1">
      <c r="A587" s="83"/>
      <c r="B587" s="83"/>
      <c r="C587" s="83"/>
      <c r="D587" s="97"/>
    </row>
    <row r="588" spans="1:4" ht="15.75" customHeight="1">
      <c r="A588" s="83"/>
      <c r="B588" s="83"/>
      <c r="C588" s="83"/>
      <c r="D588" s="97"/>
    </row>
    <row r="589" spans="1:4" ht="15.75" customHeight="1">
      <c r="A589" s="83"/>
      <c r="B589" s="83"/>
      <c r="C589" s="83"/>
      <c r="D589" s="97"/>
    </row>
    <row r="590" spans="1:4" ht="15.75" customHeight="1">
      <c r="A590" s="83"/>
      <c r="B590" s="83"/>
      <c r="C590" s="83"/>
      <c r="D590" s="97"/>
    </row>
    <row r="591" spans="1:4" ht="15.75" customHeight="1">
      <c r="A591" s="83"/>
      <c r="B591" s="83"/>
      <c r="C591" s="83"/>
      <c r="D591" s="97"/>
    </row>
    <row r="592" spans="1:4" ht="15.75" customHeight="1">
      <c r="A592" s="83"/>
      <c r="B592" s="83"/>
      <c r="C592" s="83"/>
      <c r="D592" s="97"/>
    </row>
    <row r="593" spans="1:4" ht="15.75" customHeight="1">
      <c r="A593" s="83"/>
      <c r="B593" s="83"/>
      <c r="C593" s="83"/>
      <c r="D593" s="97"/>
    </row>
    <row r="594" spans="1:4" ht="15.75" customHeight="1">
      <c r="A594" s="83"/>
      <c r="B594" s="83"/>
      <c r="C594" s="83"/>
      <c r="D594" s="97"/>
    </row>
    <row r="595" spans="1:4" ht="15.75" customHeight="1">
      <c r="A595" s="83"/>
      <c r="B595" s="83"/>
      <c r="C595" s="83"/>
      <c r="D595" s="97"/>
    </row>
    <row r="596" spans="1:4" ht="15.75" customHeight="1">
      <c r="A596" s="83"/>
      <c r="B596" s="83"/>
      <c r="C596" s="83"/>
      <c r="D596" s="97"/>
    </row>
    <row r="597" spans="1:4" ht="15.75" customHeight="1">
      <c r="A597" s="83"/>
      <c r="B597" s="83"/>
      <c r="C597" s="83"/>
      <c r="D597" s="97"/>
    </row>
    <row r="598" spans="1:4" ht="15.75" customHeight="1">
      <c r="A598" s="83"/>
      <c r="B598" s="83"/>
      <c r="C598" s="83"/>
      <c r="D598" s="97"/>
    </row>
    <row r="599" spans="1:4" ht="15.75" customHeight="1">
      <c r="A599" s="83"/>
      <c r="B599" s="83"/>
      <c r="C599" s="83"/>
      <c r="D599" s="97"/>
    </row>
    <row r="600" spans="1:4" ht="15.75" customHeight="1">
      <c r="A600" s="83"/>
      <c r="B600" s="83"/>
      <c r="C600" s="83"/>
      <c r="D600" s="97"/>
    </row>
    <row r="601" spans="1:4" ht="15.75" customHeight="1">
      <c r="A601" s="83"/>
      <c r="B601" s="83"/>
      <c r="C601" s="83"/>
      <c r="D601" s="97"/>
    </row>
    <row r="602" spans="1:4" ht="15.75" customHeight="1">
      <c r="A602" s="83"/>
      <c r="B602" s="83"/>
      <c r="C602" s="83"/>
      <c r="D602" s="97"/>
    </row>
    <row r="603" spans="1:4" ht="15.75" customHeight="1">
      <c r="A603" s="83"/>
      <c r="B603" s="83"/>
      <c r="C603" s="83"/>
      <c r="D603" s="97"/>
    </row>
    <row r="604" spans="1:4" ht="15.75" customHeight="1">
      <c r="A604" s="83"/>
      <c r="B604" s="83"/>
      <c r="C604" s="83"/>
      <c r="D604" s="97"/>
    </row>
    <row r="605" spans="1:4" ht="15.75" customHeight="1">
      <c r="A605" s="83"/>
      <c r="B605" s="83"/>
      <c r="C605" s="83"/>
      <c r="D605" s="97"/>
    </row>
    <row r="606" spans="1:4" ht="15.75" customHeight="1">
      <c r="A606" s="83"/>
      <c r="B606" s="83"/>
      <c r="C606" s="83"/>
      <c r="D606" s="97"/>
    </row>
    <row r="607" spans="1:4" ht="15.75" customHeight="1">
      <c r="A607" s="83"/>
      <c r="B607" s="83"/>
      <c r="C607" s="83"/>
      <c r="D607" s="97"/>
    </row>
    <row r="608" spans="1:4" ht="15.75" customHeight="1">
      <c r="A608" s="83"/>
      <c r="B608" s="83"/>
      <c r="C608" s="83"/>
      <c r="D608" s="97"/>
    </row>
    <row r="609" spans="1:4" ht="15.75" customHeight="1">
      <c r="A609" s="83"/>
      <c r="B609" s="83"/>
      <c r="C609" s="83"/>
      <c r="D609" s="97"/>
    </row>
    <row r="610" spans="1:4" ht="15.75" customHeight="1">
      <c r="A610" s="83"/>
      <c r="B610" s="83"/>
      <c r="C610" s="83"/>
      <c r="D610" s="97"/>
    </row>
    <row r="611" spans="1:4" ht="15.75" customHeight="1">
      <c r="A611" s="83"/>
      <c r="B611" s="83"/>
      <c r="C611" s="83"/>
      <c r="D611" s="97"/>
    </row>
    <row r="612" spans="1:4" ht="15.75" customHeight="1">
      <c r="A612" s="83"/>
      <c r="B612" s="83"/>
      <c r="C612" s="83"/>
      <c r="D612" s="97"/>
    </row>
    <row r="613" spans="1:4" ht="15.75" customHeight="1">
      <c r="A613" s="83"/>
      <c r="B613" s="83"/>
      <c r="C613" s="83"/>
      <c r="D613" s="97"/>
    </row>
    <row r="614" spans="1:4" ht="15.75" customHeight="1">
      <c r="A614" s="83"/>
      <c r="B614" s="83"/>
      <c r="C614" s="83"/>
      <c r="D614" s="97"/>
    </row>
    <row r="615" spans="1:4" ht="15.75" customHeight="1">
      <c r="A615" s="83"/>
      <c r="B615" s="83"/>
      <c r="C615" s="83"/>
      <c r="D615" s="97"/>
    </row>
    <row r="616" spans="1:4" ht="15.75" customHeight="1">
      <c r="A616" s="83"/>
      <c r="B616" s="83"/>
      <c r="C616" s="83"/>
      <c r="D616" s="97"/>
    </row>
    <row r="617" spans="1:4" ht="15.75" customHeight="1">
      <c r="A617" s="83"/>
      <c r="B617" s="83"/>
      <c r="C617" s="83"/>
      <c r="D617" s="97"/>
    </row>
    <row r="618" spans="1:4" ht="15.75" customHeight="1">
      <c r="A618" s="83"/>
      <c r="B618" s="83"/>
      <c r="C618" s="83"/>
      <c r="D618" s="97"/>
    </row>
    <row r="619" spans="1:4" ht="15.75" customHeight="1">
      <c r="A619" s="83"/>
      <c r="B619" s="83"/>
      <c r="C619" s="83"/>
      <c r="D619" s="97"/>
    </row>
    <row r="620" spans="1:4" ht="15.75" customHeight="1">
      <c r="A620" s="83"/>
      <c r="B620" s="83"/>
      <c r="C620" s="83"/>
      <c r="D620" s="97"/>
    </row>
    <row r="621" spans="1:4" ht="15.75" customHeight="1">
      <c r="A621" s="83"/>
      <c r="B621" s="83"/>
      <c r="C621" s="83"/>
      <c r="D621" s="97"/>
    </row>
    <row r="622" spans="1:4" ht="15.75" customHeight="1">
      <c r="A622" s="83"/>
      <c r="B622" s="83"/>
      <c r="C622" s="83"/>
      <c r="D622" s="97"/>
    </row>
    <row r="623" spans="1:4" ht="15.75" customHeight="1">
      <c r="A623" s="83"/>
      <c r="B623" s="83"/>
      <c r="C623" s="83"/>
      <c r="D623" s="97"/>
    </row>
    <row r="624" spans="1:4" ht="15.75" customHeight="1">
      <c r="A624" s="83"/>
      <c r="B624" s="83"/>
      <c r="C624" s="83"/>
      <c r="D624" s="97"/>
    </row>
    <row r="625" spans="1:4" ht="15.75" customHeight="1">
      <c r="A625" s="83"/>
      <c r="B625" s="83"/>
      <c r="C625" s="83"/>
      <c r="D625" s="97"/>
    </row>
    <row r="626" spans="1:4" ht="15.75" customHeight="1">
      <c r="A626" s="83"/>
      <c r="B626" s="83"/>
      <c r="C626" s="83"/>
      <c r="D626" s="97"/>
    </row>
    <row r="627" spans="1:4" ht="15.75" customHeight="1">
      <c r="A627" s="83"/>
      <c r="B627" s="83"/>
      <c r="C627" s="83"/>
      <c r="D627" s="97"/>
    </row>
    <row r="628" spans="1:4" ht="15.75" customHeight="1">
      <c r="A628" s="83"/>
      <c r="B628" s="83"/>
      <c r="C628" s="83"/>
      <c r="D628" s="97"/>
    </row>
    <row r="629" spans="1:4" ht="15.75" customHeight="1">
      <c r="A629" s="83"/>
      <c r="B629" s="83"/>
      <c r="C629" s="83"/>
      <c r="D629" s="97"/>
    </row>
    <row r="630" spans="1:4" ht="15.75" customHeight="1">
      <c r="A630" s="83"/>
      <c r="B630" s="83"/>
      <c r="C630" s="83"/>
      <c r="D630" s="97"/>
    </row>
    <row r="631" spans="1:4" ht="15.75" customHeight="1">
      <c r="A631" s="83"/>
      <c r="B631" s="83"/>
      <c r="C631" s="83"/>
      <c r="D631" s="97"/>
    </row>
    <row r="632" spans="1:4" ht="15.75" customHeight="1">
      <c r="A632" s="83"/>
      <c r="B632" s="83"/>
      <c r="C632" s="83"/>
      <c r="D632" s="97"/>
    </row>
    <row r="633" spans="1:4" ht="15.75" customHeight="1">
      <c r="A633" s="83"/>
      <c r="B633" s="83"/>
      <c r="C633" s="83"/>
      <c r="D633" s="97"/>
    </row>
    <row r="634" spans="1:4" ht="15.75" customHeight="1">
      <c r="A634" s="83"/>
      <c r="B634" s="83"/>
      <c r="C634" s="83"/>
      <c r="D634" s="97"/>
    </row>
    <row r="635" spans="1:4" ht="15.75" customHeight="1">
      <c r="A635" s="83"/>
      <c r="B635" s="83"/>
      <c r="C635" s="83"/>
      <c r="D635" s="97"/>
    </row>
    <row r="636" spans="1:4" ht="15.75" customHeight="1">
      <c r="A636" s="83"/>
      <c r="B636" s="83"/>
      <c r="C636" s="83"/>
      <c r="D636" s="97"/>
    </row>
    <row r="637" spans="1:4" ht="15.75" customHeight="1">
      <c r="A637" s="83"/>
      <c r="B637" s="83"/>
      <c r="C637" s="83"/>
      <c r="D637" s="97"/>
    </row>
    <row r="638" spans="1:4" ht="15.75" customHeight="1">
      <c r="A638" s="83"/>
      <c r="B638" s="83"/>
      <c r="C638" s="83"/>
      <c r="D638" s="97"/>
    </row>
    <row r="639" spans="1:4" ht="15.75" customHeight="1">
      <c r="A639" s="83"/>
      <c r="B639" s="83"/>
      <c r="C639" s="83"/>
      <c r="D639" s="97"/>
    </row>
    <row r="640" spans="1:4" ht="15.75" customHeight="1">
      <c r="A640" s="83"/>
      <c r="B640" s="83"/>
      <c r="C640" s="83"/>
      <c r="D640" s="97"/>
    </row>
    <row r="641" spans="1:4" ht="15.75" customHeight="1">
      <c r="A641" s="83"/>
      <c r="B641" s="83"/>
      <c r="C641" s="83"/>
      <c r="D641" s="97"/>
    </row>
    <row r="642" spans="1:4" ht="15.75" customHeight="1">
      <c r="A642" s="83"/>
      <c r="B642" s="83"/>
      <c r="C642" s="83"/>
      <c r="D642" s="97"/>
    </row>
    <row r="643" spans="1:4" ht="15.75" customHeight="1">
      <c r="A643" s="83"/>
      <c r="B643" s="83"/>
      <c r="C643" s="83"/>
      <c r="D643" s="97"/>
    </row>
    <row r="644" spans="1:4" ht="15.75" customHeight="1">
      <c r="A644" s="83"/>
      <c r="B644" s="83"/>
      <c r="C644" s="83"/>
      <c r="D644" s="97"/>
    </row>
    <row r="645" spans="1:4" ht="15.75" customHeight="1">
      <c r="A645" s="83"/>
      <c r="B645" s="83"/>
      <c r="C645" s="83"/>
      <c r="D645" s="97"/>
    </row>
    <row r="646" spans="1:4" ht="15.75" customHeight="1">
      <c r="A646" s="83"/>
      <c r="B646" s="83"/>
      <c r="C646" s="83"/>
      <c r="D646" s="97"/>
    </row>
    <row r="647" spans="1:4" ht="15.75" customHeight="1">
      <c r="A647" s="83"/>
      <c r="B647" s="83"/>
      <c r="C647" s="83"/>
      <c r="D647" s="97"/>
    </row>
    <row r="648" spans="1:4" ht="15.75" customHeight="1">
      <c r="A648" s="83"/>
      <c r="B648" s="83"/>
      <c r="C648" s="83"/>
      <c r="D648" s="97"/>
    </row>
    <row r="649" spans="1:4" ht="15.75" customHeight="1">
      <c r="A649" s="83"/>
      <c r="B649" s="83"/>
      <c r="C649" s="83"/>
      <c r="D649" s="97"/>
    </row>
    <row r="650" spans="1:4" ht="15.75" customHeight="1">
      <c r="A650" s="83"/>
      <c r="B650" s="83"/>
      <c r="C650" s="83"/>
      <c r="D650" s="97"/>
    </row>
    <row r="651" spans="1:4" ht="15.75" customHeight="1">
      <c r="A651" s="83"/>
      <c r="B651" s="83"/>
      <c r="C651" s="83"/>
      <c r="D651" s="97"/>
    </row>
    <row r="652" spans="1:4" ht="15.75" customHeight="1">
      <c r="A652" s="83"/>
      <c r="B652" s="83"/>
      <c r="C652" s="83"/>
      <c r="D652" s="97"/>
    </row>
    <row r="653" spans="1:4" ht="15.75" customHeight="1">
      <c r="A653" s="83"/>
      <c r="B653" s="83"/>
      <c r="C653" s="83"/>
      <c r="D653" s="97"/>
    </row>
    <row r="654" spans="1:4" ht="15.75" customHeight="1">
      <c r="A654" s="83"/>
      <c r="B654" s="83"/>
      <c r="C654" s="83"/>
      <c r="D654" s="97"/>
    </row>
    <row r="655" spans="1:4" ht="15.75" customHeight="1">
      <c r="A655" s="83"/>
      <c r="B655" s="83"/>
      <c r="C655" s="83"/>
      <c r="D655" s="97"/>
    </row>
    <row r="656" spans="1:4" ht="15.75" customHeight="1">
      <c r="A656" s="83"/>
      <c r="B656" s="83"/>
      <c r="C656" s="83"/>
      <c r="D656" s="97"/>
    </row>
    <row r="657" spans="1:4" ht="15.75" customHeight="1">
      <c r="A657" s="83"/>
      <c r="B657" s="83"/>
      <c r="C657" s="83"/>
      <c r="D657" s="97"/>
    </row>
    <row r="658" spans="1:4" ht="15.75" customHeight="1">
      <c r="A658" s="83"/>
      <c r="B658" s="83"/>
      <c r="C658" s="83"/>
      <c r="D658" s="97"/>
    </row>
    <row r="659" spans="1:4" ht="15.75" customHeight="1">
      <c r="A659" s="83"/>
      <c r="B659" s="83"/>
      <c r="C659" s="83"/>
      <c r="D659" s="97"/>
    </row>
    <row r="660" spans="1:4" ht="15.75" customHeight="1">
      <c r="A660" s="83"/>
      <c r="B660" s="83"/>
      <c r="C660" s="83"/>
      <c r="D660" s="97"/>
    </row>
    <row r="661" spans="1:4" ht="15.75" customHeight="1">
      <c r="A661" s="83"/>
      <c r="B661" s="83"/>
      <c r="C661" s="83"/>
      <c r="D661" s="97"/>
    </row>
    <row r="662" spans="1:4" ht="15.75" customHeight="1">
      <c r="A662" s="83"/>
      <c r="B662" s="83"/>
      <c r="C662" s="83"/>
      <c r="D662" s="97"/>
    </row>
    <row r="663" spans="1:4" ht="15.75" customHeight="1">
      <c r="A663" s="83"/>
      <c r="B663" s="83"/>
      <c r="C663" s="83"/>
      <c r="D663" s="97"/>
    </row>
    <row r="664" spans="1:4" ht="15.75" customHeight="1">
      <c r="A664" s="83"/>
      <c r="B664" s="83"/>
      <c r="C664" s="83"/>
      <c r="D664" s="97"/>
    </row>
    <row r="665" spans="1:4" ht="15.75" customHeight="1">
      <c r="A665" s="83"/>
      <c r="B665" s="83"/>
      <c r="C665" s="83"/>
      <c r="D665" s="97"/>
    </row>
    <row r="666" spans="1:4" ht="15.75" customHeight="1">
      <c r="A666" s="83"/>
      <c r="B666" s="83"/>
      <c r="C666" s="83"/>
      <c r="D666" s="97"/>
    </row>
    <row r="667" spans="1:4" ht="15.75" customHeight="1">
      <c r="A667" s="83"/>
      <c r="B667" s="83"/>
      <c r="C667" s="83"/>
      <c r="D667" s="97"/>
    </row>
    <row r="668" spans="1:4" ht="15.75" customHeight="1">
      <c r="A668" s="83"/>
      <c r="B668" s="83"/>
      <c r="C668" s="83"/>
      <c r="D668" s="97"/>
    </row>
    <row r="669" spans="1:4" ht="15.75" customHeight="1">
      <c r="A669" s="83"/>
      <c r="B669" s="83"/>
      <c r="C669" s="83"/>
      <c r="D669" s="97"/>
    </row>
    <row r="670" spans="1:4" ht="15.75" customHeight="1">
      <c r="A670" s="83"/>
      <c r="B670" s="83"/>
      <c r="C670" s="83"/>
      <c r="D670" s="97"/>
    </row>
    <row r="671" spans="1:4" ht="15.75" customHeight="1">
      <c r="A671" s="83"/>
      <c r="B671" s="83"/>
      <c r="C671" s="83"/>
      <c r="D671" s="97"/>
    </row>
    <row r="672" spans="1:4" ht="15.75" customHeight="1">
      <c r="A672" s="83"/>
      <c r="B672" s="83"/>
      <c r="C672" s="83"/>
      <c r="D672" s="97"/>
    </row>
    <row r="673" spans="1:4" ht="15.75" customHeight="1">
      <c r="A673" s="83"/>
      <c r="B673" s="83"/>
      <c r="C673" s="83"/>
      <c r="D673" s="97"/>
    </row>
    <row r="674" spans="1:4" ht="15.75" customHeight="1">
      <c r="A674" s="83"/>
      <c r="B674" s="83"/>
      <c r="C674" s="83"/>
      <c r="D674" s="97"/>
    </row>
    <row r="675" spans="1:4" ht="15.75" customHeight="1">
      <c r="A675" s="83"/>
      <c r="B675" s="83"/>
      <c r="C675" s="83"/>
      <c r="D675" s="97"/>
    </row>
    <row r="676" spans="1:4" ht="15.75" customHeight="1">
      <c r="A676" s="83"/>
      <c r="B676" s="83"/>
      <c r="C676" s="83"/>
      <c r="D676" s="97"/>
    </row>
    <row r="677" spans="1:4" ht="15.75" customHeight="1">
      <c r="A677" s="83"/>
      <c r="B677" s="83"/>
      <c r="C677" s="83"/>
      <c r="D677" s="97"/>
    </row>
    <row r="678" spans="1:4" ht="15.75" customHeight="1">
      <c r="A678" s="83"/>
      <c r="B678" s="83"/>
      <c r="C678" s="83"/>
      <c r="D678" s="97"/>
    </row>
    <row r="679" spans="1:4" ht="15.75" customHeight="1">
      <c r="A679" s="83"/>
      <c r="B679" s="83"/>
      <c r="C679" s="83"/>
      <c r="D679" s="97"/>
    </row>
    <row r="680" spans="1:4" ht="15.75" customHeight="1">
      <c r="A680" s="83"/>
      <c r="B680" s="83"/>
      <c r="C680" s="83"/>
      <c r="D680" s="97"/>
    </row>
    <row r="681" spans="1:4" ht="15.75" customHeight="1">
      <c r="A681" s="83"/>
      <c r="B681" s="83"/>
      <c r="C681" s="83"/>
      <c r="D681" s="97"/>
    </row>
    <row r="682" spans="1:4" ht="15.75" customHeight="1">
      <c r="A682" s="83"/>
      <c r="B682" s="83"/>
      <c r="C682" s="83"/>
      <c r="D682" s="97"/>
    </row>
    <row r="683" spans="1:4" ht="15.75" customHeight="1">
      <c r="A683" s="83"/>
      <c r="B683" s="83"/>
      <c r="C683" s="83"/>
      <c r="D683" s="97"/>
    </row>
    <row r="684" spans="1:4" ht="15.75" customHeight="1">
      <c r="A684" s="83"/>
      <c r="B684" s="83"/>
      <c r="C684" s="83"/>
      <c r="D684" s="97"/>
    </row>
    <row r="685" spans="1:4" ht="15.75" customHeight="1">
      <c r="A685" s="83"/>
      <c r="B685" s="83"/>
      <c r="C685" s="83"/>
      <c r="D685" s="97"/>
    </row>
    <row r="686" spans="1:4" ht="15.75" customHeight="1">
      <c r="A686" s="83"/>
      <c r="B686" s="83"/>
      <c r="C686" s="83"/>
      <c r="D686" s="97"/>
    </row>
    <row r="687" spans="1:4" ht="15.75" customHeight="1">
      <c r="A687" s="83"/>
      <c r="B687" s="83"/>
      <c r="C687" s="83"/>
      <c r="D687" s="97"/>
    </row>
    <row r="688" spans="1:4" ht="15.75" customHeight="1">
      <c r="A688" s="83"/>
      <c r="B688" s="83"/>
      <c r="C688" s="83"/>
      <c r="D688" s="97"/>
    </row>
    <row r="689" spans="1:4" ht="15.75" customHeight="1">
      <c r="A689" s="83"/>
      <c r="B689" s="83"/>
      <c r="C689" s="83"/>
      <c r="D689" s="97"/>
    </row>
    <row r="690" spans="1:4" ht="15.75" customHeight="1">
      <c r="A690" s="83"/>
      <c r="B690" s="83"/>
      <c r="C690" s="83"/>
      <c r="D690" s="97"/>
    </row>
    <row r="691" spans="1:4" ht="15.75" customHeight="1">
      <c r="A691" s="83"/>
      <c r="B691" s="83"/>
      <c r="C691" s="83"/>
      <c r="D691" s="97"/>
    </row>
    <row r="692" spans="1:4" ht="15.75" customHeight="1">
      <c r="A692" s="83"/>
      <c r="B692" s="83"/>
      <c r="C692" s="83"/>
      <c r="D692" s="97"/>
    </row>
    <row r="693" spans="1:4" ht="15.75" customHeight="1">
      <c r="A693" s="83"/>
      <c r="B693" s="83"/>
      <c r="C693" s="83"/>
      <c r="D693" s="97"/>
    </row>
    <row r="694" spans="1:4" ht="15.75" customHeight="1">
      <c r="A694" s="83"/>
      <c r="B694" s="83"/>
      <c r="C694" s="83"/>
      <c r="D694" s="97"/>
    </row>
    <row r="695" spans="1:4" ht="15.75" customHeight="1">
      <c r="A695" s="83"/>
      <c r="B695" s="83"/>
      <c r="C695" s="83"/>
      <c r="D695" s="97"/>
    </row>
    <row r="696" spans="1:4" ht="15.75" customHeight="1">
      <c r="A696" s="83"/>
      <c r="B696" s="83"/>
      <c r="C696" s="83"/>
      <c r="D696" s="97"/>
    </row>
    <row r="697" spans="1:4" ht="15.75" customHeight="1">
      <c r="A697" s="83"/>
      <c r="B697" s="83"/>
      <c r="C697" s="83"/>
      <c r="D697" s="97"/>
    </row>
    <row r="698" spans="1:4" ht="15.75" customHeight="1">
      <c r="A698" s="83"/>
      <c r="B698" s="83"/>
      <c r="C698" s="83"/>
      <c r="D698" s="97"/>
    </row>
    <row r="699" spans="1:4" ht="15.75" customHeight="1">
      <c r="A699" s="83"/>
      <c r="B699" s="83"/>
      <c r="C699" s="83"/>
      <c r="D699" s="97"/>
    </row>
    <row r="700" spans="1:4" ht="15.75" customHeight="1">
      <c r="A700" s="83"/>
      <c r="B700" s="83"/>
      <c r="C700" s="83"/>
      <c r="D700" s="97"/>
    </row>
    <row r="701" spans="1:4" ht="15.75" customHeight="1">
      <c r="A701" s="83"/>
      <c r="B701" s="83"/>
      <c r="C701" s="83"/>
      <c r="D701" s="97"/>
    </row>
    <row r="702" spans="1:4" ht="15.75" customHeight="1">
      <c r="A702" s="83"/>
      <c r="B702" s="83"/>
      <c r="C702" s="83"/>
      <c r="D702" s="97"/>
    </row>
    <row r="703" spans="1:4" ht="15.75" customHeight="1">
      <c r="A703" s="83"/>
      <c r="B703" s="83"/>
      <c r="C703" s="83"/>
      <c r="D703" s="97"/>
    </row>
    <row r="704" spans="1:4" ht="15.75" customHeight="1">
      <c r="A704" s="83"/>
      <c r="B704" s="83"/>
      <c r="C704" s="83"/>
      <c r="D704" s="97"/>
    </row>
    <row r="705" spans="1:4" ht="15.75" customHeight="1">
      <c r="A705" s="83"/>
      <c r="B705" s="83"/>
      <c r="C705" s="83"/>
      <c r="D705" s="97"/>
    </row>
    <row r="706" spans="1:4" ht="15.75" customHeight="1">
      <c r="A706" s="83"/>
      <c r="B706" s="83"/>
      <c r="C706" s="83"/>
      <c r="D706" s="97"/>
    </row>
    <row r="707" spans="1:4" ht="15.75" customHeight="1">
      <c r="A707" s="83"/>
      <c r="B707" s="83"/>
      <c r="C707" s="83"/>
      <c r="D707" s="97"/>
    </row>
    <row r="708" spans="1:4" ht="15.75" customHeight="1">
      <c r="A708" s="83"/>
      <c r="B708" s="83"/>
      <c r="C708" s="83"/>
      <c r="D708" s="97"/>
    </row>
    <row r="709" spans="1:4" ht="15.75" customHeight="1">
      <c r="A709" s="83"/>
      <c r="B709" s="83"/>
      <c r="C709" s="83"/>
      <c r="D709" s="97"/>
    </row>
    <row r="710" spans="1:4" ht="15.75" customHeight="1">
      <c r="A710" s="83"/>
      <c r="B710" s="83"/>
      <c r="C710" s="83"/>
      <c r="D710" s="97"/>
    </row>
    <row r="711" spans="1:4" ht="15.75" customHeight="1">
      <c r="A711" s="83"/>
      <c r="B711" s="83"/>
      <c r="C711" s="83"/>
      <c r="D711" s="97"/>
    </row>
    <row r="712" spans="1:4" ht="15.75" customHeight="1">
      <c r="A712" s="83"/>
      <c r="B712" s="83"/>
      <c r="C712" s="83"/>
      <c r="D712" s="97"/>
    </row>
    <row r="713" spans="1:4" ht="15.75" customHeight="1">
      <c r="A713" s="83"/>
      <c r="B713" s="83"/>
      <c r="C713" s="83"/>
      <c r="D713" s="97"/>
    </row>
    <row r="714" spans="1:4" ht="15.75" customHeight="1">
      <c r="A714" s="83"/>
      <c r="B714" s="83"/>
      <c r="C714" s="83"/>
      <c r="D714" s="97"/>
    </row>
    <row r="715" spans="1:4" ht="15.75" customHeight="1">
      <c r="A715" s="83"/>
      <c r="B715" s="83"/>
      <c r="C715" s="83"/>
      <c r="D715" s="97"/>
    </row>
    <row r="716" spans="1:4" ht="15.75" customHeight="1">
      <c r="A716" s="83"/>
      <c r="B716" s="83"/>
      <c r="C716" s="83"/>
      <c r="D716" s="97"/>
    </row>
    <row r="717" spans="1:4" ht="15.75" customHeight="1">
      <c r="A717" s="83"/>
      <c r="B717" s="83"/>
      <c r="C717" s="83"/>
      <c r="D717" s="97"/>
    </row>
    <row r="718" spans="1:4" ht="15.75" customHeight="1">
      <c r="A718" s="83"/>
      <c r="B718" s="83"/>
      <c r="C718" s="83"/>
      <c r="D718" s="97"/>
    </row>
    <row r="719" spans="1:4" ht="15.75" customHeight="1">
      <c r="A719" s="83"/>
      <c r="B719" s="83"/>
      <c r="C719" s="83"/>
      <c r="D719" s="97"/>
    </row>
    <row r="720" spans="1:4" ht="15.75" customHeight="1">
      <c r="A720" s="83"/>
      <c r="B720" s="83"/>
      <c r="C720" s="83"/>
      <c r="D720" s="97"/>
    </row>
    <row r="721" spans="1:4" ht="15.75" customHeight="1">
      <c r="A721" s="83"/>
      <c r="B721" s="83"/>
      <c r="C721" s="83"/>
      <c r="D721" s="97"/>
    </row>
    <row r="722" spans="1:4" ht="15.75" customHeight="1">
      <c r="A722" s="83"/>
      <c r="B722" s="83"/>
      <c r="C722" s="83"/>
      <c r="D722" s="97"/>
    </row>
    <row r="723" spans="1:4" ht="15.75" customHeight="1">
      <c r="A723" s="83"/>
      <c r="B723" s="83"/>
      <c r="C723" s="83"/>
      <c r="D723" s="97"/>
    </row>
    <row r="724" spans="1:4" ht="15.75" customHeight="1">
      <c r="A724" s="83"/>
      <c r="B724" s="83"/>
      <c r="C724" s="83"/>
      <c r="D724" s="97"/>
    </row>
    <row r="725" spans="1:4" ht="15.75" customHeight="1">
      <c r="A725" s="83"/>
      <c r="B725" s="83"/>
      <c r="C725" s="83"/>
      <c r="D725" s="97"/>
    </row>
    <row r="726" spans="1:4" ht="15.75" customHeight="1">
      <c r="A726" s="83"/>
      <c r="B726" s="83"/>
      <c r="C726" s="83"/>
      <c r="D726" s="97"/>
    </row>
    <row r="727" spans="1:4" ht="15.75" customHeight="1">
      <c r="A727" s="83"/>
      <c r="B727" s="83"/>
      <c r="C727" s="83"/>
      <c r="D727" s="97"/>
    </row>
    <row r="728" spans="1:4" ht="15.75" customHeight="1">
      <c r="A728" s="83"/>
      <c r="B728" s="83"/>
      <c r="C728" s="83"/>
      <c r="D728" s="97"/>
    </row>
    <row r="729" spans="1:4" ht="15.75" customHeight="1">
      <c r="A729" s="83"/>
      <c r="B729" s="83"/>
      <c r="C729" s="83"/>
      <c r="D729" s="97"/>
    </row>
    <row r="730" spans="1:4" ht="15.75" customHeight="1">
      <c r="A730" s="83"/>
      <c r="B730" s="83"/>
      <c r="C730" s="83"/>
      <c r="D730" s="97"/>
    </row>
    <row r="731" spans="1:4" ht="15.75" customHeight="1">
      <c r="A731" s="83"/>
      <c r="B731" s="83"/>
      <c r="C731" s="83"/>
      <c r="D731" s="97"/>
    </row>
    <row r="732" spans="1:4" ht="15.75" customHeight="1">
      <c r="A732" s="83"/>
      <c r="B732" s="83"/>
      <c r="C732" s="83"/>
      <c r="D732" s="97"/>
    </row>
    <row r="733" spans="1:4" ht="15.75" customHeight="1">
      <c r="A733" s="83"/>
      <c r="B733" s="83"/>
      <c r="C733" s="83"/>
      <c r="D733" s="97"/>
    </row>
    <row r="734" spans="1:4" ht="15.75" customHeight="1">
      <c r="A734" s="83"/>
      <c r="B734" s="83"/>
      <c r="C734" s="83"/>
      <c r="D734" s="97"/>
    </row>
    <row r="735" spans="1:4" ht="15.75" customHeight="1">
      <c r="A735" s="83"/>
      <c r="B735" s="83"/>
      <c r="C735" s="83"/>
      <c r="D735" s="97"/>
    </row>
    <row r="736" spans="1:4" ht="15.75" customHeight="1">
      <c r="A736" s="83"/>
      <c r="B736" s="83"/>
      <c r="C736" s="83"/>
      <c r="D736" s="97"/>
    </row>
    <row r="737" spans="1:4" ht="15.75" customHeight="1">
      <c r="A737" s="83"/>
      <c r="B737" s="83"/>
      <c r="C737" s="83"/>
      <c r="D737" s="97"/>
    </row>
    <row r="738" spans="1:4" ht="15.75" customHeight="1">
      <c r="A738" s="83"/>
      <c r="B738" s="83"/>
      <c r="C738" s="83"/>
      <c r="D738" s="97"/>
    </row>
    <row r="739" spans="1:4" ht="15.75" customHeight="1">
      <c r="A739" s="83"/>
      <c r="B739" s="83"/>
      <c r="C739" s="83"/>
      <c r="D739" s="97"/>
    </row>
    <row r="740" spans="1:4" ht="15.75" customHeight="1">
      <c r="A740" s="83"/>
      <c r="B740" s="83"/>
      <c r="C740" s="83"/>
      <c r="D740" s="97"/>
    </row>
    <row r="741" spans="1:4" ht="15.75" customHeight="1">
      <c r="A741" s="83"/>
      <c r="B741" s="83"/>
      <c r="C741" s="83"/>
      <c r="D741" s="97"/>
    </row>
    <row r="742" spans="1:4" ht="15.75" customHeight="1">
      <c r="A742" s="83"/>
      <c r="B742" s="83"/>
      <c r="C742" s="83"/>
      <c r="D742" s="97"/>
    </row>
    <row r="743" spans="1:4" ht="15.75" customHeight="1">
      <c r="A743" s="83"/>
      <c r="B743" s="83"/>
      <c r="C743" s="83"/>
      <c r="D743" s="97"/>
    </row>
    <row r="744" spans="1:4" ht="15.75" customHeight="1">
      <c r="A744" s="83"/>
      <c r="B744" s="83"/>
      <c r="C744" s="83"/>
      <c r="D744" s="97"/>
    </row>
    <row r="745" spans="1:4" ht="15.75" customHeight="1">
      <c r="A745" s="83"/>
      <c r="B745" s="83"/>
      <c r="C745" s="83"/>
      <c r="D745" s="97"/>
    </row>
    <row r="746" spans="1:4" ht="15.75" customHeight="1">
      <c r="A746" s="83"/>
      <c r="B746" s="83"/>
      <c r="C746" s="83"/>
      <c r="D746" s="97"/>
    </row>
    <row r="747" spans="1:4" ht="15.75" customHeight="1">
      <c r="A747" s="83"/>
      <c r="B747" s="83"/>
      <c r="C747" s="83"/>
      <c r="D747" s="97"/>
    </row>
    <row r="748" spans="1:4" ht="15.75" customHeight="1">
      <c r="A748" s="83"/>
      <c r="B748" s="83"/>
      <c r="C748" s="83"/>
      <c r="D748" s="97"/>
    </row>
    <row r="749" spans="1:4" ht="15.75" customHeight="1">
      <c r="A749" s="83"/>
      <c r="B749" s="83"/>
      <c r="C749" s="83"/>
      <c r="D749" s="97"/>
    </row>
    <row r="750" spans="1:4" ht="15.75" customHeight="1">
      <c r="A750" s="83"/>
      <c r="B750" s="83"/>
      <c r="C750" s="83"/>
      <c r="D750" s="97"/>
    </row>
    <row r="751" spans="1:4" ht="15.75" customHeight="1">
      <c r="A751" s="83"/>
      <c r="B751" s="83"/>
      <c r="C751" s="83"/>
      <c r="D751" s="97"/>
    </row>
    <row r="752" spans="1:4" ht="15.75" customHeight="1">
      <c r="A752" s="83"/>
      <c r="B752" s="83"/>
      <c r="C752" s="83"/>
      <c r="D752" s="97"/>
    </row>
    <row r="753" spans="1:4" ht="15.75" customHeight="1">
      <c r="A753" s="83"/>
      <c r="B753" s="83"/>
      <c r="C753" s="83"/>
      <c r="D753" s="97"/>
    </row>
    <row r="754" spans="1:4" ht="15.75" customHeight="1">
      <c r="A754" s="83"/>
      <c r="B754" s="83"/>
      <c r="C754" s="83"/>
      <c r="D754" s="97"/>
    </row>
    <row r="755" spans="1:4" ht="15.75" customHeight="1">
      <c r="A755" s="83"/>
      <c r="B755" s="83"/>
      <c r="C755" s="83"/>
      <c r="D755" s="97"/>
    </row>
    <row r="756" spans="1:4" ht="15.75" customHeight="1">
      <c r="A756" s="83"/>
      <c r="B756" s="83"/>
      <c r="C756" s="83"/>
      <c r="D756" s="97"/>
    </row>
    <row r="757" spans="1:4" ht="15.75" customHeight="1">
      <c r="A757" s="83"/>
      <c r="B757" s="83"/>
      <c r="C757" s="83"/>
      <c r="D757" s="97"/>
    </row>
    <row r="758" spans="1:4" ht="15.75" customHeight="1">
      <c r="A758" s="83"/>
      <c r="B758" s="83"/>
      <c r="C758" s="83"/>
      <c r="D758" s="97"/>
    </row>
    <row r="759" spans="1:4" ht="15.75" customHeight="1">
      <c r="A759" s="83"/>
      <c r="B759" s="83"/>
      <c r="C759" s="83"/>
      <c r="D759" s="97"/>
    </row>
    <row r="760" spans="1:4" ht="15.75" customHeight="1">
      <c r="A760" s="83"/>
      <c r="B760" s="83"/>
      <c r="C760" s="83"/>
      <c r="D760" s="97"/>
    </row>
    <row r="761" spans="1:4" ht="15.75" customHeight="1">
      <c r="A761" s="83"/>
      <c r="B761" s="83"/>
      <c r="C761" s="83"/>
      <c r="D761" s="97"/>
    </row>
    <row r="762" spans="1:4" ht="15.75" customHeight="1">
      <c r="A762" s="83"/>
      <c r="B762" s="83"/>
      <c r="C762" s="83"/>
      <c r="D762" s="97"/>
    </row>
    <row r="763" spans="1:4" ht="15.75" customHeight="1">
      <c r="A763" s="83"/>
      <c r="B763" s="83"/>
      <c r="C763" s="83"/>
      <c r="D763" s="97"/>
    </row>
    <row r="764" spans="1:4" ht="15.75" customHeight="1">
      <c r="A764" s="83"/>
      <c r="B764" s="83"/>
      <c r="C764" s="83"/>
      <c r="D764" s="97"/>
    </row>
    <row r="765" spans="1:4" ht="15.75" customHeight="1">
      <c r="A765" s="83"/>
      <c r="B765" s="83"/>
      <c r="C765" s="83"/>
      <c r="D765" s="97"/>
    </row>
    <row r="766" spans="1:4" ht="15.75" customHeight="1">
      <c r="A766" s="83"/>
      <c r="B766" s="83"/>
      <c r="C766" s="83"/>
      <c r="D766" s="97"/>
    </row>
    <row r="767" spans="1:4" ht="15.75" customHeight="1">
      <c r="A767" s="83"/>
      <c r="B767" s="83"/>
      <c r="C767" s="83"/>
      <c r="D767" s="97"/>
    </row>
    <row r="768" spans="1:4" ht="15.75" customHeight="1">
      <c r="A768" s="83"/>
      <c r="B768" s="83"/>
      <c r="C768" s="83"/>
      <c r="D768" s="97"/>
    </row>
    <row r="769" spans="1:4" ht="15.75" customHeight="1">
      <c r="A769" s="83"/>
      <c r="B769" s="83"/>
      <c r="C769" s="83"/>
      <c r="D769" s="97"/>
    </row>
    <row r="770" spans="1:4" ht="15.75" customHeight="1">
      <c r="A770" s="83"/>
      <c r="B770" s="83"/>
      <c r="C770" s="83"/>
      <c r="D770" s="97"/>
    </row>
    <row r="771" spans="1:4" ht="15.75" customHeight="1">
      <c r="A771" s="83"/>
      <c r="B771" s="83"/>
      <c r="C771" s="83"/>
      <c r="D771" s="97"/>
    </row>
    <row r="772" spans="1:4" ht="15.75" customHeight="1">
      <c r="A772" s="83"/>
      <c r="B772" s="83"/>
      <c r="C772" s="83"/>
      <c r="D772" s="97"/>
    </row>
    <row r="773" spans="1:4" ht="15.75" customHeight="1">
      <c r="A773" s="83"/>
      <c r="B773" s="83"/>
      <c r="C773" s="83"/>
      <c r="D773" s="97"/>
    </row>
    <row r="774" spans="1:4" ht="15.75" customHeight="1">
      <c r="A774" s="83"/>
      <c r="B774" s="83"/>
      <c r="C774" s="83"/>
      <c r="D774" s="97"/>
    </row>
    <row r="775" spans="1:4" ht="15.75" customHeight="1">
      <c r="A775" s="83"/>
      <c r="B775" s="83"/>
      <c r="C775" s="83"/>
      <c r="D775" s="97"/>
    </row>
    <row r="776" spans="1:4" ht="15.75" customHeight="1">
      <c r="A776" s="83"/>
      <c r="B776" s="83"/>
      <c r="C776" s="83"/>
      <c r="D776" s="97"/>
    </row>
    <row r="777" spans="1:4" ht="15.75" customHeight="1">
      <c r="A777" s="83"/>
      <c r="B777" s="83"/>
      <c r="C777" s="83"/>
      <c r="D777" s="97"/>
    </row>
    <row r="778" spans="1:4" ht="15.75" customHeight="1">
      <c r="A778" s="83"/>
      <c r="B778" s="83"/>
      <c r="C778" s="83"/>
      <c r="D778" s="97"/>
    </row>
    <row r="779" spans="1:4" ht="15.75" customHeight="1">
      <c r="A779" s="83"/>
      <c r="B779" s="83"/>
      <c r="C779" s="83"/>
      <c r="D779" s="97"/>
    </row>
    <row r="780" spans="1:4" ht="15.75" customHeight="1">
      <c r="A780" s="83"/>
      <c r="B780" s="83"/>
      <c r="C780" s="83"/>
      <c r="D780" s="97"/>
    </row>
    <row r="781" spans="1:4" ht="15.75" customHeight="1">
      <c r="A781" s="83"/>
      <c r="B781" s="83"/>
      <c r="C781" s="83"/>
      <c r="D781" s="97"/>
    </row>
    <row r="782" spans="1:4" ht="15.75" customHeight="1">
      <c r="A782" s="83"/>
      <c r="B782" s="83"/>
      <c r="C782" s="83"/>
      <c r="D782" s="97"/>
    </row>
    <row r="783" spans="1:4" ht="15.75" customHeight="1">
      <c r="A783" s="83"/>
      <c r="B783" s="83"/>
      <c r="C783" s="83"/>
      <c r="D783" s="97"/>
    </row>
    <row r="784" spans="1:4" ht="15.75" customHeight="1">
      <c r="A784" s="83"/>
      <c r="B784" s="83"/>
      <c r="C784" s="83"/>
      <c r="D784" s="97"/>
    </row>
    <row r="785" spans="1:4" ht="15.75" customHeight="1">
      <c r="A785" s="83"/>
      <c r="B785" s="83"/>
      <c r="C785" s="83"/>
      <c r="D785" s="97"/>
    </row>
    <row r="786" spans="1:4" ht="15.75" customHeight="1">
      <c r="A786" s="83"/>
      <c r="B786" s="83"/>
      <c r="C786" s="83"/>
      <c r="D786" s="97"/>
    </row>
    <row r="787" spans="1:4" ht="15.75" customHeight="1">
      <c r="A787" s="83"/>
      <c r="B787" s="83"/>
      <c r="C787" s="83"/>
      <c r="D787" s="97"/>
    </row>
    <row r="788" spans="1:4" ht="15.75" customHeight="1">
      <c r="A788" s="83"/>
      <c r="B788" s="83"/>
      <c r="C788" s="83"/>
      <c r="D788" s="97"/>
    </row>
    <row r="789" spans="1:4" ht="15.75" customHeight="1">
      <c r="A789" s="83"/>
      <c r="B789" s="83"/>
      <c r="C789" s="83"/>
      <c r="D789" s="97"/>
    </row>
    <row r="790" spans="1:4" ht="15.75" customHeight="1">
      <c r="A790" s="83"/>
      <c r="B790" s="83"/>
      <c r="C790" s="83"/>
      <c r="D790" s="97"/>
    </row>
    <row r="791" spans="1:4" ht="15.75" customHeight="1">
      <c r="A791" s="83"/>
      <c r="B791" s="83"/>
      <c r="C791" s="83"/>
      <c r="D791" s="97"/>
    </row>
    <row r="792" spans="1:4" ht="15.75" customHeight="1">
      <c r="A792" s="83"/>
      <c r="B792" s="83"/>
      <c r="C792" s="83"/>
      <c r="D792" s="97"/>
    </row>
    <row r="793" spans="1:4" ht="15.75" customHeight="1">
      <c r="A793" s="83"/>
      <c r="B793" s="83"/>
      <c r="C793" s="83"/>
      <c r="D793" s="97"/>
    </row>
    <row r="794" spans="1:4" ht="15.75" customHeight="1">
      <c r="A794" s="83"/>
      <c r="B794" s="83"/>
      <c r="C794" s="83"/>
      <c r="D794" s="97"/>
    </row>
    <row r="795" spans="1:4" ht="15.75" customHeight="1">
      <c r="A795" s="83"/>
      <c r="B795" s="83"/>
      <c r="C795" s="83"/>
      <c r="D795" s="97"/>
    </row>
    <row r="796" spans="1:4" ht="15.75" customHeight="1">
      <c r="A796" s="83"/>
      <c r="B796" s="83"/>
      <c r="C796" s="83"/>
      <c r="D796" s="97"/>
    </row>
    <row r="797" spans="1:4" ht="15.75" customHeight="1">
      <c r="A797" s="83"/>
      <c r="B797" s="83"/>
      <c r="C797" s="83"/>
      <c r="D797" s="97"/>
    </row>
    <row r="798" spans="1:4" ht="15.75" customHeight="1">
      <c r="A798" s="83"/>
      <c r="B798" s="83"/>
      <c r="C798" s="83"/>
      <c r="D798" s="97"/>
    </row>
    <row r="799" spans="1:4" ht="15.75" customHeight="1">
      <c r="A799" s="83"/>
      <c r="B799" s="83"/>
      <c r="C799" s="83"/>
      <c r="D799" s="97"/>
    </row>
    <row r="800" spans="1:4" ht="15.75" customHeight="1">
      <c r="A800" s="83"/>
      <c r="B800" s="83"/>
      <c r="C800" s="83"/>
      <c r="D800" s="97"/>
    </row>
    <row r="801" spans="1:4" ht="15.75" customHeight="1">
      <c r="A801" s="83"/>
      <c r="B801" s="83"/>
      <c r="C801" s="83"/>
      <c r="D801" s="97"/>
    </row>
    <row r="802" spans="1:4" ht="15.75" customHeight="1">
      <c r="A802" s="83"/>
      <c r="B802" s="83"/>
      <c r="C802" s="83"/>
      <c r="D802" s="97"/>
    </row>
    <row r="803" spans="1:4" ht="15.75" customHeight="1">
      <c r="A803" s="83"/>
      <c r="B803" s="83"/>
      <c r="C803" s="83"/>
      <c r="D803" s="97"/>
    </row>
    <row r="804" spans="1:4" ht="15.75" customHeight="1">
      <c r="A804" s="83"/>
      <c r="B804" s="83"/>
      <c r="C804" s="83"/>
      <c r="D804" s="97"/>
    </row>
    <row r="805" spans="1:4" ht="15.75" customHeight="1">
      <c r="A805" s="83"/>
      <c r="B805" s="83"/>
      <c r="C805" s="83"/>
      <c r="D805" s="97"/>
    </row>
    <row r="806" spans="1:4" ht="15.75" customHeight="1">
      <c r="A806" s="83"/>
      <c r="B806" s="83"/>
      <c r="C806" s="83"/>
      <c r="D806" s="97"/>
    </row>
    <row r="807" spans="1:4" ht="15.75" customHeight="1">
      <c r="A807" s="83"/>
      <c r="B807" s="83"/>
      <c r="C807" s="83"/>
      <c r="D807" s="97"/>
    </row>
    <row r="808" spans="1:4" ht="15.75" customHeight="1">
      <c r="A808" s="83"/>
      <c r="B808" s="83"/>
      <c r="C808" s="83"/>
      <c r="D808" s="97"/>
    </row>
    <row r="809" spans="1:4" ht="15.75" customHeight="1">
      <c r="A809" s="83"/>
      <c r="B809" s="83"/>
      <c r="C809" s="83"/>
      <c r="D809" s="97"/>
    </row>
    <row r="810" spans="1:4" ht="15.75" customHeight="1">
      <c r="A810" s="83"/>
      <c r="B810" s="83"/>
      <c r="C810" s="83"/>
      <c r="D810" s="97"/>
    </row>
    <row r="811" spans="1:4" ht="15.75" customHeight="1">
      <c r="A811" s="83"/>
      <c r="B811" s="83"/>
      <c r="C811" s="83"/>
      <c r="D811" s="97"/>
    </row>
    <row r="812" spans="1:4" ht="15.75" customHeight="1">
      <c r="A812" s="83"/>
      <c r="B812" s="83"/>
      <c r="C812" s="83"/>
      <c r="D812" s="97"/>
    </row>
    <row r="813" spans="1:4" ht="15.75" customHeight="1">
      <c r="A813" s="83"/>
      <c r="B813" s="83"/>
      <c r="C813" s="83"/>
      <c r="D813" s="97"/>
    </row>
    <row r="814" spans="1:4" ht="15.75" customHeight="1">
      <c r="A814" s="83"/>
      <c r="B814" s="83"/>
      <c r="C814" s="83"/>
      <c r="D814" s="97"/>
    </row>
    <row r="815" spans="1:4" ht="15.75" customHeight="1">
      <c r="A815" s="83"/>
      <c r="B815" s="83"/>
      <c r="C815" s="83"/>
      <c r="D815" s="97"/>
    </row>
    <row r="816" spans="1:4" ht="15.75" customHeight="1">
      <c r="A816" s="83"/>
      <c r="B816" s="83"/>
      <c r="C816" s="83"/>
      <c r="D816" s="97"/>
    </row>
    <row r="817" spans="1:4" ht="15.75" customHeight="1">
      <c r="A817" s="83"/>
      <c r="B817" s="83"/>
      <c r="C817" s="83"/>
      <c r="D817" s="97"/>
    </row>
    <row r="818" spans="1:4" ht="15.75" customHeight="1">
      <c r="A818" s="83"/>
      <c r="B818" s="83"/>
      <c r="C818" s="83"/>
      <c r="D818" s="97"/>
    </row>
    <row r="819" spans="1:4" ht="15.75" customHeight="1">
      <c r="A819" s="83"/>
      <c r="B819" s="83"/>
      <c r="C819" s="83"/>
      <c r="D819" s="97"/>
    </row>
    <row r="820" spans="1:4" ht="15.75" customHeight="1">
      <c r="A820" s="83"/>
      <c r="B820" s="83"/>
      <c r="C820" s="83"/>
      <c r="D820" s="97"/>
    </row>
    <row r="821" spans="1:4" ht="15.75" customHeight="1">
      <c r="A821" s="83"/>
      <c r="B821" s="83"/>
      <c r="C821" s="83"/>
      <c r="D821" s="97"/>
    </row>
    <row r="822" spans="1:4" ht="15.75" customHeight="1">
      <c r="A822" s="83"/>
      <c r="B822" s="83"/>
      <c r="C822" s="83"/>
      <c r="D822" s="97"/>
    </row>
    <row r="823" spans="1:4" ht="15.75" customHeight="1">
      <c r="A823" s="83"/>
      <c r="B823" s="83"/>
      <c r="C823" s="83"/>
      <c r="D823" s="97"/>
    </row>
    <row r="824" spans="1:4" ht="15.75" customHeight="1">
      <c r="A824" s="83"/>
      <c r="B824" s="83"/>
      <c r="C824" s="83"/>
      <c r="D824" s="97"/>
    </row>
    <row r="825" spans="1:4" ht="15.75" customHeight="1">
      <c r="A825" s="83"/>
      <c r="B825" s="83"/>
      <c r="C825" s="83"/>
      <c r="D825" s="97"/>
    </row>
    <row r="826" spans="1:4" ht="15.75" customHeight="1">
      <c r="A826" s="83"/>
      <c r="B826" s="83"/>
      <c r="C826" s="83"/>
      <c r="D826" s="97"/>
    </row>
    <row r="827" spans="1:4" ht="15.75" customHeight="1">
      <c r="A827" s="83"/>
      <c r="B827" s="83"/>
      <c r="C827" s="83"/>
      <c r="D827" s="97"/>
    </row>
    <row r="828" spans="1:4" ht="15.75" customHeight="1">
      <c r="A828" s="83"/>
      <c r="B828" s="83"/>
      <c r="C828" s="83"/>
      <c r="D828" s="97"/>
    </row>
    <row r="829" spans="1:4" ht="15.75" customHeight="1">
      <c r="A829" s="83"/>
      <c r="B829" s="83"/>
      <c r="C829" s="83"/>
      <c r="D829" s="97"/>
    </row>
    <row r="830" spans="1:4" ht="15.75" customHeight="1">
      <c r="A830" s="83"/>
      <c r="B830" s="83"/>
      <c r="C830" s="83"/>
      <c r="D830" s="97"/>
    </row>
    <row r="831" spans="1:4" ht="15.75" customHeight="1">
      <c r="A831" s="83"/>
      <c r="B831" s="83"/>
      <c r="C831" s="83"/>
      <c r="D831" s="97"/>
    </row>
    <row r="832" spans="1:4" ht="15.75" customHeight="1">
      <c r="A832" s="83"/>
      <c r="B832" s="83"/>
      <c r="C832" s="83"/>
      <c r="D832" s="97"/>
    </row>
    <row r="833" spans="1:4" ht="15.75" customHeight="1">
      <c r="A833" s="83"/>
      <c r="B833" s="83"/>
      <c r="C833" s="83"/>
      <c r="D833" s="97"/>
    </row>
    <row r="834" spans="1:4" ht="15.75" customHeight="1">
      <c r="A834" s="83"/>
      <c r="B834" s="83"/>
      <c r="C834" s="83"/>
      <c r="D834" s="97"/>
    </row>
    <row r="835" spans="1:4" ht="15.75" customHeight="1">
      <c r="A835" s="83"/>
      <c r="B835" s="83"/>
      <c r="C835" s="83"/>
      <c r="D835" s="97"/>
    </row>
    <row r="836" spans="1:4" ht="15.75" customHeight="1">
      <c r="A836" s="83"/>
      <c r="B836" s="83"/>
      <c r="C836" s="83"/>
      <c r="D836" s="97"/>
    </row>
    <row r="837" spans="1:4" ht="15.75" customHeight="1">
      <c r="A837" s="83"/>
      <c r="B837" s="83"/>
      <c r="C837" s="83"/>
      <c r="D837" s="97"/>
    </row>
    <row r="838" spans="1:4" ht="15.75" customHeight="1">
      <c r="A838" s="83"/>
      <c r="B838" s="83"/>
      <c r="C838" s="83"/>
      <c r="D838" s="97"/>
    </row>
    <row r="839" spans="1:4" ht="15.75" customHeight="1">
      <c r="A839" s="83"/>
      <c r="B839" s="83"/>
      <c r="C839" s="83"/>
      <c r="D839" s="97"/>
    </row>
    <row r="840" spans="1:4" ht="15.75" customHeight="1">
      <c r="A840" s="83"/>
      <c r="B840" s="83"/>
      <c r="C840" s="83"/>
      <c r="D840" s="97"/>
    </row>
    <row r="841" spans="1:4" ht="15.75" customHeight="1">
      <c r="A841" s="83"/>
      <c r="B841" s="83"/>
      <c r="C841" s="83"/>
      <c r="D841" s="97"/>
    </row>
    <row r="842" spans="1:4" ht="15.75" customHeight="1">
      <c r="A842" s="83"/>
      <c r="B842" s="83"/>
      <c r="C842" s="83"/>
      <c r="D842" s="97"/>
    </row>
    <row r="843" spans="1:4" ht="15.75" customHeight="1">
      <c r="A843" s="83"/>
      <c r="B843" s="83"/>
      <c r="C843" s="83"/>
      <c r="D843" s="97"/>
    </row>
    <row r="844" spans="1:4" ht="15.75" customHeight="1">
      <c r="A844" s="83"/>
      <c r="B844" s="83"/>
      <c r="C844" s="83"/>
      <c r="D844" s="97"/>
    </row>
    <row r="845" spans="1:4" ht="15.75" customHeight="1">
      <c r="A845" s="83"/>
      <c r="B845" s="83"/>
      <c r="C845" s="83"/>
      <c r="D845" s="97"/>
    </row>
    <row r="846" spans="1:4" ht="15.75" customHeight="1">
      <c r="A846" s="83"/>
      <c r="B846" s="83"/>
      <c r="C846" s="83"/>
      <c r="D846" s="97"/>
    </row>
    <row r="847" spans="1:4" ht="15.75" customHeight="1">
      <c r="A847" s="83"/>
      <c r="B847" s="83"/>
      <c r="C847" s="83"/>
      <c r="D847" s="97"/>
    </row>
    <row r="848" spans="1:4" ht="15.75" customHeight="1">
      <c r="A848" s="83"/>
      <c r="B848" s="83"/>
      <c r="C848" s="83"/>
      <c r="D848" s="97"/>
    </row>
    <row r="849" spans="1:4" ht="15.75" customHeight="1">
      <c r="A849" s="83"/>
      <c r="B849" s="83"/>
      <c r="C849" s="83"/>
      <c r="D849" s="97"/>
    </row>
    <row r="850" spans="1:4" ht="15.75" customHeight="1">
      <c r="A850" s="83"/>
      <c r="B850" s="83"/>
      <c r="C850" s="83"/>
      <c r="D850" s="97"/>
    </row>
    <row r="851" spans="1:4" ht="15.75" customHeight="1">
      <c r="A851" s="83"/>
      <c r="B851" s="83"/>
      <c r="C851" s="83"/>
      <c r="D851" s="97"/>
    </row>
    <row r="852" spans="1:4" ht="15.75" customHeight="1">
      <c r="A852" s="83"/>
      <c r="B852" s="83"/>
      <c r="C852" s="83"/>
      <c r="D852" s="97"/>
    </row>
    <row r="853" spans="1:4" ht="15.75" customHeight="1">
      <c r="A853" s="83"/>
      <c r="B853" s="83"/>
      <c r="C853" s="83"/>
      <c r="D853" s="97"/>
    </row>
    <row r="854" spans="1:4" ht="15.75" customHeight="1">
      <c r="A854" s="83"/>
      <c r="B854" s="83"/>
      <c r="C854" s="83"/>
      <c r="D854" s="97"/>
    </row>
    <row r="855" spans="1:4" ht="15.75" customHeight="1">
      <c r="A855" s="83"/>
      <c r="B855" s="83"/>
      <c r="C855" s="83"/>
      <c r="D855" s="97"/>
    </row>
    <row r="856" spans="1:4" ht="15.75" customHeight="1">
      <c r="A856" s="83"/>
      <c r="B856" s="83"/>
      <c r="C856" s="83"/>
      <c r="D856" s="97"/>
    </row>
    <row r="857" spans="1:4" ht="15.75" customHeight="1">
      <c r="A857" s="83"/>
      <c r="B857" s="83"/>
      <c r="C857" s="83"/>
      <c r="D857" s="97"/>
    </row>
    <row r="858" spans="1:4" ht="15.75" customHeight="1">
      <c r="A858" s="83"/>
      <c r="B858" s="83"/>
      <c r="C858" s="83"/>
      <c r="D858" s="97"/>
    </row>
    <row r="859" spans="1:4" ht="15.75" customHeight="1">
      <c r="A859" s="83"/>
      <c r="B859" s="83"/>
      <c r="C859" s="83"/>
      <c r="D859" s="97"/>
    </row>
    <row r="860" spans="1:4" ht="15.75" customHeight="1">
      <c r="A860" s="83"/>
      <c r="B860" s="83"/>
      <c r="C860" s="83"/>
      <c r="D860" s="97"/>
    </row>
    <row r="861" spans="1:4" ht="15.75" customHeight="1">
      <c r="A861" s="83"/>
      <c r="B861" s="83"/>
      <c r="C861" s="83"/>
      <c r="D861" s="97"/>
    </row>
    <row r="862" spans="1:4" ht="15.75" customHeight="1">
      <c r="A862" s="83"/>
      <c r="B862" s="83"/>
      <c r="C862" s="83"/>
      <c r="D862" s="97"/>
    </row>
    <row r="863" spans="1:4" ht="15.75" customHeight="1">
      <c r="A863" s="83"/>
      <c r="B863" s="83"/>
      <c r="C863" s="83"/>
      <c r="D863" s="97"/>
    </row>
    <row r="864" spans="1:4" ht="15.75" customHeight="1">
      <c r="A864" s="83"/>
      <c r="B864" s="83"/>
      <c r="C864" s="83"/>
      <c r="D864" s="97"/>
    </row>
    <row r="865" spans="1:4" ht="15.75" customHeight="1">
      <c r="A865" s="83"/>
      <c r="B865" s="83"/>
      <c r="C865" s="83"/>
      <c r="D865" s="97"/>
    </row>
    <row r="866" spans="1:4" ht="15.75" customHeight="1">
      <c r="A866" s="83"/>
      <c r="B866" s="83"/>
      <c r="C866" s="83"/>
      <c r="D866" s="97"/>
    </row>
    <row r="867" spans="1:4" ht="15.75" customHeight="1">
      <c r="A867" s="83"/>
      <c r="B867" s="83"/>
      <c r="C867" s="83"/>
      <c r="D867" s="97"/>
    </row>
    <row r="868" spans="1:4" ht="15.75" customHeight="1">
      <c r="A868" s="83"/>
      <c r="B868" s="83"/>
      <c r="C868" s="83"/>
      <c r="D868" s="97"/>
    </row>
    <row r="869" spans="1:4" ht="15.75" customHeight="1">
      <c r="A869" s="83"/>
      <c r="B869" s="83"/>
      <c r="C869" s="83"/>
      <c r="D869" s="97"/>
    </row>
    <row r="870" spans="1:4" ht="15.75" customHeight="1">
      <c r="A870" s="83"/>
      <c r="B870" s="83"/>
      <c r="C870" s="83"/>
      <c r="D870" s="97"/>
    </row>
    <row r="871" spans="1:4" ht="15.75" customHeight="1">
      <c r="A871" s="83"/>
      <c r="B871" s="83"/>
      <c r="C871" s="83"/>
      <c r="D871" s="97"/>
    </row>
    <row r="872" spans="1:4" ht="15.75" customHeight="1">
      <c r="A872" s="83"/>
      <c r="B872" s="83"/>
      <c r="C872" s="83"/>
      <c r="D872" s="97"/>
    </row>
    <row r="873" spans="1:4" ht="15.75" customHeight="1">
      <c r="A873" s="83"/>
      <c r="B873" s="83"/>
      <c r="C873" s="83"/>
      <c r="D873" s="97"/>
    </row>
    <row r="874" spans="1:4" ht="15.75" customHeight="1">
      <c r="A874" s="83"/>
      <c r="B874" s="83"/>
      <c r="C874" s="83"/>
      <c r="D874" s="97"/>
    </row>
    <row r="875" spans="1:4" ht="15.75" customHeight="1">
      <c r="A875" s="83"/>
      <c r="B875" s="83"/>
      <c r="C875" s="83"/>
      <c r="D875" s="97"/>
    </row>
    <row r="876" spans="1:4" ht="15.75" customHeight="1">
      <c r="A876" s="83"/>
      <c r="B876" s="83"/>
      <c r="C876" s="83"/>
      <c r="D876" s="97"/>
    </row>
    <row r="877" spans="1:4" ht="15.75" customHeight="1">
      <c r="A877" s="83"/>
      <c r="B877" s="83"/>
      <c r="C877" s="83"/>
      <c r="D877" s="97"/>
    </row>
    <row r="878" spans="1:4" ht="15.75" customHeight="1">
      <c r="A878" s="83"/>
      <c r="B878" s="83"/>
      <c r="C878" s="83"/>
      <c r="D878" s="97"/>
    </row>
    <row r="879" spans="1:4" ht="15.75" customHeight="1">
      <c r="A879" s="83"/>
      <c r="B879" s="83"/>
      <c r="C879" s="83"/>
      <c r="D879" s="97"/>
    </row>
    <row r="880" spans="1:4" ht="15.75" customHeight="1">
      <c r="A880" s="83"/>
      <c r="B880" s="83"/>
      <c r="C880" s="83"/>
      <c r="D880" s="97"/>
    </row>
    <row r="881" spans="1:4" ht="15.75" customHeight="1">
      <c r="A881" s="83"/>
      <c r="B881" s="83"/>
      <c r="C881" s="83"/>
      <c r="D881" s="97"/>
    </row>
    <row r="882" spans="1:4" ht="15.75" customHeight="1">
      <c r="A882" s="83"/>
      <c r="B882" s="83"/>
      <c r="C882" s="83"/>
      <c r="D882" s="97"/>
    </row>
    <row r="883" spans="1:4" ht="15.75" customHeight="1">
      <c r="A883" s="83"/>
      <c r="B883" s="83"/>
      <c r="C883" s="83"/>
      <c r="D883" s="97"/>
    </row>
    <row r="884" spans="1:4" ht="15.75" customHeight="1">
      <c r="A884" s="83"/>
      <c r="B884" s="83"/>
      <c r="C884" s="83"/>
      <c r="D884" s="97"/>
    </row>
    <row r="885" spans="1:4" ht="15.75" customHeight="1">
      <c r="A885" s="83"/>
      <c r="B885" s="83"/>
      <c r="C885" s="83"/>
      <c r="D885" s="97"/>
    </row>
    <row r="886" spans="1:4" ht="15.75" customHeight="1">
      <c r="A886" s="83"/>
      <c r="B886" s="83"/>
      <c r="C886" s="83"/>
      <c r="D886" s="97"/>
    </row>
    <row r="887" spans="1:4" ht="15.75" customHeight="1">
      <c r="A887" s="83"/>
      <c r="B887" s="83"/>
      <c r="C887" s="83"/>
      <c r="D887" s="97"/>
    </row>
    <row r="888" spans="1:4" ht="15.75" customHeight="1">
      <c r="A888" s="83"/>
      <c r="B888" s="83"/>
      <c r="C888" s="83"/>
      <c r="D888" s="97"/>
    </row>
    <row r="889" spans="1:4" ht="15.75" customHeight="1">
      <c r="A889" s="83"/>
      <c r="B889" s="83"/>
      <c r="C889" s="83"/>
      <c r="D889" s="97"/>
    </row>
    <row r="890" spans="1:4" ht="15.75" customHeight="1">
      <c r="A890" s="83"/>
      <c r="B890" s="83"/>
      <c r="C890" s="83"/>
      <c r="D890" s="97"/>
    </row>
    <row r="891" spans="1:4" ht="15.75" customHeight="1">
      <c r="A891" s="83"/>
      <c r="B891" s="83"/>
      <c r="C891" s="83"/>
      <c r="D891" s="97"/>
    </row>
    <row r="892" spans="1:4" ht="15.75" customHeight="1">
      <c r="A892" s="83"/>
      <c r="B892" s="83"/>
      <c r="C892" s="83"/>
      <c r="D892" s="97"/>
    </row>
    <row r="893" spans="1:4" ht="15.75" customHeight="1">
      <c r="A893" s="83"/>
      <c r="B893" s="83"/>
      <c r="C893" s="83"/>
      <c r="D893" s="97"/>
    </row>
    <row r="894" spans="1:4" ht="15.75" customHeight="1">
      <c r="A894" s="83"/>
      <c r="B894" s="83"/>
      <c r="C894" s="83"/>
      <c r="D894" s="97"/>
    </row>
    <row r="895" spans="1:4" ht="15.75" customHeight="1">
      <c r="A895" s="83"/>
      <c r="B895" s="83"/>
      <c r="C895" s="83"/>
      <c r="D895" s="97"/>
    </row>
    <row r="896" spans="1:4" ht="15.75" customHeight="1">
      <c r="A896" s="83"/>
      <c r="B896" s="83"/>
      <c r="C896" s="83"/>
      <c r="D896" s="97"/>
    </row>
    <row r="897" spans="1:4" ht="15.75" customHeight="1">
      <c r="A897" s="83"/>
      <c r="B897" s="83"/>
      <c r="C897" s="83"/>
      <c r="D897" s="97"/>
    </row>
    <row r="898" spans="1:4" ht="15.75" customHeight="1">
      <c r="A898" s="83"/>
      <c r="B898" s="83"/>
      <c r="C898" s="83"/>
      <c r="D898" s="97"/>
    </row>
    <row r="899" spans="1:4" ht="15.75" customHeight="1">
      <c r="A899" s="83"/>
      <c r="B899" s="83"/>
      <c r="C899" s="83"/>
      <c r="D899" s="97"/>
    </row>
    <row r="900" spans="1:4" ht="15.75" customHeight="1">
      <c r="A900" s="83"/>
      <c r="B900" s="83"/>
      <c r="C900" s="83"/>
      <c r="D900" s="97"/>
    </row>
    <row r="901" spans="1:4" ht="15.75" customHeight="1">
      <c r="A901" s="83"/>
      <c r="B901" s="83"/>
      <c r="C901" s="83"/>
      <c r="D901" s="97"/>
    </row>
    <row r="902" spans="1:4" ht="15.75" customHeight="1">
      <c r="A902" s="83"/>
      <c r="B902" s="83"/>
      <c r="C902" s="83"/>
      <c r="D902" s="97"/>
    </row>
    <row r="903" spans="1:4" ht="15.75" customHeight="1">
      <c r="A903" s="83"/>
      <c r="B903" s="83"/>
      <c r="C903" s="83"/>
      <c r="D903" s="97"/>
    </row>
    <row r="904" spans="1:4" ht="15.75" customHeight="1">
      <c r="A904" s="83"/>
      <c r="B904" s="83"/>
      <c r="C904" s="83"/>
      <c r="D904" s="97"/>
    </row>
    <row r="905" spans="1:4" ht="15.75" customHeight="1">
      <c r="A905" s="83"/>
      <c r="B905" s="83"/>
      <c r="C905" s="83"/>
      <c r="D905" s="97"/>
    </row>
    <row r="906" spans="1:4" ht="15.75" customHeight="1">
      <c r="A906" s="83"/>
      <c r="B906" s="83"/>
      <c r="C906" s="83"/>
      <c r="D906" s="97"/>
    </row>
    <row r="907" spans="1:4" ht="15.75" customHeight="1">
      <c r="A907" s="83"/>
      <c r="B907" s="83"/>
      <c r="C907" s="83"/>
      <c r="D907" s="97"/>
    </row>
    <row r="908" spans="1:4" ht="15.75" customHeight="1">
      <c r="A908" s="83"/>
      <c r="B908" s="83"/>
      <c r="C908" s="83"/>
      <c r="D908" s="97"/>
    </row>
    <row r="909" spans="1:4" ht="15.75" customHeight="1">
      <c r="A909" s="83"/>
      <c r="B909" s="83"/>
      <c r="C909" s="83"/>
      <c r="D909" s="97"/>
    </row>
    <row r="910" spans="1:4" ht="15.75" customHeight="1">
      <c r="A910" s="83"/>
      <c r="B910" s="83"/>
      <c r="C910" s="83"/>
      <c r="D910" s="97"/>
    </row>
    <row r="911" spans="1:4" ht="15.75" customHeight="1">
      <c r="A911" s="83"/>
      <c r="B911" s="83"/>
      <c r="C911" s="83"/>
      <c r="D911" s="97"/>
    </row>
    <row r="912" spans="1:4" ht="15.75" customHeight="1">
      <c r="A912" s="83"/>
      <c r="B912" s="83"/>
      <c r="C912" s="83"/>
      <c r="D912" s="97"/>
    </row>
    <row r="913" spans="1:4" ht="15.75" customHeight="1">
      <c r="A913" s="83"/>
      <c r="B913" s="83"/>
      <c r="C913" s="83"/>
      <c r="D913" s="97"/>
    </row>
    <row r="914" spans="1:4" ht="15.75" customHeight="1">
      <c r="A914" s="83"/>
      <c r="B914" s="83"/>
      <c r="C914" s="83"/>
      <c r="D914" s="97"/>
    </row>
    <row r="915" spans="1:4" ht="15.75" customHeight="1">
      <c r="A915" s="83"/>
      <c r="B915" s="83"/>
      <c r="C915" s="83"/>
      <c r="D915" s="97"/>
    </row>
    <row r="916" spans="1:4" ht="15.75" customHeight="1">
      <c r="A916" s="83"/>
      <c r="B916" s="83"/>
      <c r="C916" s="83"/>
      <c r="D916" s="97"/>
    </row>
    <row r="917" spans="1:4" ht="15.75" customHeight="1">
      <c r="A917" s="83"/>
      <c r="B917" s="83"/>
      <c r="C917" s="83"/>
      <c r="D917" s="97"/>
    </row>
    <row r="918" spans="1:4" ht="15.75" customHeight="1">
      <c r="A918" s="83"/>
      <c r="B918" s="83"/>
      <c r="C918" s="83"/>
      <c r="D918" s="97"/>
    </row>
    <row r="919" spans="1:4" ht="15.75" customHeight="1">
      <c r="A919" s="83"/>
      <c r="B919" s="83"/>
      <c r="C919" s="83"/>
      <c r="D919" s="97"/>
    </row>
    <row r="920" spans="1:4" ht="15.75" customHeight="1">
      <c r="A920" s="83"/>
      <c r="B920" s="83"/>
      <c r="C920" s="83"/>
      <c r="D920" s="97"/>
    </row>
    <row r="921" spans="1:4" ht="15.75" customHeight="1">
      <c r="A921" s="83"/>
      <c r="B921" s="83"/>
      <c r="C921" s="83"/>
      <c r="D921" s="97"/>
    </row>
    <row r="922" spans="1:4" ht="15.75" customHeight="1">
      <c r="A922" s="83"/>
      <c r="B922" s="83"/>
      <c r="C922" s="83"/>
      <c r="D922" s="97"/>
    </row>
    <row r="923" spans="1:4" ht="15.75" customHeight="1">
      <c r="A923" s="83"/>
      <c r="B923" s="83"/>
      <c r="C923" s="83"/>
      <c r="D923" s="97"/>
    </row>
    <row r="924" spans="1:4" ht="15.75" customHeight="1">
      <c r="A924" s="83"/>
      <c r="B924" s="83"/>
      <c r="C924" s="83"/>
      <c r="D924" s="97"/>
    </row>
    <row r="925" spans="1:4" ht="15.75" customHeight="1">
      <c r="A925" s="83"/>
      <c r="B925" s="83"/>
      <c r="C925" s="83"/>
      <c r="D925" s="97"/>
    </row>
    <row r="926" spans="1:4" ht="15.75" customHeight="1">
      <c r="A926" s="83"/>
      <c r="B926" s="83"/>
      <c r="C926" s="83"/>
      <c r="D926" s="97"/>
    </row>
    <row r="927" spans="1:4" ht="15.75" customHeight="1">
      <c r="A927" s="83"/>
      <c r="B927" s="83"/>
      <c r="C927" s="83"/>
      <c r="D927" s="97"/>
    </row>
    <row r="928" spans="1:4" ht="15.75" customHeight="1">
      <c r="A928" s="83"/>
      <c r="B928" s="83"/>
      <c r="C928" s="83"/>
      <c r="D928" s="97"/>
    </row>
    <row r="929" spans="1:4" ht="15.75" customHeight="1">
      <c r="A929" s="83"/>
      <c r="B929" s="83"/>
      <c r="C929" s="83"/>
      <c r="D929" s="97"/>
    </row>
    <row r="930" spans="1:4" ht="15.75" customHeight="1">
      <c r="A930" s="83"/>
      <c r="B930" s="83"/>
      <c r="C930" s="83"/>
      <c r="D930" s="97"/>
    </row>
    <row r="931" spans="1:4" ht="15.75" customHeight="1">
      <c r="A931" s="83"/>
      <c r="B931" s="83"/>
      <c r="C931" s="83"/>
      <c r="D931" s="97"/>
    </row>
    <row r="932" spans="1:4" ht="15.75" customHeight="1">
      <c r="A932" s="83"/>
      <c r="B932" s="83"/>
      <c r="C932" s="83"/>
      <c r="D932" s="97"/>
    </row>
    <row r="933" spans="1:4" ht="15.75" customHeight="1">
      <c r="A933" s="83"/>
      <c r="B933" s="83"/>
      <c r="C933" s="83"/>
      <c r="D933" s="97"/>
    </row>
    <row r="934" spans="1:4" ht="15.75" customHeight="1">
      <c r="A934" s="83"/>
      <c r="B934" s="83"/>
      <c r="C934" s="83"/>
      <c r="D934" s="97"/>
    </row>
    <row r="935" spans="1:4" ht="15.75" customHeight="1">
      <c r="A935" s="83"/>
      <c r="B935" s="83"/>
      <c r="C935" s="83"/>
      <c r="D935" s="97"/>
    </row>
    <row r="936" spans="1:4" ht="15.75" customHeight="1">
      <c r="A936" s="83"/>
      <c r="B936" s="83"/>
      <c r="C936" s="83"/>
      <c r="D936" s="97"/>
    </row>
    <row r="937" spans="1:4" ht="15.75" customHeight="1">
      <c r="A937" s="83"/>
      <c r="B937" s="83"/>
      <c r="C937" s="83"/>
      <c r="D937" s="97"/>
    </row>
    <row r="938" spans="1:4" ht="15.75" customHeight="1">
      <c r="A938" s="83"/>
      <c r="B938" s="83"/>
      <c r="C938" s="83"/>
      <c r="D938" s="97"/>
    </row>
    <row r="939" spans="1:4" ht="15.75" customHeight="1">
      <c r="A939" s="83"/>
      <c r="B939" s="83"/>
      <c r="C939" s="83"/>
      <c r="D939" s="97"/>
    </row>
    <row r="940" spans="1:4" ht="15.75" customHeight="1">
      <c r="A940" s="83"/>
      <c r="B940" s="83"/>
      <c r="C940" s="83"/>
      <c r="D940" s="97"/>
    </row>
    <row r="941" spans="1:4" ht="15.75" customHeight="1">
      <c r="A941" s="83"/>
      <c r="B941" s="83"/>
      <c r="C941" s="83"/>
      <c r="D941" s="97"/>
    </row>
    <row r="942" spans="1:4" ht="15.75" customHeight="1">
      <c r="A942" s="83"/>
      <c r="B942" s="83"/>
      <c r="C942" s="83"/>
      <c r="D942" s="97"/>
    </row>
    <row r="943" spans="1:4" ht="15.75" customHeight="1">
      <c r="A943" s="83"/>
      <c r="B943" s="83"/>
      <c r="C943" s="83"/>
      <c r="D943" s="97"/>
    </row>
    <row r="944" spans="1:4" ht="15.75" customHeight="1">
      <c r="A944" s="83"/>
      <c r="B944" s="83"/>
      <c r="C944" s="83"/>
      <c r="D944" s="97"/>
    </row>
    <row r="945" spans="1:4" ht="15.75" customHeight="1">
      <c r="A945" s="83"/>
      <c r="B945" s="83"/>
      <c r="C945" s="83"/>
      <c r="D945" s="97"/>
    </row>
    <row r="946" spans="1:4" ht="15.75" customHeight="1">
      <c r="A946" s="83"/>
      <c r="B946" s="83"/>
      <c r="C946" s="83"/>
      <c r="D946" s="97"/>
    </row>
    <row r="947" spans="1:4" ht="15.75" customHeight="1">
      <c r="A947" s="83"/>
      <c r="B947" s="83"/>
      <c r="C947" s="83"/>
      <c r="D947" s="97"/>
    </row>
    <row r="948" spans="1:4" ht="15.75" customHeight="1">
      <c r="A948" s="83"/>
      <c r="B948" s="83"/>
      <c r="C948" s="83"/>
      <c r="D948" s="97"/>
    </row>
    <row r="949" spans="1:4" ht="15.75" customHeight="1">
      <c r="A949" s="83"/>
      <c r="B949" s="83"/>
      <c r="C949" s="83"/>
      <c r="D949" s="97"/>
    </row>
    <row r="950" spans="1:4" ht="15.75" customHeight="1">
      <c r="A950" s="83"/>
      <c r="B950" s="83"/>
      <c r="C950" s="83"/>
      <c r="D950" s="97"/>
    </row>
    <row r="951" spans="1:4" ht="15.75" customHeight="1">
      <c r="A951" s="83"/>
      <c r="B951" s="83"/>
      <c r="C951" s="83"/>
      <c r="D951" s="97"/>
    </row>
    <row r="952" spans="1:4" ht="15.75" customHeight="1">
      <c r="A952" s="83"/>
      <c r="B952" s="83"/>
      <c r="C952" s="83"/>
      <c r="D952" s="97"/>
    </row>
    <row r="953" spans="1:4" ht="15.75" customHeight="1">
      <c r="A953" s="83"/>
      <c r="B953" s="83"/>
      <c r="C953" s="83"/>
      <c r="D953" s="97"/>
    </row>
    <row r="954" spans="1:4" ht="15.75" customHeight="1">
      <c r="A954" s="83"/>
      <c r="B954" s="83"/>
      <c r="C954" s="83"/>
      <c r="D954" s="97"/>
    </row>
    <row r="955" spans="1:4" ht="15.75" customHeight="1">
      <c r="A955" s="83"/>
      <c r="B955" s="83"/>
      <c r="C955" s="83"/>
      <c r="D955" s="97"/>
    </row>
    <row r="956" spans="1:4" ht="15.75" customHeight="1">
      <c r="A956" s="83"/>
      <c r="B956" s="83"/>
      <c r="C956" s="83"/>
      <c r="D956" s="97"/>
    </row>
    <row r="957" spans="1:4" ht="15.75" customHeight="1">
      <c r="A957" s="83"/>
      <c r="B957" s="83"/>
      <c r="C957" s="83"/>
      <c r="D957" s="97"/>
    </row>
    <row r="958" spans="1:4" ht="15.75" customHeight="1">
      <c r="A958" s="83"/>
      <c r="B958" s="83"/>
      <c r="C958" s="83"/>
      <c r="D958" s="97"/>
    </row>
    <row r="959" spans="1:4" ht="15.75" customHeight="1">
      <c r="A959" s="83"/>
      <c r="B959" s="83"/>
      <c r="C959" s="83"/>
      <c r="D959" s="97"/>
    </row>
    <row r="960" spans="1:4" ht="15.75" customHeight="1">
      <c r="A960" s="83"/>
      <c r="B960" s="83"/>
      <c r="C960" s="83"/>
      <c r="D960" s="97"/>
    </row>
    <row r="961" spans="1:4" ht="15.75" customHeight="1">
      <c r="A961" s="83"/>
      <c r="B961" s="83"/>
      <c r="C961" s="83"/>
      <c r="D961" s="97"/>
    </row>
    <row r="962" spans="1:4" ht="15.75" customHeight="1">
      <c r="A962" s="83"/>
      <c r="B962" s="83"/>
      <c r="C962" s="83"/>
      <c r="D962" s="97"/>
    </row>
    <row r="963" spans="1:4" ht="15.75" customHeight="1">
      <c r="A963" s="83"/>
      <c r="B963" s="83"/>
      <c r="C963" s="83"/>
      <c r="D963" s="97"/>
    </row>
    <row r="964" spans="1:4" ht="15.75" customHeight="1">
      <c r="A964" s="83"/>
      <c r="B964" s="83"/>
      <c r="C964" s="83"/>
      <c r="D964" s="97"/>
    </row>
    <row r="965" spans="1:4" ht="15.75" customHeight="1">
      <c r="A965" s="83"/>
      <c r="B965" s="83"/>
      <c r="C965" s="83"/>
      <c r="D965" s="97"/>
    </row>
    <row r="966" spans="1:4" ht="15.75" customHeight="1">
      <c r="A966" s="83"/>
      <c r="B966" s="83"/>
      <c r="C966" s="83"/>
      <c r="D966" s="97"/>
    </row>
    <row r="967" spans="1:4" ht="15.75" customHeight="1">
      <c r="A967" s="83"/>
      <c r="B967" s="83"/>
      <c r="C967" s="83"/>
      <c r="D967" s="97"/>
    </row>
    <row r="968" spans="1:4" ht="15.75" customHeight="1">
      <c r="A968" s="83"/>
      <c r="B968" s="83"/>
      <c r="C968" s="83"/>
      <c r="D968" s="97"/>
    </row>
    <row r="969" spans="1:4" ht="15.75" customHeight="1">
      <c r="A969" s="83"/>
      <c r="B969" s="83"/>
      <c r="C969" s="83"/>
      <c r="D969" s="97"/>
    </row>
    <row r="970" spans="1:4" ht="15.75" customHeight="1">
      <c r="A970" s="83"/>
      <c r="B970" s="83"/>
      <c r="C970" s="83"/>
      <c r="D970" s="97"/>
    </row>
    <row r="971" spans="1:4" ht="15.75" customHeight="1">
      <c r="A971" s="83"/>
      <c r="B971" s="83"/>
      <c r="C971" s="83"/>
      <c r="D971" s="97"/>
    </row>
    <row r="972" spans="1:4" ht="15.75" customHeight="1">
      <c r="A972" s="83"/>
      <c r="B972" s="83"/>
      <c r="C972" s="83"/>
      <c r="D972" s="97"/>
    </row>
    <row r="973" spans="1:4" ht="15.75" customHeight="1">
      <c r="A973" s="83"/>
      <c r="B973" s="83"/>
      <c r="C973" s="83"/>
      <c r="D973" s="97"/>
    </row>
    <row r="974" spans="1:4" ht="15.75" customHeight="1">
      <c r="A974" s="83"/>
      <c r="B974" s="83"/>
      <c r="C974" s="83"/>
      <c r="D974" s="97"/>
    </row>
    <row r="975" spans="1:4" ht="15.75" customHeight="1">
      <c r="A975" s="83"/>
      <c r="B975" s="83"/>
      <c r="C975" s="83"/>
      <c r="D975" s="97"/>
    </row>
    <row r="976" spans="1:4" ht="15.75" customHeight="1">
      <c r="A976" s="83"/>
      <c r="B976" s="83"/>
      <c r="C976" s="83"/>
      <c r="D976" s="97"/>
    </row>
    <row r="977" spans="1:4" ht="15.75" customHeight="1">
      <c r="A977" s="83"/>
      <c r="B977" s="83"/>
      <c r="C977" s="83"/>
      <c r="D977" s="97"/>
    </row>
    <row r="978" spans="1:4" ht="15.75" customHeight="1">
      <c r="A978" s="83"/>
      <c r="B978" s="83"/>
      <c r="C978" s="83"/>
      <c r="D978" s="97"/>
    </row>
    <row r="979" spans="1:4" ht="15.75" customHeight="1">
      <c r="A979" s="83"/>
      <c r="B979" s="83"/>
      <c r="C979" s="83"/>
      <c r="D979" s="97"/>
    </row>
    <row r="980" spans="1:4" ht="15.75" customHeight="1">
      <c r="A980" s="83"/>
      <c r="B980" s="83"/>
      <c r="C980" s="83"/>
      <c r="D980" s="97"/>
    </row>
    <row r="981" spans="1:4" ht="15.75" customHeight="1">
      <c r="A981" s="83"/>
      <c r="B981" s="83"/>
      <c r="C981" s="83"/>
      <c r="D981" s="97"/>
    </row>
    <row r="982" spans="1:4" ht="15.75" customHeight="1">
      <c r="A982" s="83"/>
      <c r="B982" s="83"/>
      <c r="C982" s="83"/>
      <c r="D982" s="97"/>
    </row>
    <row r="983" spans="1:4" ht="15.75" customHeight="1">
      <c r="A983" s="83"/>
      <c r="B983" s="83"/>
      <c r="C983" s="83"/>
      <c r="D983" s="97"/>
    </row>
    <row r="984" spans="1:4" ht="15.75" customHeight="1">
      <c r="A984" s="83"/>
      <c r="B984" s="83"/>
      <c r="C984" s="83"/>
      <c r="D984" s="97"/>
    </row>
    <row r="985" spans="1:4" ht="15.75" customHeight="1">
      <c r="A985" s="83"/>
      <c r="B985" s="83"/>
      <c r="C985" s="83"/>
      <c r="D985" s="97"/>
    </row>
    <row r="986" spans="1:4" ht="15.75" customHeight="1">
      <c r="A986" s="83"/>
      <c r="B986" s="83"/>
      <c r="C986" s="83"/>
      <c r="D986" s="97"/>
    </row>
    <row r="987" spans="1:4" ht="15.75" customHeight="1">
      <c r="A987" s="83"/>
      <c r="B987" s="83"/>
      <c r="C987" s="83"/>
      <c r="D987" s="97"/>
    </row>
    <row r="988" spans="1:4" ht="15.75" customHeight="1">
      <c r="A988" s="83"/>
      <c r="B988" s="83"/>
      <c r="C988" s="83"/>
      <c r="D988" s="97"/>
    </row>
    <row r="989" spans="1:4" ht="15.75" customHeight="1">
      <c r="A989" s="83"/>
      <c r="B989" s="83"/>
      <c r="C989" s="83"/>
      <c r="D989" s="97"/>
    </row>
    <row r="990" spans="1:4" ht="15.75" customHeight="1">
      <c r="A990" s="83"/>
      <c r="B990" s="83"/>
      <c r="C990" s="83"/>
      <c r="D990" s="97"/>
    </row>
    <row r="991" spans="1:4" ht="15.75" customHeight="1">
      <c r="A991" s="83"/>
      <c r="B991" s="83"/>
      <c r="C991" s="83"/>
      <c r="D991" s="97"/>
    </row>
    <row r="992" spans="1:4" ht="15.75" customHeight="1">
      <c r="A992" s="83"/>
      <c r="B992" s="83"/>
      <c r="C992" s="83"/>
      <c r="D992" s="97"/>
    </row>
    <row r="993" spans="1:4" ht="15.75" customHeight="1">
      <c r="A993" s="83"/>
      <c r="B993" s="83"/>
      <c r="C993" s="83"/>
      <c r="D993" s="97"/>
    </row>
    <row r="994" spans="1:4" ht="15.75" customHeight="1">
      <c r="A994" s="83"/>
      <c r="B994" s="83"/>
      <c r="C994" s="83"/>
      <c r="D994" s="97"/>
    </row>
    <row r="995" spans="1:4" ht="15.75" customHeight="1">
      <c r="A995" s="83"/>
      <c r="B995" s="83"/>
      <c r="C995" s="83"/>
      <c r="D995" s="97"/>
    </row>
    <row r="996" spans="1:4" ht="15.75" customHeight="1">
      <c r="A996" s="83"/>
      <c r="B996" s="83"/>
      <c r="C996" s="83"/>
      <c r="D996" s="97"/>
    </row>
    <row r="997" spans="1:4" ht="15.75" customHeight="1">
      <c r="A997" s="83"/>
      <c r="B997" s="83"/>
      <c r="C997" s="83"/>
      <c r="D997" s="97"/>
    </row>
    <row r="998" spans="1:4" ht="15.75" customHeight="1">
      <c r="A998" s="83"/>
      <c r="B998" s="83"/>
      <c r="C998" s="83"/>
      <c r="D998" s="97"/>
    </row>
    <row r="999" spans="1:4" ht="15.75" customHeight="1">
      <c r="A999" s="83"/>
      <c r="B999" s="83"/>
      <c r="C999" s="83"/>
      <c r="D999" s="97"/>
    </row>
    <row r="1000" spans="1:4" ht="15.75" customHeight="1">
      <c r="A1000" s="83"/>
      <c r="B1000" s="83"/>
      <c r="C1000" s="83"/>
      <c r="D1000" s="97"/>
    </row>
    <row r="1001" spans="1:4" ht="15.75" customHeight="1">
      <c r="A1001" s="83"/>
      <c r="B1001" s="83"/>
      <c r="C1001" s="83"/>
      <c r="D1001" s="97"/>
    </row>
    <row r="1002" spans="1:4" ht="15.75" customHeight="1">
      <c r="A1002" s="83"/>
      <c r="B1002" s="83"/>
      <c r="C1002" s="83"/>
      <c r="D1002" s="97"/>
    </row>
    <row r="1003" spans="1:4" ht="15.75" customHeight="1">
      <c r="A1003" s="83"/>
      <c r="B1003" s="83"/>
      <c r="C1003" s="83"/>
      <c r="D1003" s="97"/>
    </row>
    <row r="1004" spans="1:4" ht="15.75" customHeight="1">
      <c r="A1004" s="83"/>
      <c r="B1004" s="83"/>
      <c r="C1004" s="83"/>
      <c r="D1004" s="97"/>
    </row>
    <row r="1005" spans="1:4" ht="15.75" customHeight="1">
      <c r="A1005" s="83"/>
      <c r="B1005" s="83"/>
      <c r="C1005" s="83"/>
      <c r="D1005" s="97"/>
    </row>
    <row r="1006" spans="1:4" ht="15.75" customHeight="1">
      <c r="A1006" s="83"/>
      <c r="B1006" s="83"/>
      <c r="C1006" s="83"/>
      <c r="D1006" s="97"/>
    </row>
    <row r="1007" spans="1:4" ht="15.75" customHeight="1">
      <c r="A1007" s="83"/>
      <c r="B1007" s="83"/>
      <c r="C1007" s="83"/>
      <c r="D1007" s="97"/>
    </row>
    <row r="1008" spans="1:4" ht="15.75" customHeight="1">
      <c r="A1008" s="83"/>
      <c r="B1008" s="83"/>
      <c r="C1008" s="83"/>
      <c r="D1008" s="97"/>
    </row>
    <row r="1009" spans="1:4" ht="15.75" customHeight="1">
      <c r="A1009" s="83"/>
      <c r="B1009" s="83"/>
      <c r="C1009" s="83"/>
      <c r="D1009" s="97"/>
    </row>
    <row r="1010" spans="1:4" ht="15.75" customHeight="1">
      <c r="A1010" s="83"/>
      <c r="B1010" s="83"/>
      <c r="C1010" s="83"/>
      <c r="D1010" s="97"/>
    </row>
    <row r="1011" spans="1:4" ht="15.75" customHeight="1">
      <c r="A1011" s="83"/>
      <c r="B1011" s="83"/>
      <c r="C1011" s="83"/>
      <c r="D1011" s="97"/>
    </row>
    <row r="1012" spans="1:4" ht="15.75" customHeight="1">
      <c r="A1012" s="83"/>
      <c r="B1012" s="83"/>
      <c r="C1012" s="83"/>
      <c r="D1012" s="97"/>
    </row>
    <row r="1013" spans="1:4" ht="15.75" customHeight="1">
      <c r="A1013" s="83"/>
      <c r="B1013" s="83"/>
      <c r="C1013" s="83"/>
      <c r="D1013" s="97"/>
    </row>
    <row r="1014" spans="1:4" ht="15.75" customHeight="1">
      <c r="A1014" s="83"/>
      <c r="B1014" s="83"/>
      <c r="C1014" s="83"/>
      <c r="D1014" s="97"/>
    </row>
    <row r="1015" spans="1:4" ht="15.75" customHeight="1">
      <c r="A1015" s="83"/>
      <c r="B1015" s="83"/>
      <c r="C1015" s="83"/>
      <c r="D1015" s="97"/>
    </row>
    <row r="1016" spans="1:4" ht="15.75" customHeight="1">
      <c r="A1016" s="83"/>
      <c r="B1016" s="83"/>
      <c r="C1016" s="83"/>
      <c r="D1016" s="97"/>
    </row>
    <row r="1017" spans="1:4" ht="15.75" customHeight="1">
      <c r="A1017" s="83"/>
      <c r="B1017" s="83"/>
      <c r="C1017" s="83"/>
      <c r="D1017" s="97"/>
    </row>
    <row r="1018" spans="1:4" ht="15.75" customHeight="1">
      <c r="A1018" s="83"/>
      <c r="B1018" s="83"/>
      <c r="C1018" s="83"/>
      <c r="D1018" s="97"/>
    </row>
    <row r="1019" spans="1:4" ht="15.75" customHeight="1">
      <c r="A1019" s="83"/>
      <c r="B1019" s="83"/>
      <c r="C1019" s="83"/>
      <c r="D1019" s="97"/>
    </row>
    <row r="1020" spans="1:4" ht="15.75" customHeight="1">
      <c r="A1020" s="83"/>
      <c r="B1020" s="83"/>
      <c r="C1020" s="83"/>
      <c r="D1020" s="97"/>
    </row>
    <row r="1021" spans="1:4" ht="15.75" customHeight="1">
      <c r="A1021" s="83"/>
      <c r="B1021" s="83"/>
      <c r="C1021" s="83"/>
      <c r="D1021" s="97"/>
    </row>
    <row r="1022" spans="1:4" ht="15.75" customHeight="1">
      <c r="A1022" s="83"/>
      <c r="B1022" s="83"/>
      <c r="C1022" s="83"/>
      <c r="D1022" s="97"/>
    </row>
    <row r="1023" spans="1:4" ht="15.75" customHeight="1">
      <c r="A1023" s="83"/>
      <c r="B1023" s="83"/>
      <c r="C1023" s="83"/>
      <c r="D1023" s="97"/>
    </row>
    <row r="1024" spans="1:4" ht="15.75" customHeight="1">
      <c r="A1024" s="83"/>
      <c r="B1024" s="83"/>
      <c r="C1024" s="83"/>
      <c r="D1024" s="97"/>
    </row>
    <row r="1025" spans="1:4" ht="15.75" customHeight="1">
      <c r="A1025" s="83"/>
      <c r="B1025" s="83"/>
      <c r="C1025" s="83"/>
      <c r="D1025" s="97"/>
    </row>
    <row r="1026" spans="1:4" ht="15.75" customHeight="1">
      <c r="A1026" s="83"/>
      <c r="B1026" s="83"/>
      <c r="C1026" s="83"/>
      <c r="D1026" s="97"/>
    </row>
    <row r="1027" spans="1:4" ht="15.75" customHeight="1">
      <c r="A1027" s="83"/>
      <c r="B1027" s="83"/>
      <c r="C1027" s="83"/>
      <c r="D1027" s="97"/>
    </row>
    <row r="1028" spans="1:4" ht="15.75" customHeight="1">
      <c r="A1028" s="83"/>
      <c r="B1028" s="83"/>
      <c r="C1028" s="83"/>
      <c r="D1028" s="97"/>
    </row>
    <row r="1029" spans="1:4" ht="15.75" customHeight="1">
      <c r="A1029" s="83"/>
      <c r="B1029" s="83"/>
      <c r="C1029" s="83"/>
      <c r="D1029" s="97"/>
    </row>
    <row r="1030" spans="1:4" ht="15.75" customHeight="1">
      <c r="A1030" s="83"/>
      <c r="B1030" s="83"/>
      <c r="C1030" s="83"/>
      <c r="D1030" s="97"/>
    </row>
    <row r="1031" spans="1:4" ht="15.75" customHeight="1">
      <c r="A1031" s="83"/>
      <c r="B1031" s="83"/>
      <c r="C1031" s="83"/>
      <c r="D1031" s="97"/>
    </row>
    <row r="1032" spans="1:4" ht="15.75" customHeight="1">
      <c r="A1032" s="83"/>
      <c r="B1032" s="83"/>
      <c r="C1032" s="83"/>
      <c r="D1032" s="97"/>
    </row>
    <row r="1033" spans="1:4" ht="15.75" customHeight="1">
      <c r="A1033" s="83"/>
      <c r="B1033" s="83"/>
      <c r="C1033" s="83"/>
      <c r="D1033" s="97"/>
    </row>
    <row r="1034" spans="1:4" ht="15.75" customHeight="1">
      <c r="A1034" s="83"/>
      <c r="B1034" s="83"/>
      <c r="C1034" s="83"/>
      <c r="D1034" s="97"/>
    </row>
    <row r="1035" spans="1:4" ht="15.75" customHeight="1">
      <c r="A1035" s="83"/>
      <c r="B1035" s="83"/>
      <c r="C1035" s="83"/>
      <c r="D1035" s="97"/>
    </row>
    <row r="1036" spans="1:4" ht="15.75" customHeight="1">
      <c r="A1036" s="83"/>
      <c r="B1036" s="83"/>
      <c r="C1036" s="83"/>
      <c r="D1036" s="97"/>
    </row>
    <row r="1037" spans="1:4" ht="15.75" customHeight="1">
      <c r="A1037" s="83"/>
      <c r="B1037" s="83"/>
      <c r="C1037" s="83"/>
      <c r="D1037" s="97"/>
    </row>
    <row r="1038" spans="1:4" ht="15.75" customHeight="1">
      <c r="A1038" s="83"/>
      <c r="B1038" s="83"/>
      <c r="C1038" s="83"/>
      <c r="D1038" s="97"/>
    </row>
    <row r="1039" spans="1:4" ht="15.75" customHeight="1">
      <c r="A1039" s="83"/>
      <c r="B1039" s="83"/>
      <c r="C1039" s="83"/>
      <c r="D1039" s="97"/>
    </row>
    <row r="1040" spans="1:4" ht="15.75" customHeight="1">
      <c r="A1040" s="83"/>
      <c r="B1040" s="83"/>
      <c r="C1040" s="83"/>
      <c r="D1040" s="97"/>
    </row>
    <row r="1041" spans="1:4" ht="15.75" customHeight="1">
      <c r="A1041" s="83"/>
      <c r="B1041" s="83"/>
      <c r="C1041" s="83"/>
      <c r="D1041" s="97"/>
    </row>
    <row r="1042" spans="1:4" ht="15.75" customHeight="1">
      <c r="A1042" s="83"/>
      <c r="B1042" s="83"/>
      <c r="C1042" s="83"/>
      <c r="D1042" s="97"/>
    </row>
    <row r="1043" spans="1:4" ht="15.75" customHeight="1">
      <c r="A1043" s="83"/>
      <c r="B1043" s="83"/>
      <c r="C1043" s="83"/>
      <c r="D1043" s="97"/>
    </row>
    <row r="1044" spans="1:4" ht="15.75" customHeight="1">
      <c r="A1044" s="83"/>
      <c r="B1044" s="83"/>
      <c r="C1044" s="83"/>
      <c r="D1044" s="97"/>
    </row>
    <row r="1045" spans="1:4" ht="15.75" customHeight="1">
      <c r="A1045" s="83"/>
      <c r="B1045" s="83"/>
      <c r="C1045" s="83"/>
      <c r="D1045" s="97"/>
    </row>
    <row r="1046" spans="1:4" ht="15.75" customHeight="1">
      <c r="A1046" s="83"/>
      <c r="B1046" s="83"/>
      <c r="C1046" s="83"/>
      <c r="D1046" s="97"/>
    </row>
    <row r="1047" spans="1:4" ht="15.75" customHeight="1">
      <c r="A1047" s="83"/>
      <c r="B1047" s="83"/>
      <c r="C1047" s="83"/>
      <c r="D1047" s="97"/>
    </row>
    <row r="1048" spans="1:4" ht="15.75" customHeight="1">
      <c r="A1048" s="83"/>
      <c r="B1048" s="83"/>
      <c r="C1048" s="83"/>
      <c r="D1048" s="97"/>
    </row>
    <row r="1049" spans="1:4" ht="15.75" customHeight="1">
      <c r="A1049" s="83"/>
      <c r="B1049" s="83"/>
      <c r="C1049" s="83"/>
      <c r="D1049" s="97"/>
    </row>
    <row r="1050" spans="1:4" ht="15.75" customHeight="1">
      <c r="A1050" s="83"/>
      <c r="B1050" s="83"/>
      <c r="C1050" s="83"/>
      <c r="D1050" s="97"/>
    </row>
    <row r="1051" spans="1:4" ht="15.75" customHeight="1">
      <c r="A1051" s="83"/>
      <c r="B1051" s="83"/>
      <c r="C1051" s="83"/>
      <c r="D1051" s="97"/>
    </row>
    <row r="1052" spans="1:4" ht="15.75" customHeight="1">
      <c r="A1052" s="83"/>
      <c r="B1052" s="83"/>
      <c r="C1052" s="83"/>
      <c r="D1052" s="97"/>
    </row>
    <row r="1053" spans="1:4" ht="15.75" customHeight="1">
      <c r="A1053" s="83"/>
      <c r="B1053" s="83"/>
      <c r="C1053" s="83"/>
      <c r="D1053" s="97"/>
    </row>
    <row r="1054" spans="1:4" ht="15.75" customHeight="1">
      <c r="A1054" s="83"/>
      <c r="B1054" s="83"/>
      <c r="C1054" s="83"/>
      <c r="D1054" s="97"/>
    </row>
    <row r="1055" spans="1:4" ht="15.75" customHeight="1">
      <c r="A1055" s="83"/>
      <c r="B1055" s="83"/>
      <c r="C1055" s="83"/>
      <c r="D1055" s="97"/>
    </row>
    <row r="1056" spans="1:4" ht="15.75" customHeight="1">
      <c r="A1056" s="83"/>
      <c r="B1056" s="83"/>
      <c r="C1056" s="83"/>
      <c r="D1056" s="97"/>
    </row>
    <row r="1057" spans="1:4" ht="15.75" customHeight="1">
      <c r="A1057" s="83"/>
      <c r="B1057" s="83"/>
      <c r="C1057" s="83"/>
      <c r="D1057" s="97"/>
    </row>
    <row r="1058" spans="1:4" ht="15.75" customHeight="1">
      <c r="A1058" s="83"/>
      <c r="B1058" s="83"/>
      <c r="C1058" s="83"/>
      <c r="D1058" s="97"/>
    </row>
    <row r="1059" spans="1:4" ht="15.75" customHeight="1">
      <c r="A1059" s="83"/>
      <c r="B1059" s="83"/>
      <c r="C1059" s="83"/>
      <c r="D1059" s="97"/>
    </row>
    <row r="1060" spans="1:4" ht="15.75" customHeight="1">
      <c r="A1060" s="83"/>
      <c r="B1060" s="83"/>
      <c r="C1060" s="83"/>
      <c r="D1060" s="97"/>
    </row>
    <row r="1061" spans="1:4" ht="15.75" customHeight="1">
      <c r="A1061" s="83"/>
      <c r="B1061" s="83"/>
      <c r="C1061" s="83"/>
      <c r="D1061" s="97"/>
    </row>
    <row r="1062" spans="1:4" ht="15.75" customHeight="1">
      <c r="A1062" s="83"/>
      <c r="B1062" s="83"/>
      <c r="C1062" s="83"/>
      <c r="D1062" s="97"/>
    </row>
    <row r="1063" spans="1:4" ht="15.75" customHeight="1">
      <c r="A1063" s="83"/>
      <c r="B1063" s="83"/>
      <c r="C1063" s="83"/>
      <c r="D1063" s="97"/>
    </row>
    <row r="1064" spans="1:4" ht="15.75" customHeight="1">
      <c r="A1064" s="83"/>
      <c r="B1064" s="83"/>
      <c r="C1064" s="83"/>
      <c r="D1064" s="97"/>
    </row>
    <row r="1065" spans="1:4" ht="15.75" customHeight="1">
      <c r="A1065" s="83"/>
      <c r="B1065" s="83"/>
      <c r="C1065" s="83"/>
      <c r="D1065" s="97"/>
    </row>
    <row r="1066" spans="1:4" ht="15.75" customHeight="1">
      <c r="A1066" s="83"/>
      <c r="B1066" s="83"/>
      <c r="C1066" s="83"/>
      <c r="D1066" s="97"/>
    </row>
    <row r="1067" spans="1:4" ht="15.75" customHeight="1">
      <c r="A1067" s="83"/>
      <c r="B1067" s="83"/>
      <c r="C1067" s="83"/>
      <c r="D1067" s="97"/>
    </row>
    <row r="1068" spans="1:4" ht="15.75" customHeight="1">
      <c r="A1068" s="83"/>
      <c r="B1068" s="83"/>
      <c r="C1068" s="83"/>
      <c r="D1068" s="97"/>
    </row>
    <row r="1069" spans="1:4" ht="15.75" customHeight="1">
      <c r="A1069" s="83"/>
      <c r="B1069" s="83"/>
      <c r="C1069" s="83"/>
      <c r="D1069" s="97"/>
    </row>
    <row r="1070" spans="1:4" ht="15.75" customHeight="1">
      <c r="A1070" s="83"/>
      <c r="B1070" s="83"/>
      <c r="C1070" s="83"/>
      <c r="D1070" s="97"/>
    </row>
    <row r="1071" spans="1:4" ht="15.75" customHeight="1">
      <c r="A1071" s="83"/>
      <c r="B1071" s="83"/>
      <c r="C1071" s="83"/>
      <c r="D1071" s="97"/>
    </row>
    <row r="1072" spans="1:4" ht="15.75" customHeight="1">
      <c r="A1072" s="83"/>
      <c r="B1072" s="83"/>
      <c r="C1072" s="83"/>
      <c r="D1072" s="97"/>
    </row>
    <row r="1073" spans="1:4" ht="15.75" customHeight="1">
      <c r="A1073" s="83"/>
      <c r="B1073" s="83"/>
      <c r="C1073" s="83"/>
      <c r="D1073" s="97"/>
    </row>
    <row r="1074" spans="1:4" ht="15.75" customHeight="1">
      <c r="A1074" s="83"/>
      <c r="B1074" s="83"/>
      <c r="C1074" s="83"/>
      <c r="D1074" s="97"/>
    </row>
    <row r="1075" spans="1:4" ht="15.75" customHeight="1">
      <c r="A1075" s="83"/>
      <c r="B1075" s="83"/>
      <c r="C1075" s="83"/>
      <c r="D1075" s="97"/>
    </row>
    <row r="1076" spans="1:4" ht="15.75" customHeight="1">
      <c r="A1076" s="83"/>
      <c r="B1076" s="83"/>
      <c r="C1076" s="83"/>
      <c r="D1076" s="97"/>
    </row>
    <row r="1077" spans="1:4" ht="15.75" customHeight="1">
      <c r="A1077" s="83"/>
      <c r="B1077" s="83"/>
      <c r="C1077" s="83"/>
      <c r="D1077" s="97"/>
    </row>
    <row r="1078" spans="1:4" ht="15.75" customHeight="1">
      <c r="A1078" s="83"/>
      <c r="B1078" s="83"/>
      <c r="C1078" s="83"/>
      <c r="D1078" s="97"/>
    </row>
    <row r="1079" spans="1:4" ht="15.75" customHeight="1">
      <c r="A1079" s="83"/>
      <c r="B1079" s="83"/>
      <c r="C1079" s="83"/>
      <c r="D1079" s="97"/>
    </row>
    <row r="1080" spans="1:4" ht="15.75" customHeight="1">
      <c r="A1080" s="83"/>
      <c r="B1080" s="83"/>
      <c r="C1080" s="83"/>
      <c r="D1080" s="97"/>
    </row>
    <row r="1081" spans="1:4" ht="15.75" customHeight="1">
      <c r="A1081" s="83"/>
      <c r="B1081" s="83"/>
      <c r="C1081" s="83"/>
      <c r="D1081" s="97"/>
    </row>
    <row r="1082" spans="1:4" ht="15.75" customHeight="1">
      <c r="A1082" s="83"/>
      <c r="B1082" s="83"/>
      <c r="C1082" s="83"/>
      <c r="D1082" s="97"/>
    </row>
    <row r="1083" spans="1:4" ht="15.75" customHeight="1">
      <c r="A1083" s="83"/>
      <c r="B1083" s="83"/>
      <c r="C1083" s="83"/>
      <c r="D1083" s="97"/>
    </row>
    <row r="1084" spans="1:4" ht="15.75" customHeight="1">
      <c r="A1084" s="83"/>
      <c r="B1084" s="83"/>
      <c r="C1084" s="83"/>
      <c r="D1084" s="97"/>
    </row>
    <row r="1085" spans="1:4" ht="15.75" customHeight="1">
      <c r="A1085" s="83"/>
      <c r="B1085" s="83"/>
      <c r="C1085" s="83"/>
      <c r="D1085" s="97"/>
    </row>
    <row r="1086" spans="1:4" ht="15.75" customHeight="1">
      <c r="A1086" s="83"/>
      <c r="B1086" s="83"/>
      <c r="C1086" s="83"/>
      <c r="D1086" s="97"/>
    </row>
    <row r="1087" spans="1:4" ht="15.75" customHeight="1">
      <c r="A1087" s="83"/>
      <c r="B1087" s="83"/>
      <c r="C1087" s="83"/>
      <c r="D1087" s="97"/>
    </row>
    <row r="1088" spans="1:4" ht="15.75" customHeight="1">
      <c r="A1088" s="83"/>
      <c r="B1088" s="83"/>
      <c r="C1088" s="83"/>
      <c r="D1088" s="97"/>
    </row>
    <row r="1089" spans="1:4" ht="15.75" customHeight="1">
      <c r="A1089" s="83"/>
      <c r="B1089" s="83"/>
      <c r="C1089" s="83"/>
      <c r="D1089" s="97"/>
    </row>
    <row r="1090" spans="1:4" ht="15.75" customHeight="1">
      <c r="A1090" s="83"/>
      <c r="B1090" s="83"/>
      <c r="C1090" s="83"/>
      <c r="D1090" s="97"/>
    </row>
    <row r="1091" spans="1:4" ht="15.75" customHeight="1">
      <c r="A1091" s="83"/>
      <c r="B1091" s="83"/>
      <c r="C1091" s="83"/>
      <c r="D1091" s="97"/>
    </row>
    <row r="1092" spans="1:4" ht="15.75" customHeight="1">
      <c r="A1092" s="83"/>
      <c r="B1092" s="83"/>
      <c r="C1092" s="83"/>
      <c r="D1092" s="97"/>
    </row>
    <row r="1093" spans="1:4" ht="15.75" customHeight="1">
      <c r="A1093" s="83"/>
      <c r="B1093" s="83"/>
      <c r="C1093" s="83"/>
      <c r="D1093" s="97"/>
    </row>
    <row r="1094" spans="1:4" ht="15.75" customHeight="1">
      <c r="A1094" s="83"/>
      <c r="B1094" s="83"/>
      <c r="C1094" s="83"/>
      <c r="D1094" s="97"/>
    </row>
    <row r="1095" spans="1:4" ht="15.75" customHeight="1">
      <c r="A1095" s="83"/>
      <c r="B1095" s="83"/>
      <c r="C1095" s="83"/>
      <c r="D1095" s="97"/>
    </row>
    <row r="1096" spans="1:4" ht="15.75" customHeight="1">
      <c r="A1096" s="83"/>
      <c r="B1096" s="83"/>
      <c r="C1096" s="83"/>
      <c r="D1096" s="97"/>
    </row>
    <row r="1097" spans="1:4" ht="15.75" customHeight="1">
      <c r="A1097" s="83"/>
      <c r="B1097" s="83"/>
      <c r="C1097" s="83"/>
      <c r="D1097" s="97"/>
    </row>
    <row r="1098" spans="1:4" ht="15.75" customHeight="1">
      <c r="A1098" s="83"/>
      <c r="B1098" s="83"/>
      <c r="C1098" s="83"/>
      <c r="D1098" s="97"/>
    </row>
    <row r="1099" spans="1:4" ht="15.75" customHeight="1">
      <c r="A1099" s="83"/>
      <c r="B1099" s="83"/>
      <c r="C1099" s="83"/>
      <c r="D1099" s="97"/>
    </row>
    <row r="1100" spans="1:4" ht="15.75" customHeight="1">
      <c r="A1100" s="83"/>
      <c r="B1100" s="83"/>
      <c r="C1100" s="83"/>
      <c r="D1100" s="97"/>
    </row>
    <row r="1101" spans="1:4" ht="15.75" customHeight="1">
      <c r="A1101" s="83"/>
      <c r="B1101" s="83"/>
      <c r="C1101" s="83"/>
      <c r="D1101" s="97"/>
    </row>
    <row r="1102" spans="1:4" ht="15.75" customHeight="1">
      <c r="A1102" s="83"/>
      <c r="B1102" s="83"/>
      <c r="C1102" s="83"/>
      <c r="D1102" s="97"/>
    </row>
    <row r="1103" spans="1:4" ht="15.75" customHeight="1">
      <c r="A1103" s="83"/>
      <c r="B1103" s="83"/>
      <c r="C1103" s="83"/>
      <c r="D1103" s="97"/>
    </row>
    <row r="1104" spans="1:4" ht="15.75" customHeight="1">
      <c r="A1104" s="83"/>
      <c r="B1104" s="83"/>
      <c r="C1104" s="83"/>
      <c r="D1104" s="97"/>
    </row>
    <row r="1105" spans="1:4" ht="15.75" customHeight="1">
      <c r="A1105" s="83"/>
      <c r="B1105" s="83"/>
      <c r="C1105" s="83"/>
      <c r="D1105" s="97"/>
    </row>
    <row r="1106" spans="1:4" ht="15.75" customHeight="1">
      <c r="A1106" s="83"/>
      <c r="B1106" s="83"/>
      <c r="C1106" s="83"/>
      <c r="D1106" s="97"/>
    </row>
    <row r="1107" spans="1:4" ht="15.75" customHeight="1">
      <c r="A1107" s="83"/>
      <c r="B1107" s="83"/>
      <c r="C1107" s="83"/>
      <c r="D1107" s="97"/>
    </row>
    <row r="1108" spans="1:4" ht="15.75" customHeight="1">
      <c r="A1108" s="83"/>
      <c r="B1108" s="83"/>
      <c r="C1108" s="83"/>
      <c r="D1108" s="97"/>
    </row>
    <row r="1109" spans="1:4" ht="15.75" customHeight="1">
      <c r="A1109" s="83"/>
      <c r="B1109" s="83"/>
      <c r="C1109" s="83"/>
      <c r="D1109" s="97"/>
    </row>
    <row r="1110" spans="1:4" ht="15.75" customHeight="1">
      <c r="A1110" s="83"/>
      <c r="B1110" s="83"/>
      <c r="C1110" s="83"/>
      <c r="D1110" s="97"/>
    </row>
    <row r="1111" spans="1:4" ht="15.75" customHeight="1">
      <c r="A1111" s="83"/>
      <c r="B1111" s="83"/>
      <c r="C1111" s="83"/>
      <c r="D1111" s="97"/>
    </row>
    <row r="1112" spans="1:4" ht="15.75" customHeight="1">
      <c r="A1112" s="83"/>
      <c r="B1112" s="83"/>
      <c r="C1112" s="83"/>
      <c r="D1112" s="97"/>
    </row>
    <row r="1113" spans="1:4" ht="15.75" customHeight="1">
      <c r="A1113" s="83"/>
      <c r="B1113" s="83"/>
      <c r="C1113" s="83"/>
      <c r="D1113" s="97"/>
    </row>
    <row r="1114" spans="1:4" ht="15.75" customHeight="1">
      <c r="A1114" s="83"/>
      <c r="B1114" s="83"/>
      <c r="C1114" s="83"/>
      <c r="D1114" s="97"/>
    </row>
    <row r="1115" spans="1:4" ht="15.75" customHeight="1">
      <c r="A1115" s="83"/>
      <c r="B1115" s="83"/>
      <c r="C1115" s="83"/>
      <c r="D1115" s="97"/>
    </row>
    <row r="1116" spans="1:4" ht="15.75" customHeight="1">
      <c r="A1116" s="83"/>
      <c r="B1116" s="83"/>
      <c r="C1116" s="83"/>
      <c r="D1116" s="97"/>
    </row>
    <row r="1117" spans="1:4" ht="15.75" customHeight="1">
      <c r="A1117" s="83"/>
      <c r="B1117" s="83"/>
      <c r="C1117" s="83"/>
      <c r="D1117" s="97"/>
    </row>
    <row r="1118" spans="1:4" ht="15.75" customHeight="1">
      <c r="A1118" s="83"/>
      <c r="B1118" s="83"/>
      <c r="C1118" s="83"/>
      <c r="D1118" s="97"/>
    </row>
    <row r="1119" spans="1:4" ht="15.75" customHeight="1">
      <c r="A1119" s="83"/>
      <c r="B1119" s="83"/>
      <c r="C1119" s="83"/>
      <c r="D1119" s="97"/>
    </row>
    <row r="1120" spans="1:4" ht="15.75" customHeight="1">
      <c r="A1120" s="83"/>
      <c r="B1120" s="83"/>
      <c r="C1120" s="83"/>
      <c r="D1120" s="97"/>
    </row>
    <row r="1121" spans="1:4" ht="15.75" customHeight="1">
      <c r="A1121" s="83"/>
      <c r="B1121" s="83"/>
      <c r="C1121" s="83"/>
      <c r="D1121" s="97"/>
    </row>
    <row r="1122" spans="1:4" ht="15.75" customHeight="1">
      <c r="A1122" s="83"/>
      <c r="B1122" s="83"/>
      <c r="C1122" s="83"/>
      <c r="D1122" s="97"/>
    </row>
    <row r="1123" spans="1:4" ht="15.75" customHeight="1">
      <c r="A1123" s="83"/>
      <c r="B1123" s="83"/>
      <c r="C1123" s="83"/>
      <c r="D1123" s="97"/>
    </row>
    <row r="1124" spans="1:4" ht="15.75" customHeight="1">
      <c r="A1124" s="83"/>
      <c r="B1124" s="83"/>
      <c r="C1124" s="83"/>
      <c r="D1124" s="97"/>
    </row>
    <row r="1125" spans="1:4" ht="15.75" customHeight="1">
      <c r="A1125" s="83"/>
      <c r="B1125" s="83"/>
      <c r="C1125" s="83"/>
      <c r="D1125" s="97"/>
    </row>
    <row r="1126" spans="1:4" ht="15.75" customHeight="1">
      <c r="A1126" s="83"/>
      <c r="B1126" s="83"/>
      <c r="C1126" s="83"/>
      <c r="D1126" s="97"/>
    </row>
    <row r="1127" spans="1:4" ht="15.75" customHeight="1">
      <c r="A1127" s="83"/>
      <c r="B1127" s="83"/>
      <c r="C1127" s="83"/>
      <c r="D1127" s="97"/>
    </row>
    <row r="1128" spans="1:4" ht="15.75" customHeight="1">
      <c r="A1128" s="83"/>
      <c r="B1128" s="83"/>
      <c r="C1128" s="83"/>
      <c r="D1128" s="97"/>
    </row>
    <row r="1129" spans="1:4" ht="15.75" customHeight="1">
      <c r="A1129" s="83"/>
      <c r="B1129" s="83"/>
      <c r="C1129" s="83"/>
      <c r="D1129" s="97"/>
    </row>
    <row r="1130" spans="1:4" ht="15.75" customHeight="1">
      <c r="A1130" s="83"/>
      <c r="B1130" s="83"/>
      <c r="C1130" s="83"/>
      <c r="D1130" s="97"/>
    </row>
    <row r="1131" spans="1:4" ht="15.75" customHeight="1">
      <c r="A1131" s="83"/>
      <c r="B1131" s="83"/>
      <c r="C1131" s="83"/>
      <c r="D1131" s="97"/>
    </row>
    <row r="1132" spans="1:4" ht="15.75" customHeight="1">
      <c r="A1132" s="83"/>
      <c r="B1132" s="83"/>
      <c r="C1132" s="83"/>
      <c r="D1132" s="97"/>
    </row>
    <row r="1133" spans="1:4" ht="15.75" customHeight="1">
      <c r="A1133" s="83"/>
      <c r="B1133" s="83"/>
      <c r="C1133" s="83"/>
      <c r="D1133" s="97"/>
    </row>
    <row r="1134" spans="1:4" ht="15.75" customHeight="1">
      <c r="A1134" s="83"/>
      <c r="B1134" s="83"/>
      <c r="C1134" s="83"/>
      <c r="D1134" s="97"/>
    </row>
    <row r="1135" spans="1:4" ht="15.75" customHeight="1">
      <c r="A1135" s="83"/>
      <c r="B1135" s="83"/>
      <c r="C1135" s="83"/>
      <c r="D1135" s="97"/>
    </row>
    <row r="1136" spans="1:4" ht="15.75" customHeight="1">
      <c r="A1136" s="83"/>
      <c r="B1136" s="83"/>
      <c r="C1136" s="83"/>
      <c r="D1136" s="97"/>
    </row>
    <row r="1137" spans="1:4" ht="15.75" customHeight="1">
      <c r="A1137" s="83"/>
      <c r="B1137" s="83"/>
      <c r="C1137" s="83"/>
      <c r="D1137" s="97"/>
    </row>
    <row r="1138" spans="1:4" ht="15.75" customHeight="1">
      <c r="A1138" s="83"/>
      <c r="B1138" s="83"/>
      <c r="C1138" s="83"/>
      <c r="D1138" s="97"/>
    </row>
    <row r="1139" spans="1:4" ht="15.75" customHeight="1">
      <c r="A1139" s="83"/>
      <c r="B1139" s="83"/>
      <c r="C1139" s="83"/>
      <c r="D1139" s="97"/>
    </row>
    <row r="1140" spans="1:4" ht="15.75" customHeight="1">
      <c r="A1140" s="83"/>
      <c r="B1140" s="83"/>
      <c r="C1140" s="83"/>
      <c r="D1140" s="97"/>
    </row>
    <row r="1141" spans="1:4" ht="15.75" customHeight="1">
      <c r="A1141" s="83"/>
      <c r="B1141" s="83"/>
      <c r="C1141" s="83"/>
      <c r="D1141" s="97"/>
    </row>
    <row r="1142" spans="1:4" ht="15.75" customHeight="1">
      <c r="A1142" s="83"/>
      <c r="B1142" s="83"/>
      <c r="C1142" s="83"/>
      <c r="D1142" s="97"/>
    </row>
    <row r="1143" spans="1:4" ht="15.75" customHeight="1">
      <c r="A1143" s="83"/>
      <c r="B1143" s="83"/>
      <c r="C1143" s="83"/>
      <c r="D1143" s="97"/>
    </row>
    <row r="1144" spans="1:4" ht="15.75" customHeight="1">
      <c r="A1144" s="83"/>
      <c r="B1144" s="83"/>
      <c r="C1144" s="83"/>
      <c r="D1144" s="97"/>
    </row>
    <row r="1145" spans="1:4" ht="15.75" customHeight="1">
      <c r="A1145" s="83"/>
      <c r="B1145" s="83"/>
      <c r="C1145" s="83"/>
      <c r="D1145" s="97"/>
    </row>
    <row r="1146" spans="1:4" ht="15.75" customHeight="1">
      <c r="A1146" s="83"/>
      <c r="B1146" s="83"/>
      <c r="C1146" s="83"/>
      <c r="D1146" s="97"/>
    </row>
    <row r="1147" spans="1:4" ht="15.75" customHeight="1">
      <c r="A1147" s="83"/>
      <c r="B1147" s="83"/>
      <c r="C1147" s="83"/>
      <c r="D1147" s="97"/>
    </row>
    <row r="1148" spans="1:4" ht="15.75" customHeight="1">
      <c r="A1148" s="83"/>
      <c r="B1148" s="83"/>
      <c r="C1148" s="83"/>
      <c r="D1148" s="97"/>
    </row>
    <row r="1149" spans="1:4" ht="15.75" customHeight="1">
      <c r="A1149" s="83"/>
      <c r="B1149" s="83"/>
      <c r="C1149" s="83"/>
      <c r="D1149" s="97"/>
    </row>
    <row r="1150" spans="1:4" ht="15.75" customHeight="1">
      <c r="A1150" s="83"/>
      <c r="B1150" s="83"/>
      <c r="C1150" s="83"/>
      <c r="D1150" s="97"/>
    </row>
    <row r="1151" spans="1:4" ht="15.75" customHeight="1">
      <c r="A1151" s="83"/>
      <c r="B1151" s="83"/>
      <c r="C1151" s="83"/>
      <c r="D1151" s="97"/>
    </row>
    <row r="1152" spans="1:4" ht="15.75" customHeight="1">
      <c r="A1152" s="83"/>
      <c r="B1152" s="83"/>
      <c r="C1152" s="83"/>
      <c r="D1152" s="97"/>
    </row>
    <row r="1153" spans="1:4" ht="15.75" customHeight="1">
      <c r="A1153" s="83"/>
      <c r="B1153" s="83"/>
      <c r="C1153" s="83"/>
      <c r="D1153" s="97"/>
    </row>
    <row r="1154" spans="1:4" ht="15.75" customHeight="1">
      <c r="A1154" s="83"/>
      <c r="B1154" s="83"/>
      <c r="C1154" s="83"/>
      <c r="D1154" s="97"/>
    </row>
    <row r="1155" spans="1:4" ht="15.75" customHeight="1">
      <c r="A1155" s="83"/>
      <c r="B1155" s="83"/>
      <c r="C1155" s="83"/>
      <c r="D1155" s="97"/>
    </row>
    <row r="1156" spans="1:4" ht="15.75" customHeight="1">
      <c r="A1156" s="83"/>
      <c r="B1156" s="83"/>
      <c r="C1156" s="83"/>
      <c r="D1156" s="97"/>
    </row>
    <row r="1157" spans="1:4" ht="15.75" customHeight="1">
      <c r="A1157" s="83"/>
      <c r="B1157" s="83"/>
      <c r="C1157" s="83"/>
      <c r="D1157" s="97"/>
    </row>
    <row r="1158" spans="1:4" ht="15.75" customHeight="1">
      <c r="A1158" s="83"/>
      <c r="B1158" s="83"/>
      <c r="C1158" s="83"/>
      <c r="D1158" s="97"/>
    </row>
    <row r="1159" spans="1:4" ht="15.75" customHeight="1">
      <c r="A1159" s="83"/>
      <c r="B1159" s="83"/>
      <c r="C1159" s="83"/>
      <c r="D1159" s="97"/>
    </row>
    <row r="1160" spans="1:4" ht="15.75" customHeight="1">
      <c r="A1160" s="83"/>
      <c r="B1160" s="83"/>
      <c r="C1160" s="83"/>
      <c r="D1160" s="97"/>
    </row>
    <row r="1161" spans="1:4" ht="15.75" customHeight="1">
      <c r="A1161" s="83"/>
      <c r="B1161" s="83"/>
      <c r="C1161" s="83"/>
      <c r="D1161" s="97"/>
    </row>
    <row r="1162" spans="1:4" ht="15.75" customHeight="1">
      <c r="A1162" s="83"/>
      <c r="B1162" s="83"/>
      <c r="C1162" s="83"/>
      <c r="D1162" s="97"/>
    </row>
    <row r="1163" spans="1:4" ht="15.75" customHeight="1">
      <c r="A1163" s="83"/>
      <c r="B1163" s="83"/>
      <c r="C1163" s="83"/>
      <c r="D1163" s="97"/>
    </row>
    <row r="1164" spans="1:4" ht="15.75" customHeight="1">
      <c r="A1164" s="83"/>
      <c r="B1164" s="83"/>
      <c r="C1164" s="83"/>
      <c r="D1164" s="97"/>
    </row>
    <row r="1165" spans="1:4" ht="15.75" customHeight="1">
      <c r="A1165" s="83"/>
      <c r="B1165" s="83"/>
      <c r="C1165" s="83"/>
      <c r="D1165" s="97"/>
    </row>
    <row r="1166" spans="1:4" ht="15.75" customHeight="1">
      <c r="A1166" s="83"/>
      <c r="B1166" s="83"/>
      <c r="C1166" s="83"/>
      <c r="D1166" s="97"/>
    </row>
    <row r="1167" spans="1:4" ht="15.75" customHeight="1">
      <c r="A1167" s="83"/>
      <c r="B1167" s="83"/>
      <c r="C1167" s="83"/>
      <c r="D1167" s="97"/>
    </row>
    <row r="1168" spans="1:4" ht="15.75" customHeight="1">
      <c r="A1168" s="83"/>
      <c r="B1168" s="83"/>
      <c r="C1168" s="83"/>
      <c r="D1168" s="97"/>
    </row>
    <row r="1169" spans="1:4" ht="15.75" customHeight="1">
      <c r="A1169" s="83"/>
      <c r="B1169" s="83"/>
      <c r="C1169" s="83"/>
      <c r="D1169" s="97"/>
    </row>
    <row r="1170" spans="1:4" ht="15.75" customHeight="1">
      <c r="A1170" s="83"/>
      <c r="B1170" s="83"/>
      <c r="C1170" s="83"/>
      <c r="D1170" s="97"/>
    </row>
    <row r="1171" spans="1:4" ht="15.75" customHeight="1">
      <c r="A1171" s="83"/>
      <c r="B1171" s="83"/>
      <c r="C1171" s="83"/>
      <c r="D1171" s="97"/>
    </row>
    <row r="1172" spans="1:4" ht="15.75" customHeight="1">
      <c r="A1172" s="83"/>
      <c r="B1172" s="83"/>
      <c r="C1172" s="83"/>
      <c r="D1172" s="97"/>
    </row>
    <row r="1173" spans="1:4" ht="15.75" customHeight="1">
      <c r="A1173" s="83"/>
      <c r="B1173" s="83"/>
      <c r="C1173" s="83"/>
      <c r="D1173" s="97"/>
    </row>
    <row r="1174" spans="1:4" ht="15.75" customHeight="1">
      <c r="A1174" s="83"/>
      <c r="B1174" s="83"/>
      <c r="C1174" s="83"/>
      <c r="D1174" s="97"/>
    </row>
    <row r="1175" spans="1:4" ht="15.75" customHeight="1">
      <c r="A1175" s="83"/>
      <c r="B1175" s="83"/>
      <c r="C1175" s="83"/>
      <c r="D1175" s="97"/>
    </row>
    <row r="1176" spans="1:4" ht="15.75" customHeight="1">
      <c r="A1176" s="83"/>
      <c r="B1176" s="83"/>
      <c r="C1176" s="83"/>
      <c r="D1176" s="97"/>
    </row>
    <row r="1177" spans="1:4" ht="15.75" customHeight="1">
      <c r="A1177" s="83"/>
      <c r="B1177" s="83"/>
      <c r="C1177" s="83"/>
      <c r="D1177" s="97"/>
    </row>
    <row r="1178" spans="1:4" ht="15.75" customHeight="1">
      <c r="A1178" s="83"/>
      <c r="B1178" s="83"/>
      <c r="C1178" s="83"/>
      <c r="D1178" s="97"/>
    </row>
    <row r="1179" spans="1:4" ht="15.75" customHeight="1">
      <c r="A1179" s="83"/>
      <c r="B1179" s="83"/>
      <c r="C1179" s="83"/>
      <c r="D1179" s="97"/>
    </row>
    <row r="1180" spans="1:4" ht="15.75" customHeight="1">
      <c r="A1180" s="83"/>
      <c r="B1180" s="83"/>
      <c r="C1180" s="83"/>
      <c r="D1180" s="97"/>
    </row>
    <row r="1181" spans="1:4" ht="15.75" customHeight="1">
      <c r="A1181" s="83"/>
      <c r="B1181" s="83"/>
      <c r="C1181" s="83"/>
      <c r="D1181" s="97"/>
    </row>
    <row r="1182" spans="1:4" ht="15.75" customHeight="1">
      <c r="A1182" s="83"/>
      <c r="B1182" s="83"/>
      <c r="C1182" s="83"/>
      <c r="D1182" s="97"/>
    </row>
    <row r="1183" spans="1:4" ht="15.75" customHeight="1">
      <c r="A1183" s="83"/>
      <c r="B1183" s="83"/>
      <c r="C1183" s="83"/>
      <c r="D1183" s="97"/>
    </row>
    <row r="1184" spans="1:4" ht="15.75" customHeight="1">
      <c r="A1184" s="83"/>
      <c r="B1184" s="83"/>
      <c r="C1184" s="83"/>
      <c r="D1184" s="97"/>
    </row>
    <row r="1185" spans="1:4" ht="15.75" customHeight="1">
      <c r="A1185" s="83"/>
      <c r="B1185" s="83"/>
      <c r="C1185" s="83"/>
      <c r="D1185" s="97"/>
    </row>
    <row r="1186" spans="1:4" ht="15.75" customHeight="1">
      <c r="A1186" s="83"/>
      <c r="B1186" s="83"/>
      <c r="C1186" s="83"/>
      <c r="D1186" s="97"/>
    </row>
    <row r="1187" spans="1:4" ht="15.75" customHeight="1">
      <c r="A1187" s="83"/>
      <c r="B1187" s="83"/>
      <c r="C1187" s="83"/>
      <c r="D1187" s="97"/>
    </row>
    <row r="1188" spans="1:4" ht="15.75" customHeight="1">
      <c r="A1188" s="83"/>
      <c r="B1188" s="83"/>
      <c r="C1188" s="83"/>
      <c r="D1188" s="97"/>
    </row>
    <row r="1189" spans="1:4" ht="15.75" customHeight="1">
      <c r="A1189" s="83"/>
      <c r="B1189" s="83"/>
      <c r="C1189" s="83"/>
      <c r="D1189" s="97"/>
    </row>
    <row r="1190" spans="1:4" ht="15.75" customHeight="1">
      <c r="A1190" s="83"/>
      <c r="B1190" s="83"/>
      <c r="C1190" s="83"/>
      <c r="D1190" s="97"/>
    </row>
    <row r="1191" spans="1:4" ht="15.75" customHeight="1">
      <c r="A1191" s="83"/>
      <c r="B1191" s="83"/>
      <c r="C1191" s="83"/>
      <c r="D1191" s="97"/>
    </row>
    <row r="1192" spans="1:4" ht="15.75" customHeight="1">
      <c r="A1192" s="83"/>
      <c r="B1192" s="83"/>
      <c r="C1192" s="83"/>
      <c r="D1192" s="97"/>
    </row>
    <row r="1193" spans="1:4" ht="15.75" customHeight="1">
      <c r="A1193" s="83"/>
      <c r="B1193" s="83"/>
      <c r="C1193" s="83"/>
      <c r="D1193" s="97"/>
    </row>
    <row r="1194" spans="1:4" ht="15.75" customHeight="1">
      <c r="A1194" s="83"/>
      <c r="B1194" s="83"/>
      <c r="C1194" s="83"/>
      <c r="D1194" s="97"/>
    </row>
    <row r="1195" spans="1:4" ht="15.75" customHeight="1">
      <c r="A1195" s="83"/>
      <c r="B1195" s="83"/>
      <c r="C1195" s="83"/>
      <c r="D1195" s="97"/>
    </row>
    <row r="1196" spans="1:4" ht="15.75" customHeight="1">
      <c r="A1196" s="83"/>
      <c r="B1196" s="83"/>
      <c r="C1196" s="83"/>
      <c r="D1196" s="97"/>
    </row>
    <row r="1197" spans="1:4" ht="15.75" customHeight="1">
      <c r="A1197" s="83"/>
      <c r="B1197" s="83"/>
      <c r="C1197" s="83"/>
      <c r="D1197" s="97"/>
    </row>
    <row r="1198" spans="1:4" ht="15.75" customHeight="1">
      <c r="A1198" s="83"/>
      <c r="B1198" s="83"/>
      <c r="C1198" s="83"/>
      <c r="D1198" s="97"/>
    </row>
    <row r="1199" spans="1:4" ht="15.75" customHeight="1">
      <c r="A1199" s="83"/>
      <c r="B1199" s="83"/>
      <c r="C1199" s="83"/>
      <c r="D1199" s="97"/>
    </row>
    <row r="1200" spans="1:4" ht="15.75" customHeight="1">
      <c r="A1200" s="83"/>
      <c r="B1200" s="83"/>
      <c r="C1200" s="83"/>
      <c r="D1200" s="97"/>
    </row>
    <row r="1201" spans="1:4" ht="15.75" customHeight="1">
      <c r="A1201" s="83"/>
      <c r="B1201" s="83"/>
      <c r="C1201" s="83"/>
      <c r="D1201" s="97"/>
    </row>
    <row r="1202" spans="1:4" ht="15.75" customHeight="1">
      <c r="A1202" s="83"/>
      <c r="B1202" s="83"/>
      <c r="C1202" s="83"/>
      <c r="D1202" s="97"/>
    </row>
    <row r="1203" spans="1:4" ht="15.75" customHeight="1">
      <c r="A1203" s="83"/>
      <c r="B1203" s="83"/>
      <c r="C1203" s="83"/>
      <c r="D1203" s="97"/>
    </row>
    <row r="1204" spans="1:4" ht="15.75" customHeight="1">
      <c r="A1204" s="83"/>
      <c r="B1204" s="83"/>
      <c r="C1204" s="83"/>
      <c r="D1204" s="97"/>
    </row>
    <row r="1205" spans="1:4" ht="15.75" customHeight="1">
      <c r="A1205" s="83"/>
      <c r="B1205" s="83"/>
      <c r="C1205" s="83"/>
      <c r="D1205" s="97"/>
    </row>
    <row r="1206" spans="1:4" ht="15.75" customHeight="1">
      <c r="A1206" s="83"/>
      <c r="B1206" s="83"/>
      <c r="C1206" s="83"/>
      <c r="D1206" s="97"/>
    </row>
    <row r="1207" spans="1:4" ht="15.75" customHeight="1">
      <c r="A1207" s="83"/>
      <c r="B1207" s="83"/>
      <c r="C1207" s="83"/>
      <c r="D1207" s="97"/>
    </row>
    <row r="1208" spans="1:4" ht="15.75" customHeight="1">
      <c r="A1208" s="83"/>
      <c r="B1208" s="83"/>
      <c r="C1208" s="83"/>
      <c r="D1208" s="97"/>
    </row>
    <row r="1209" spans="1:4" ht="15.75" customHeight="1">
      <c r="A1209" s="83"/>
      <c r="B1209" s="83"/>
      <c r="C1209" s="83"/>
      <c r="D1209" s="97"/>
    </row>
    <row r="1210" spans="1:4" ht="15.75" customHeight="1">
      <c r="A1210" s="83"/>
      <c r="B1210" s="83"/>
      <c r="C1210" s="83"/>
      <c r="D1210" s="97"/>
    </row>
    <row r="1211" spans="1:4" ht="15.75" customHeight="1">
      <c r="A1211" s="83"/>
      <c r="B1211" s="83"/>
      <c r="C1211" s="83"/>
      <c r="D1211" s="97"/>
    </row>
    <row r="1212" spans="1:4" ht="15.75" customHeight="1">
      <c r="A1212" s="83"/>
      <c r="B1212" s="83"/>
      <c r="C1212" s="83"/>
      <c r="D1212" s="97"/>
    </row>
    <row r="1213" spans="1:4" ht="15.75" customHeight="1">
      <c r="A1213" s="83"/>
      <c r="B1213" s="83"/>
      <c r="C1213" s="83"/>
      <c r="D1213" s="97"/>
    </row>
    <row r="1214" spans="1:4" ht="15.75" customHeight="1">
      <c r="A1214" s="83"/>
      <c r="B1214" s="83"/>
      <c r="C1214" s="83"/>
      <c r="D1214" s="97"/>
    </row>
    <row r="1215" spans="1:4" ht="15.75" customHeight="1">
      <c r="A1215" s="83"/>
      <c r="B1215" s="83"/>
      <c r="C1215" s="83"/>
      <c r="D1215" s="97"/>
    </row>
    <row r="1216" spans="1:4" ht="15.75" customHeight="1">
      <c r="A1216" s="83"/>
      <c r="B1216" s="83"/>
      <c r="C1216" s="83"/>
      <c r="D1216" s="97"/>
    </row>
    <row r="1217" spans="1:4" ht="15.75" customHeight="1">
      <c r="A1217" s="83"/>
      <c r="B1217" s="83"/>
      <c r="C1217" s="83"/>
      <c r="D1217" s="97"/>
    </row>
    <row r="1218" spans="1:4" ht="15.75" customHeight="1">
      <c r="A1218" s="83"/>
      <c r="B1218" s="83"/>
      <c r="C1218" s="83"/>
      <c r="D1218" s="97"/>
    </row>
    <row r="1219" spans="1:4" ht="15.75" customHeight="1">
      <c r="A1219" s="83"/>
      <c r="B1219" s="83"/>
      <c r="C1219" s="83"/>
      <c r="D1219" s="97"/>
    </row>
    <row r="1220" spans="1:4" ht="15.75" customHeight="1">
      <c r="A1220" s="83"/>
      <c r="B1220" s="83"/>
      <c r="C1220" s="83"/>
      <c r="D1220" s="97"/>
    </row>
    <row r="1221" spans="1:4" ht="15.75" customHeight="1">
      <c r="A1221" s="83"/>
      <c r="B1221" s="83"/>
      <c r="C1221" s="83"/>
      <c r="D1221" s="97"/>
    </row>
    <row r="1222" spans="1:4" ht="15.75" customHeight="1">
      <c r="A1222" s="83"/>
      <c r="B1222" s="83"/>
      <c r="C1222" s="83"/>
      <c r="D1222" s="97"/>
    </row>
    <row r="1223" spans="1:4" ht="15.75" customHeight="1">
      <c r="A1223" s="83"/>
      <c r="B1223" s="83"/>
      <c r="C1223" s="83"/>
      <c r="D1223" s="97"/>
    </row>
    <row r="1224" spans="1:4" ht="15.75" customHeight="1">
      <c r="A1224" s="83"/>
      <c r="B1224" s="83"/>
      <c r="C1224" s="83"/>
      <c r="D1224" s="97"/>
    </row>
    <row r="1225" spans="1:4" ht="15.75" customHeight="1">
      <c r="A1225" s="83"/>
      <c r="B1225" s="83"/>
      <c r="C1225" s="83"/>
      <c r="D1225" s="97"/>
    </row>
    <row r="1226" spans="1:4" ht="15.75" customHeight="1">
      <c r="A1226" s="83"/>
      <c r="B1226" s="83"/>
      <c r="C1226" s="83"/>
      <c r="D1226" s="97"/>
    </row>
    <row r="1227" spans="1:4" ht="15.75" customHeight="1">
      <c r="A1227" s="83"/>
      <c r="B1227" s="83"/>
      <c r="C1227" s="83"/>
      <c r="D1227" s="97"/>
    </row>
    <row r="1228" spans="1:4" ht="15.75" customHeight="1">
      <c r="A1228" s="83"/>
      <c r="B1228" s="83"/>
      <c r="C1228" s="83"/>
      <c r="D1228" s="97"/>
    </row>
    <row r="1229" spans="1:4" ht="15.75" customHeight="1">
      <c r="A1229" s="83"/>
      <c r="B1229" s="83"/>
      <c r="C1229" s="83"/>
      <c r="D1229" s="97"/>
    </row>
    <row r="1230" spans="1:4" ht="15.75" customHeight="1">
      <c r="A1230" s="83"/>
      <c r="B1230" s="83"/>
      <c r="C1230" s="83"/>
      <c r="D1230" s="97"/>
    </row>
    <row r="1231" spans="1:4" ht="15.75" customHeight="1">
      <c r="A1231" s="83"/>
      <c r="B1231" s="83"/>
      <c r="C1231" s="83"/>
      <c r="D1231" s="97"/>
    </row>
    <row r="1232" spans="1:4" ht="15.75" customHeight="1">
      <c r="A1232" s="83"/>
      <c r="B1232" s="83"/>
      <c r="C1232" s="83"/>
      <c r="D1232" s="97"/>
    </row>
    <row r="1233" spans="1:4" ht="15.75" customHeight="1">
      <c r="A1233" s="83"/>
      <c r="B1233" s="83"/>
      <c r="C1233" s="83"/>
      <c r="D1233" s="97"/>
    </row>
    <row r="1234" spans="1:4" ht="15.75" customHeight="1">
      <c r="A1234" s="83"/>
      <c r="B1234" s="83"/>
      <c r="C1234" s="83"/>
      <c r="D1234" s="97"/>
    </row>
    <row r="1235" spans="1:4" ht="15.75" customHeight="1">
      <c r="A1235" s="83"/>
      <c r="B1235" s="83"/>
      <c r="C1235" s="83"/>
      <c r="D1235" s="97"/>
    </row>
    <row r="1236" spans="1:4" ht="15.75" customHeight="1">
      <c r="A1236" s="83"/>
      <c r="B1236" s="83"/>
      <c r="C1236" s="83"/>
      <c r="D1236" s="97"/>
    </row>
    <row r="1237" spans="1:4" ht="15.75" customHeight="1">
      <c r="A1237" s="83"/>
      <c r="B1237" s="83"/>
      <c r="C1237" s="83"/>
      <c r="D1237" s="97"/>
    </row>
    <row r="1238" spans="1:4" ht="15.75" customHeight="1">
      <c r="A1238" s="83"/>
      <c r="B1238" s="83"/>
      <c r="C1238" s="83"/>
      <c r="D1238" s="97"/>
    </row>
    <row r="1239" spans="1:4" ht="15.75" customHeight="1">
      <c r="A1239" s="83"/>
      <c r="B1239" s="83"/>
      <c r="C1239" s="83"/>
      <c r="D1239" s="97"/>
    </row>
    <row r="1240" spans="1:4" ht="15.75" customHeight="1">
      <c r="A1240" s="83"/>
      <c r="B1240" s="83"/>
      <c r="C1240" s="83"/>
      <c r="D1240" s="97"/>
    </row>
    <row r="1241" spans="1:4" ht="15.75" customHeight="1">
      <c r="A1241" s="83"/>
      <c r="B1241" s="83"/>
      <c r="C1241" s="83"/>
      <c r="D1241" s="97"/>
    </row>
    <row r="1242" spans="1:4" ht="15.75" customHeight="1">
      <c r="A1242" s="83"/>
      <c r="B1242" s="83"/>
      <c r="C1242" s="83"/>
      <c r="D1242" s="97"/>
    </row>
    <row r="1243" spans="1:4" ht="15.75" customHeight="1">
      <c r="A1243" s="83"/>
      <c r="B1243" s="83"/>
      <c r="C1243" s="83"/>
      <c r="D1243" s="97"/>
    </row>
    <row r="1244" spans="1:4" ht="15.75" customHeight="1">
      <c r="A1244" s="83"/>
      <c r="B1244" s="83"/>
      <c r="C1244" s="83"/>
      <c r="D1244" s="97"/>
    </row>
    <row r="1245" spans="1:4" ht="15.75" customHeight="1">
      <c r="A1245" s="83"/>
      <c r="B1245" s="83"/>
      <c r="C1245" s="83"/>
      <c r="D1245" s="97"/>
    </row>
    <row r="1246" spans="1:4" ht="15.75" customHeight="1">
      <c r="A1246" s="83"/>
      <c r="B1246" s="83"/>
      <c r="C1246" s="83"/>
      <c r="D1246" s="97"/>
    </row>
    <row r="1247" spans="1:4" ht="15.75" customHeight="1">
      <c r="A1247" s="83"/>
      <c r="B1247" s="83"/>
      <c r="C1247" s="83"/>
      <c r="D1247" s="97"/>
    </row>
    <row r="1248" spans="1:4" ht="15.75" customHeight="1">
      <c r="A1248" s="83"/>
      <c r="B1248" s="83"/>
      <c r="C1248" s="83"/>
      <c r="D1248" s="97"/>
    </row>
    <row r="1249" spans="1:4" ht="15.75" customHeight="1">
      <c r="A1249" s="83"/>
      <c r="B1249" s="83"/>
      <c r="C1249" s="83"/>
      <c r="D1249" s="97"/>
    </row>
    <row r="1250" spans="1:4" ht="15.75" customHeight="1">
      <c r="A1250" s="83"/>
      <c r="B1250" s="83"/>
      <c r="C1250" s="83"/>
      <c r="D1250" s="97"/>
    </row>
    <row r="1251" spans="1:4" ht="15.75" customHeight="1">
      <c r="A1251" s="83"/>
      <c r="B1251" s="83"/>
      <c r="C1251" s="83"/>
      <c r="D1251" s="97"/>
    </row>
    <row r="1252" spans="1:4" ht="15.75" customHeight="1">
      <c r="A1252" s="83"/>
      <c r="B1252" s="83"/>
      <c r="C1252" s="83"/>
      <c r="D1252" s="97"/>
    </row>
    <row r="1253" spans="1:4" ht="15.75" customHeight="1">
      <c r="A1253" s="83"/>
      <c r="B1253" s="83"/>
      <c r="C1253" s="83"/>
      <c r="D1253" s="97"/>
    </row>
    <row r="1254" spans="1:4" ht="15.75" customHeight="1">
      <c r="A1254" s="83"/>
      <c r="B1254" s="83"/>
      <c r="C1254" s="83"/>
      <c r="D1254" s="97"/>
    </row>
    <row r="1255" spans="1:4" ht="15.75" customHeight="1">
      <c r="A1255" s="83"/>
      <c r="B1255" s="83"/>
      <c r="C1255" s="83"/>
      <c r="D1255" s="97"/>
    </row>
    <row r="1256" spans="1:4" ht="15.75" customHeight="1">
      <c r="A1256" s="83"/>
      <c r="B1256" s="83"/>
      <c r="C1256" s="83"/>
      <c r="D1256" s="97"/>
    </row>
    <row r="1257" spans="1:4" ht="15.75" customHeight="1">
      <c r="A1257" s="83"/>
      <c r="B1257" s="83"/>
      <c r="C1257" s="83"/>
      <c r="D1257" s="97"/>
    </row>
    <row r="1258" spans="1:4" ht="15.75" customHeight="1">
      <c r="A1258" s="83"/>
      <c r="B1258" s="83"/>
      <c r="C1258" s="83"/>
      <c r="D1258" s="97"/>
    </row>
    <row r="1259" spans="1:4" ht="15.75" customHeight="1">
      <c r="A1259" s="83"/>
      <c r="B1259" s="83"/>
      <c r="C1259" s="83"/>
      <c r="D1259" s="97"/>
    </row>
    <row r="1260" spans="1:4" ht="15.75" customHeight="1">
      <c r="A1260" s="83"/>
      <c r="B1260" s="83"/>
      <c r="C1260" s="83"/>
      <c r="D1260" s="97"/>
    </row>
    <row r="1261" spans="1:4" ht="15.75" customHeight="1">
      <c r="A1261" s="83"/>
      <c r="B1261" s="83"/>
      <c r="C1261" s="83"/>
      <c r="D1261" s="97"/>
    </row>
    <row r="1262" spans="1:4" ht="15.75" customHeight="1">
      <c r="A1262" s="83"/>
      <c r="B1262" s="83"/>
      <c r="C1262" s="83"/>
      <c r="D1262" s="97"/>
    </row>
    <row r="1263" spans="1:4" ht="15.75" customHeight="1">
      <c r="A1263" s="83"/>
      <c r="B1263" s="83"/>
      <c r="C1263" s="83"/>
      <c r="D1263" s="97"/>
    </row>
    <row r="1264" spans="1:4" ht="15.75" customHeight="1">
      <c r="A1264" s="83"/>
      <c r="B1264" s="83"/>
      <c r="C1264" s="83"/>
      <c r="D1264" s="97"/>
    </row>
    <row r="1265" spans="1:4" ht="15.75" customHeight="1">
      <c r="A1265" s="83"/>
      <c r="B1265" s="83"/>
      <c r="C1265" s="83"/>
      <c r="D1265" s="97"/>
    </row>
    <row r="1266" spans="1:4" ht="15.75" customHeight="1">
      <c r="A1266" s="83"/>
      <c r="B1266" s="83"/>
      <c r="C1266" s="83"/>
      <c r="D1266" s="97"/>
    </row>
    <row r="1267" spans="1:4" ht="15.75" customHeight="1">
      <c r="A1267" s="83"/>
      <c r="B1267" s="83"/>
      <c r="C1267" s="83"/>
      <c r="D1267" s="97"/>
    </row>
    <row r="1268" spans="1:4" ht="15.75" customHeight="1">
      <c r="A1268" s="83"/>
      <c r="B1268" s="83"/>
      <c r="C1268" s="83"/>
      <c r="D1268" s="97"/>
    </row>
    <row r="1269" spans="1:4" ht="15.75" customHeight="1">
      <c r="A1269" s="83"/>
      <c r="B1269" s="83"/>
      <c r="C1269" s="83"/>
      <c r="D1269" s="97"/>
    </row>
    <row r="1270" spans="1:4" ht="15.75" customHeight="1">
      <c r="A1270" s="83"/>
      <c r="B1270" s="83"/>
      <c r="C1270" s="83"/>
      <c r="D1270" s="97"/>
    </row>
    <row r="1271" spans="1:4" ht="15.75" customHeight="1">
      <c r="A1271" s="83"/>
      <c r="B1271" s="83"/>
      <c r="C1271" s="83"/>
      <c r="D1271" s="97"/>
    </row>
    <row r="1272" spans="1:4" ht="15.75" customHeight="1">
      <c r="A1272" s="83"/>
      <c r="B1272" s="83"/>
      <c r="C1272" s="83"/>
      <c r="D1272" s="97"/>
    </row>
    <row r="1273" spans="1:4" ht="15.75" customHeight="1">
      <c r="A1273" s="83"/>
      <c r="B1273" s="83"/>
      <c r="C1273" s="83"/>
      <c r="D1273" s="97"/>
    </row>
    <row r="1274" spans="1:4" ht="15.75" customHeight="1">
      <c r="A1274" s="83"/>
      <c r="B1274" s="83"/>
      <c r="C1274" s="83"/>
      <c r="D1274" s="97"/>
    </row>
    <row r="1275" spans="1:4" ht="15.75" customHeight="1">
      <c r="A1275" s="83"/>
      <c r="B1275" s="83"/>
      <c r="C1275" s="83"/>
      <c r="D1275" s="97"/>
    </row>
    <row r="1276" spans="1:4" ht="15.75" customHeight="1">
      <c r="A1276" s="83"/>
      <c r="B1276" s="83"/>
      <c r="C1276" s="83"/>
      <c r="D1276" s="97"/>
    </row>
    <row r="1277" spans="1:4" ht="15.75" customHeight="1">
      <c r="A1277" s="83"/>
      <c r="B1277" s="83"/>
      <c r="C1277" s="83"/>
      <c r="D1277" s="97"/>
    </row>
    <row r="1278" spans="1:4" ht="15.75" customHeight="1">
      <c r="A1278" s="83"/>
      <c r="B1278" s="83"/>
      <c r="C1278" s="83"/>
      <c r="D1278" s="97"/>
    </row>
    <row r="1279" spans="1:4" ht="15.75" customHeight="1">
      <c r="A1279" s="83"/>
      <c r="B1279" s="83"/>
      <c r="C1279" s="83"/>
      <c r="D1279" s="97"/>
    </row>
    <row r="1280" spans="1:4" ht="15.75" customHeight="1">
      <c r="A1280" s="83"/>
      <c r="B1280" s="83"/>
      <c r="C1280" s="83"/>
      <c r="D1280" s="97"/>
    </row>
    <row r="1281" spans="1:4" ht="15.75" customHeight="1">
      <c r="A1281" s="83"/>
      <c r="B1281" s="83"/>
      <c r="C1281" s="83"/>
      <c r="D1281" s="97"/>
    </row>
    <row r="1282" spans="1:4" ht="15.75" customHeight="1">
      <c r="A1282" s="83"/>
      <c r="B1282" s="83"/>
      <c r="C1282" s="83"/>
      <c r="D1282" s="97"/>
    </row>
    <row r="1283" spans="1:4" ht="15.75" customHeight="1">
      <c r="A1283" s="83"/>
      <c r="B1283" s="83"/>
      <c r="C1283" s="83"/>
      <c r="D1283" s="97"/>
    </row>
    <row r="1284" spans="1:4" ht="15.75" customHeight="1">
      <c r="A1284" s="83"/>
      <c r="B1284" s="83"/>
      <c r="C1284" s="83"/>
      <c r="D1284" s="97"/>
    </row>
    <row r="1285" spans="1:4" ht="15.75" customHeight="1">
      <c r="A1285" s="83"/>
      <c r="B1285" s="83"/>
      <c r="C1285" s="83"/>
      <c r="D1285" s="97"/>
    </row>
    <row r="1286" spans="1:4" ht="15.75" customHeight="1">
      <c r="A1286" s="83"/>
      <c r="B1286" s="83"/>
      <c r="C1286" s="83"/>
      <c r="D1286" s="97"/>
    </row>
    <row r="1287" spans="1:4" ht="15.75" customHeight="1">
      <c r="A1287" s="83"/>
      <c r="B1287" s="83"/>
      <c r="C1287" s="83"/>
      <c r="D1287" s="97"/>
    </row>
    <row r="1288" spans="1:4" ht="15.75" customHeight="1">
      <c r="A1288" s="83"/>
      <c r="B1288" s="83"/>
      <c r="C1288" s="83"/>
      <c r="D1288" s="97"/>
    </row>
    <row r="1289" spans="1:4" ht="15.75" customHeight="1">
      <c r="A1289" s="83"/>
      <c r="B1289" s="83"/>
      <c r="C1289" s="83"/>
      <c r="D1289" s="97"/>
    </row>
    <row r="1290" spans="1:4" ht="15.75" customHeight="1">
      <c r="A1290" s="83"/>
      <c r="B1290" s="83"/>
      <c r="C1290" s="83"/>
      <c r="D1290" s="97"/>
    </row>
    <row r="1291" spans="1:4" ht="15.75" customHeight="1">
      <c r="A1291" s="83"/>
      <c r="B1291" s="83"/>
      <c r="C1291" s="83"/>
      <c r="D1291" s="97"/>
    </row>
    <row r="1292" spans="1:4" ht="15.75" customHeight="1">
      <c r="A1292" s="83"/>
      <c r="B1292" s="83"/>
      <c r="C1292" s="83"/>
      <c r="D1292" s="97"/>
    </row>
    <row r="1293" spans="1:4" ht="15.75" customHeight="1">
      <c r="A1293" s="83"/>
      <c r="B1293" s="83"/>
      <c r="C1293" s="83"/>
      <c r="D1293" s="97"/>
    </row>
    <row r="1294" spans="1:4" ht="15.75" customHeight="1">
      <c r="A1294" s="83"/>
      <c r="B1294" s="83"/>
      <c r="C1294" s="83"/>
      <c r="D1294" s="97"/>
    </row>
    <row r="1295" spans="1:4" ht="15.75" customHeight="1">
      <c r="A1295" s="83"/>
      <c r="B1295" s="83"/>
      <c r="C1295" s="83"/>
      <c r="D1295" s="97"/>
    </row>
    <row r="1296" spans="1:4" ht="15.75" customHeight="1">
      <c r="A1296" s="83"/>
      <c r="B1296" s="83"/>
      <c r="C1296" s="83"/>
      <c r="D1296" s="97"/>
    </row>
    <row r="1297" spans="1:4" ht="15.75" customHeight="1">
      <c r="A1297" s="83"/>
      <c r="B1297" s="83"/>
      <c r="C1297" s="83"/>
      <c r="D1297" s="97"/>
    </row>
  </sheetData>
  <autoFilter ref="A1:E272"/>
  <printOptions>
    <extLst>
      <ext uri="smNativeData">
        <pm:pageFlags xmlns:pm="smNativeData" id="1712247999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712247999" l="56" r="56" t="56" b="56" borderId="0" fillId="0" vertical="0"/>
        <pm:footer xmlns:pm="smNativeData" id="1712247999" l="56" r="56" t="56" b="56" borderId="0" fillId="0" vertical="2"/>
      </ext>
    </extLst>
  </headerFooter>
  <extLst>
    <ext uri="smNativeData">
      <pm:sheetPrefs xmlns:pm="smNativeData" day="17122479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H357"/>
  <sheetViews>
    <sheetView view="normal" workbookViewId="0">
      <selection activeCell="A1" sqref="A1"/>
    </sheetView>
  </sheetViews>
  <sheetFormatPr baseColWidth="11" defaultColWidth="12.630631" defaultRowHeight="13.45"/>
  <cols>
    <col min="2" max="2" width="32.252252" customWidth="1" style="6"/>
    <col min="7" max="7" width="35.747748" customWidth="1" style="6"/>
  </cols>
  <sheetData>
    <row r="1" spans="2:3" ht="15.75" customHeight="1">
      <c r="B1" s="84"/>
      <c r="C1" s="84" t="s">
        <v>727</v>
      </c>
    </row>
    <row r="2" spans="2:8" ht="15.75" customHeight="1">
      <c r="B2" s="27" t="s">
        <v>598</v>
      </c>
      <c r="C2" s="27" t="s">
        <v>288</v>
      </c>
      <c r="F2" s="6" t="s">
        <v>305</v>
      </c>
      <c r="G2" s="13" t="s">
        <v>728</v>
      </c>
      <c r="H2" s="6" t="str">
        <f>VLOOKUP(G2,B2:C302,2,0)</f>
        <v>UP230571</v>
      </c>
    </row>
    <row r="3" spans="2:8" ht="15.75" customHeight="1">
      <c r="B3" s="27" t="s">
        <v>475</v>
      </c>
      <c r="C3" s="27" t="s">
        <v>151</v>
      </c>
      <c r="F3" s="6" t="s">
        <v>307</v>
      </c>
      <c r="G3" s="13" t="s">
        <v>729</v>
      </c>
      <c r="H3" s="6" t="str">
        <f>VLOOKUP(G3,B3:C303,2,0)</f>
        <v>UP230576</v>
      </c>
    </row>
    <row r="4" spans="2:8" ht="15.75" customHeight="1">
      <c r="B4" s="27" t="s">
        <v>599</v>
      </c>
      <c r="C4" s="27" t="s">
        <v>289</v>
      </c>
      <c r="F4" s="6" t="s">
        <v>308</v>
      </c>
      <c r="G4" s="13" t="s">
        <v>730</v>
      </c>
      <c r="H4" s="6" t="str">
        <f>VLOOKUP(G4,B4:C304,2,0)</f>
        <v>UP230043</v>
      </c>
    </row>
    <row r="5" spans="2:8" ht="15.75" customHeight="1">
      <c r="B5" s="27" t="s">
        <v>459</v>
      </c>
      <c r="C5" s="27" t="s">
        <v>127</v>
      </c>
      <c r="F5" s="6" t="s">
        <v>309</v>
      </c>
      <c r="G5" s="13" t="s">
        <v>731</v>
      </c>
      <c r="H5" s="6" t="str">
        <f>VLOOKUP(G5,B5:C305,2,0)</f>
        <v>UP230861</v>
      </c>
    </row>
    <row r="6" spans="2:8" ht="15.75" customHeight="1">
      <c r="B6" s="27" t="s">
        <v>600</v>
      </c>
      <c r="C6" s="27" t="s">
        <v>290</v>
      </c>
      <c r="F6" s="6" t="s">
        <v>311</v>
      </c>
      <c r="G6" s="13" t="s">
        <v>732</v>
      </c>
      <c r="H6" s="6" t="str">
        <f>VLOOKUP(G6,B6:C306,2,0)</f>
        <v>UP230251</v>
      </c>
    </row>
    <row r="7" spans="2:8" ht="15.75" customHeight="1">
      <c r="B7" s="27" t="s">
        <v>572</v>
      </c>
      <c r="C7" s="27" t="s">
        <v>261</v>
      </c>
      <c r="F7" s="6" t="s">
        <v>312</v>
      </c>
      <c r="G7" s="13" t="s">
        <v>733</v>
      </c>
      <c r="H7" s="6" t="str">
        <f>VLOOKUP(G7,B7:C307,2,0)</f>
        <v>UP230731</v>
      </c>
    </row>
    <row r="8" spans="2:8" ht="15.75" customHeight="1">
      <c r="B8" s="27" t="s">
        <v>504</v>
      </c>
      <c r="C8" s="27" t="s">
        <v>184</v>
      </c>
      <c r="F8" s="6" t="s">
        <v>313</v>
      </c>
      <c r="G8" s="13" t="s">
        <v>734</v>
      </c>
      <c r="H8" s="6" t="str">
        <f>VLOOKUP(G8,B8:C308,2,0)</f>
        <v>UP230808</v>
      </c>
    </row>
    <row r="9" spans="2:8" ht="15.75" customHeight="1">
      <c r="B9" s="27" t="s">
        <v>589</v>
      </c>
      <c r="C9" s="27" t="s">
        <v>280</v>
      </c>
      <c r="F9" s="6" t="s">
        <v>314</v>
      </c>
      <c r="G9" s="13" t="s">
        <v>735</v>
      </c>
      <c r="H9" s="6" t="str">
        <f>VLOOKUP(G9,B9:C309,2,0)</f>
        <v>UP230467</v>
      </c>
    </row>
    <row r="10" spans="2:8" ht="15.75" customHeight="1">
      <c r="B10" s="27" t="s">
        <v>590</v>
      </c>
      <c r="C10" s="27" t="s">
        <v>281</v>
      </c>
      <c r="F10" s="6" t="s">
        <v>315</v>
      </c>
      <c r="G10" s="13" t="s">
        <v>736</v>
      </c>
      <c r="H10" s="6" t="str">
        <f>VLOOKUP(G10,B10:C310,2,0)</f>
        <v>UP230178</v>
      </c>
    </row>
    <row r="11" spans="2:8" ht="15.75" customHeight="1">
      <c r="B11" s="27" t="s">
        <v>476</v>
      </c>
      <c r="C11" s="27" t="s">
        <v>152</v>
      </c>
      <c r="F11" s="6" t="s">
        <v>316</v>
      </c>
      <c r="G11" s="13" t="s">
        <v>737</v>
      </c>
      <c r="H11" s="6" t="str">
        <f>VLOOKUP(G11,B11:C311,2,0)</f>
        <v>UP230281</v>
      </c>
    </row>
    <row r="12" spans="2:8" ht="15.75" customHeight="1">
      <c r="B12" s="27" t="s">
        <v>591</v>
      </c>
      <c r="C12" s="27" t="s">
        <v>282</v>
      </c>
      <c r="F12" s="6" t="s">
        <v>317</v>
      </c>
      <c r="G12" s="13" t="s">
        <v>738</v>
      </c>
      <c r="H12" s="6" t="str">
        <f>VLOOKUP(G12,B12:C312,2,0)</f>
        <v>UP230430</v>
      </c>
    </row>
    <row r="13" spans="2:8" ht="15.75" customHeight="1">
      <c r="B13" s="27" t="s">
        <v>739</v>
      </c>
      <c r="C13" s="27" t="s">
        <v>283</v>
      </c>
      <c r="F13" s="6" t="s">
        <v>318</v>
      </c>
      <c r="G13" s="13" t="s">
        <v>740</v>
      </c>
      <c r="H13" s="6" t="str">
        <f>VLOOKUP(G13,B13:C313,2,0)</f>
        <v>UP230220</v>
      </c>
    </row>
    <row r="14" spans="2:8" ht="15.75" customHeight="1">
      <c r="B14" s="27" t="s">
        <v>468</v>
      </c>
      <c r="C14" s="27" t="s">
        <v>145</v>
      </c>
      <c r="F14" s="6" t="s">
        <v>319</v>
      </c>
      <c r="G14" s="13" t="s">
        <v>741</v>
      </c>
      <c r="H14" s="6" t="str">
        <f>VLOOKUP(G14,B14:C314,2,0)</f>
        <v>UP230785</v>
      </c>
    </row>
    <row r="15" spans="2:8" ht="15.75" customHeight="1">
      <c r="B15" s="27" t="s">
        <v>470</v>
      </c>
      <c r="C15" s="27" t="s">
        <v>146</v>
      </c>
      <c r="F15" s="6" t="s">
        <v>320</v>
      </c>
      <c r="G15" s="13" t="s">
        <v>742</v>
      </c>
      <c r="H15" s="6" t="str">
        <f>VLOOKUP(G15,B15:C315,2,0)</f>
        <v>UP230172</v>
      </c>
    </row>
    <row r="16" spans="2:8" ht="15.75" customHeight="1">
      <c r="B16" s="27" t="s">
        <v>510</v>
      </c>
      <c r="C16" s="27" t="s">
        <v>190</v>
      </c>
      <c r="F16" s="6" t="s">
        <v>321</v>
      </c>
      <c r="G16" s="13" t="s">
        <v>743</v>
      </c>
      <c r="H16" s="6" t="str">
        <f>VLOOKUP(G16,B16:C316,2,0)</f>
        <v>UP230730</v>
      </c>
    </row>
    <row r="17" spans="2:8" ht="15.75" customHeight="1">
      <c r="B17" s="27" t="s">
        <v>601</v>
      </c>
      <c r="C17" s="27" t="s">
        <v>291</v>
      </c>
      <c r="F17" s="6" t="s">
        <v>322</v>
      </c>
      <c r="G17" s="13" t="s">
        <v>744</v>
      </c>
      <c r="H17" s="6" t="str">
        <f>VLOOKUP(G17,B17:C317,2,0)</f>
        <v>UP230618</v>
      </c>
    </row>
    <row r="18" spans="2:8" ht="15.75" customHeight="1">
      <c r="B18" s="27" t="s">
        <v>471</v>
      </c>
      <c r="C18" s="27" t="s">
        <v>147</v>
      </c>
      <c r="F18" s="6" t="s">
        <v>323</v>
      </c>
      <c r="G18" s="13" t="s">
        <v>745</v>
      </c>
      <c r="H18" s="6" t="str">
        <f>VLOOKUP(G18,B18:C318,2,0)</f>
        <v>UP230419</v>
      </c>
    </row>
    <row r="19" spans="2:8" ht="15.75" customHeight="1">
      <c r="B19" s="27" t="s">
        <v>602</v>
      </c>
      <c r="C19" s="27" t="s">
        <v>292</v>
      </c>
      <c r="F19" s="6" t="s">
        <v>324</v>
      </c>
      <c r="G19" s="13" t="s">
        <v>746</v>
      </c>
      <c r="H19" s="6" t="str">
        <f>VLOOKUP(G19,B19:C319,2,0)</f>
        <v>UP230584</v>
      </c>
    </row>
    <row r="20" spans="2:8" ht="15.75" customHeight="1">
      <c r="B20" s="27" t="s">
        <v>603</v>
      </c>
      <c r="C20" s="27" t="s">
        <v>293</v>
      </c>
      <c r="F20" s="6" t="s">
        <v>325</v>
      </c>
      <c r="G20" s="13" t="s">
        <v>747</v>
      </c>
      <c r="H20" s="6" t="str">
        <f>VLOOKUP(G20,B20:C320,2,0)</f>
        <v>UP230513</v>
      </c>
    </row>
    <row r="21" spans="2:8" ht="15.75" customHeight="1">
      <c r="B21" s="27" t="s">
        <v>505</v>
      </c>
      <c r="C21" s="27" t="s">
        <v>185</v>
      </c>
      <c r="F21" s="6" t="s">
        <v>326</v>
      </c>
      <c r="G21" s="13" t="s">
        <v>748</v>
      </c>
      <c r="H21" s="6" t="str">
        <f>VLOOKUP(G21,B21:C321,2,0)</f>
        <v>UP230531</v>
      </c>
    </row>
    <row r="22" spans="2:8" ht="15.75" customHeight="1">
      <c r="B22" s="27" t="s">
        <v>593</v>
      </c>
      <c r="C22" s="27" t="s">
        <v>284</v>
      </c>
      <c r="F22" s="6" t="s">
        <v>327</v>
      </c>
      <c r="G22" s="13" t="s">
        <v>749</v>
      </c>
      <c r="H22" s="6" t="str">
        <f>VLOOKUP(G22,B22:C322,2,0)</f>
        <v>UP230256</v>
      </c>
    </row>
    <row r="23" spans="2:8" ht="15.75" customHeight="1">
      <c r="B23" s="27" t="s">
        <v>604</v>
      </c>
      <c r="C23" s="27" t="s">
        <v>294</v>
      </c>
      <c r="F23" s="6" t="s">
        <v>328</v>
      </c>
      <c r="G23" s="13" t="s">
        <v>750</v>
      </c>
      <c r="H23" s="6" t="str">
        <f>VLOOKUP(G23,B23:C323,2,0)</f>
        <v>UP230230</v>
      </c>
    </row>
    <row r="24" spans="2:8" ht="15.75" customHeight="1">
      <c r="B24" s="27" t="s">
        <v>594</v>
      </c>
      <c r="C24" s="27" t="s">
        <v>285</v>
      </c>
      <c r="F24" s="6" t="s">
        <v>329</v>
      </c>
      <c r="G24" s="13" t="s">
        <v>751</v>
      </c>
      <c r="H24" s="6" t="str">
        <f>VLOOKUP(G24,B24:C324,2,0)</f>
        <v>UP230585</v>
      </c>
    </row>
    <row r="25" spans="2:8" ht="15.75" customHeight="1">
      <c r="B25" s="27" t="s">
        <v>472</v>
      </c>
      <c r="C25" s="27" t="s">
        <v>148</v>
      </c>
      <c r="F25" s="6" t="s">
        <v>330</v>
      </c>
      <c r="G25" s="13" t="s">
        <v>752</v>
      </c>
      <c r="H25" s="6" t="str">
        <f>VLOOKUP(G25,B25:C325,2,0)</f>
        <v>UP230267</v>
      </c>
    </row>
    <row r="26" spans="2:8" ht="15.75" customHeight="1">
      <c r="B26" s="27" t="s">
        <v>605</v>
      </c>
      <c r="C26" s="27" t="s">
        <v>295</v>
      </c>
      <c r="F26" s="6" t="s">
        <v>331</v>
      </c>
      <c r="G26" s="13" t="s">
        <v>753</v>
      </c>
      <c r="H26" s="6" t="str">
        <f>VLOOKUP(G26,B26:C326,2,0)</f>
        <v>UP230168</v>
      </c>
    </row>
    <row r="27" spans="2:8" ht="15.75" customHeight="1">
      <c r="B27" s="27" t="s">
        <v>506</v>
      </c>
      <c r="C27" s="27" t="s">
        <v>186</v>
      </c>
      <c r="F27" s="6" t="s">
        <v>332</v>
      </c>
      <c r="G27" s="13" t="s">
        <v>754</v>
      </c>
      <c r="H27" s="6" t="str">
        <f>VLOOKUP(G27,B27:C327,2,0)</f>
        <v>UP230254</v>
      </c>
    </row>
    <row r="28" spans="2:8" ht="15.75" customHeight="1">
      <c r="B28" s="27" t="s">
        <v>473</v>
      </c>
      <c r="C28" s="27" t="s">
        <v>149</v>
      </c>
      <c r="F28" s="6" t="s">
        <v>333</v>
      </c>
      <c r="G28" s="13" t="s">
        <v>755</v>
      </c>
      <c r="H28" s="6" t="str">
        <f>VLOOKUP(G28,B28:C328,2,0)</f>
        <v>UP230480</v>
      </c>
    </row>
    <row r="29" spans="2:8" ht="15.75" customHeight="1">
      <c r="B29" s="27" t="s">
        <v>609</v>
      </c>
      <c r="C29" s="27" t="s">
        <v>301</v>
      </c>
      <c r="F29" s="6" t="s">
        <v>334</v>
      </c>
      <c r="G29" s="13" t="s">
        <v>756</v>
      </c>
      <c r="H29" s="6" t="str">
        <f>VLOOKUP(G29,B29:C329,2,0)</f>
        <v>UP230324</v>
      </c>
    </row>
    <row r="30" spans="2:8" ht="15.75" customHeight="1">
      <c r="B30" s="27" t="s">
        <v>512</v>
      </c>
      <c r="C30" s="27" t="s">
        <v>192</v>
      </c>
      <c r="F30" s="6" t="s">
        <v>335</v>
      </c>
      <c r="G30" s="13" t="s">
        <v>757</v>
      </c>
      <c r="H30" s="6" t="str">
        <f>VLOOKUP(G30,B30:C330,2,0)</f>
        <v>UP230431</v>
      </c>
    </row>
    <row r="31" spans="2:8" ht="15.75" customHeight="1">
      <c r="B31" s="27" t="s">
        <v>507</v>
      </c>
      <c r="C31" s="27" t="s">
        <v>187</v>
      </c>
      <c r="F31" s="6" t="s">
        <v>336</v>
      </c>
      <c r="G31" s="13" t="s">
        <v>758</v>
      </c>
      <c r="H31" s="6" t="str">
        <f>VLOOKUP(G31,B31:C331,2,0)</f>
        <v>UP230407</v>
      </c>
    </row>
    <row r="32" spans="2:8" ht="15.75" customHeight="1">
      <c r="B32" s="27" t="s">
        <v>595</v>
      </c>
      <c r="C32" s="27" t="s">
        <v>286</v>
      </c>
      <c r="F32" s="6" t="s">
        <v>337</v>
      </c>
      <c r="G32" s="13" t="s">
        <v>759</v>
      </c>
      <c r="H32" s="6" t="str">
        <f>VLOOKUP(G32,B32:C332,2,0)</f>
        <v>UP230249</v>
      </c>
    </row>
    <row r="33" spans="2:8" ht="15.75" customHeight="1">
      <c r="B33" s="27" t="s">
        <v>567</v>
      </c>
      <c r="C33" s="27" t="s">
        <v>258</v>
      </c>
      <c r="F33" s="6" t="s">
        <v>338</v>
      </c>
      <c r="G33" s="13" t="s">
        <v>760</v>
      </c>
      <c r="H33" s="6" t="str">
        <f>VLOOKUP(G33,B33:C333,2,0)</f>
        <v>UP230107</v>
      </c>
    </row>
    <row r="34" spans="2:8" ht="15.75" customHeight="1">
      <c r="B34" s="27" t="s">
        <v>606</v>
      </c>
      <c r="C34" s="27" t="s">
        <v>296</v>
      </c>
      <c r="F34" s="6" t="s">
        <v>339</v>
      </c>
      <c r="G34" s="13" t="s">
        <v>761</v>
      </c>
      <c r="H34" s="6" t="str">
        <f>VLOOKUP(G34,B34:C334,2,0)</f>
        <v>UP230823</v>
      </c>
    </row>
    <row r="35" spans="2:8" ht="15.75" customHeight="1">
      <c r="B35" s="27" t="s">
        <v>762</v>
      </c>
      <c r="C35" s="27" t="s">
        <v>300</v>
      </c>
      <c r="F35" s="6" t="s">
        <v>340</v>
      </c>
      <c r="G35" s="13" t="s">
        <v>763</v>
      </c>
      <c r="H35" s="6" t="str">
        <f>VLOOKUP(G35,B35:C335,2,0)</f>
        <v>UP230119</v>
      </c>
    </row>
    <row r="36" spans="2:8" ht="15.75" customHeight="1">
      <c r="B36" s="27" t="s">
        <v>477</v>
      </c>
      <c r="C36" s="27" t="s">
        <v>153</v>
      </c>
      <c r="F36" s="6" t="s">
        <v>341</v>
      </c>
      <c r="G36" s="13" t="s">
        <v>764</v>
      </c>
      <c r="H36" s="6" t="str">
        <f>VLOOKUP(G36,B36:C336,2,0)</f>
        <v>UP230796</v>
      </c>
    </row>
    <row r="37" spans="2:8" ht="15.75" customHeight="1">
      <c r="B37" s="27" t="s">
        <v>607</v>
      </c>
      <c r="C37" s="27" t="s">
        <v>297</v>
      </c>
      <c r="F37" s="6" t="s">
        <v>342</v>
      </c>
      <c r="G37" s="13" t="s">
        <v>765</v>
      </c>
      <c r="H37" s="6" t="str">
        <f>VLOOKUP(G37,B37:C337,2,0)</f>
        <v>UP230091</v>
      </c>
    </row>
    <row r="38" spans="2:8" ht="15.75" customHeight="1">
      <c r="B38" s="27" t="s">
        <v>508</v>
      </c>
      <c r="C38" s="27" t="s">
        <v>188</v>
      </c>
      <c r="F38" s="6" t="s">
        <v>343</v>
      </c>
      <c r="G38" s="13" t="s">
        <v>766</v>
      </c>
      <c r="H38" s="6" t="str">
        <f>VLOOKUP(G38,B38:C338,2,0)</f>
        <v>UP230303</v>
      </c>
    </row>
    <row r="39" spans="2:8" ht="15.75" customHeight="1">
      <c r="B39" s="27" t="s">
        <v>474</v>
      </c>
      <c r="C39" s="27" t="s">
        <v>150</v>
      </c>
      <c r="F39" s="6" t="s">
        <v>344</v>
      </c>
      <c r="G39" s="13" t="s">
        <v>767</v>
      </c>
      <c r="H39" s="6" t="str">
        <f>VLOOKUP(G39,B39:C339,2,0)</f>
        <v>UP230319</v>
      </c>
    </row>
    <row r="40" spans="2:8" ht="15.75" customHeight="1">
      <c r="B40" s="27" t="s">
        <v>596</v>
      </c>
      <c r="C40" s="27" t="s">
        <v>287</v>
      </c>
      <c r="F40" s="6" t="s">
        <v>345</v>
      </c>
      <c r="G40" s="13" t="s">
        <v>768</v>
      </c>
      <c r="H40" s="6" t="str">
        <f>VLOOKUP(G40,B40:C340,2,0)</f>
        <v>UP230070</v>
      </c>
    </row>
    <row r="41" spans="2:8" ht="15.75" customHeight="1">
      <c r="B41" s="27" t="s">
        <v>769</v>
      </c>
      <c r="C41" s="27" t="s">
        <v>189</v>
      </c>
      <c r="F41" s="6" t="s">
        <v>346</v>
      </c>
      <c r="G41" s="13" t="s">
        <v>770</v>
      </c>
      <c r="H41" s="6" t="str">
        <f>VLOOKUP(G41,B41:C341,2,0)</f>
        <v>UP230617</v>
      </c>
    </row>
    <row r="42" spans="2:8" ht="15.75" customHeight="1">
      <c r="B42" s="27" t="s">
        <v>444</v>
      </c>
      <c r="C42" s="27" t="s">
        <v>111</v>
      </c>
      <c r="F42" s="6" t="s">
        <v>347</v>
      </c>
      <c r="G42" s="13" t="s">
        <v>771</v>
      </c>
      <c r="H42" s="6" t="str">
        <f>VLOOKUP(G42,B42:C342,2,0)</f>
        <v>UP230803</v>
      </c>
    </row>
    <row r="43" spans="2:8" ht="15.75" customHeight="1">
      <c r="B43" s="27" t="s">
        <v>495</v>
      </c>
      <c r="C43" s="27" t="s">
        <v>133</v>
      </c>
      <c r="F43" s="6" t="s">
        <v>348</v>
      </c>
      <c r="G43" s="13" t="s">
        <v>772</v>
      </c>
      <c r="H43" s="6" t="str">
        <f>VLOOKUP(G43,B43:C343,2,0)</f>
        <v>UP230398</v>
      </c>
    </row>
    <row r="44" spans="2:8" ht="15.75" customHeight="1">
      <c r="B44" s="27" t="s">
        <v>496</v>
      </c>
      <c r="C44" s="27" t="s">
        <v>139</v>
      </c>
      <c r="F44" s="6" t="s">
        <v>349</v>
      </c>
      <c r="G44" s="13" t="s">
        <v>773</v>
      </c>
      <c r="H44" s="6" t="str">
        <f>VLOOKUP(G44,B44:C344,2,0)</f>
        <v>UP230592</v>
      </c>
    </row>
    <row r="45" spans="2:8" ht="15.75" customHeight="1">
      <c r="B45" s="27" t="s">
        <v>497</v>
      </c>
      <c r="C45" s="27" t="s">
        <v>140</v>
      </c>
      <c r="F45" s="6" t="s">
        <v>350</v>
      </c>
      <c r="G45" s="13" t="s">
        <v>774</v>
      </c>
      <c r="H45" s="6" t="str">
        <f>VLOOKUP(G45,B45:C345,2,0)</f>
        <v>UP230420</v>
      </c>
    </row>
    <row r="46" spans="2:8" ht="15.75" customHeight="1">
      <c r="B46" s="27" t="s">
        <v>464</v>
      </c>
      <c r="C46" s="27" t="s">
        <v>248</v>
      </c>
      <c r="F46" s="6" t="s">
        <v>351</v>
      </c>
      <c r="G46" s="13" t="s">
        <v>775</v>
      </c>
      <c r="H46" s="6" t="str">
        <f>VLOOKUP(G46,B46:C346,2,0)</f>
        <v>UP230538</v>
      </c>
    </row>
    <row r="47" spans="2:8" ht="15.75" customHeight="1">
      <c r="B47" s="27" t="s">
        <v>573</v>
      </c>
      <c r="C47" s="27" t="s">
        <v>266</v>
      </c>
      <c r="F47" s="6" t="e">
        <f>#N/A</f>
        <v>#N/A</v>
      </c>
      <c r="G47" s="13"/>
      <c r="H47" s="6" t="e">
        <f>VLOOKUP(G47,B47:C347,2,0)</f>
        <v>#N/A</v>
      </c>
    </row>
    <row r="48" spans="2:8" ht="15.75" customHeight="1">
      <c r="B48" s="27" t="s">
        <v>776</v>
      </c>
      <c r="C48" s="27" t="s">
        <v>141</v>
      </c>
      <c r="F48" s="6" t="s">
        <v>352</v>
      </c>
      <c r="G48" s="13" t="s">
        <v>777</v>
      </c>
      <c r="H48" s="6" t="str">
        <f>VLOOKUP(G48,B48:C348,2,0)</f>
        <v>UP230612</v>
      </c>
    </row>
    <row r="49" spans="2:8" ht="15.75" customHeight="1">
      <c r="B49" s="27" t="s">
        <v>499</v>
      </c>
      <c r="C49" s="27" t="s">
        <v>179</v>
      </c>
      <c r="F49" s="6" t="s">
        <v>353</v>
      </c>
      <c r="G49" s="13" t="s">
        <v>778</v>
      </c>
      <c r="H49" s="6" t="str">
        <f>VLOOKUP(G49,B49:C349,2,0)</f>
        <v>UP230377</v>
      </c>
    </row>
    <row r="50" spans="2:8" ht="15.75" customHeight="1">
      <c r="B50" s="27" t="s">
        <v>574</v>
      </c>
      <c r="C50" s="27" t="s">
        <v>265</v>
      </c>
      <c r="F50" s="6" t="s">
        <v>354</v>
      </c>
      <c r="G50" s="13" t="s">
        <v>779</v>
      </c>
      <c r="H50" s="6" t="str">
        <f>VLOOKUP(G50,B50:C350,2,0)</f>
        <v>UP230806</v>
      </c>
    </row>
    <row r="51" spans="2:8" ht="15.75" customHeight="1">
      <c r="B51" s="27" t="s">
        <v>568</v>
      </c>
      <c r="C51" s="27" t="s">
        <v>257</v>
      </c>
      <c r="F51" s="6" t="s">
        <v>355</v>
      </c>
      <c r="G51" s="13" t="s">
        <v>780</v>
      </c>
      <c r="H51" s="6" t="str">
        <f>VLOOKUP(G51,B51:C351,2,0)</f>
        <v>UP230243</v>
      </c>
    </row>
    <row r="52" spans="2:8" ht="15.75" customHeight="1">
      <c r="B52" s="27" t="s">
        <v>575</v>
      </c>
      <c r="C52" s="27" t="s">
        <v>273</v>
      </c>
      <c r="F52" s="6" t="s">
        <v>356</v>
      </c>
      <c r="G52" s="13" t="s">
        <v>781</v>
      </c>
      <c r="H52" s="6" t="str">
        <f>VLOOKUP(G52,B52:C352,2,0)</f>
        <v>UP230556</v>
      </c>
    </row>
    <row r="53" spans="2:8" ht="15.75" customHeight="1">
      <c r="B53" s="27" t="s">
        <v>569</v>
      </c>
      <c r="C53" s="27" t="s">
        <v>259</v>
      </c>
      <c r="F53" s="6" t="s">
        <v>357</v>
      </c>
      <c r="G53" s="13" t="s">
        <v>782</v>
      </c>
      <c r="H53" s="6" t="str">
        <f>VLOOKUP(G53,B53:C353,2,0)</f>
        <v>UP230741</v>
      </c>
    </row>
    <row r="54" spans="2:8" ht="15.75" customHeight="1">
      <c r="B54" s="27" t="s">
        <v>465</v>
      </c>
      <c r="C54" s="27" t="s">
        <v>249</v>
      </c>
      <c r="F54" s="6" t="s">
        <v>358</v>
      </c>
      <c r="G54" s="13" t="s">
        <v>783</v>
      </c>
      <c r="H54" s="6" t="str">
        <f>VLOOKUP(G54,B54:C354,2,0)</f>
        <v>UP230743</v>
      </c>
    </row>
    <row r="55" spans="2:8" ht="15.75" customHeight="1">
      <c r="B55" s="27" t="s">
        <v>500</v>
      </c>
      <c r="C55" s="27" t="s">
        <v>142</v>
      </c>
      <c r="F55" s="6" t="s">
        <v>359</v>
      </c>
      <c r="G55" s="13" t="s">
        <v>784</v>
      </c>
      <c r="H55" s="6" t="str">
        <f>VLOOKUP(G55,B55:C355,2,0)</f>
        <v>UP230756</v>
      </c>
    </row>
    <row r="56" spans="2:8" ht="15.75" customHeight="1">
      <c r="B56" s="27" t="s">
        <v>785</v>
      </c>
      <c r="C56" s="27" t="s">
        <v>175</v>
      </c>
      <c r="F56" s="6" t="s">
        <v>360</v>
      </c>
      <c r="G56" s="13" t="s">
        <v>786</v>
      </c>
      <c r="H56" s="6" t="str">
        <f>VLOOKUP(G56,B56:C356,2,0)</f>
        <v>UP230740</v>
      </c>
    </row>
    <row r="57" spans="2:8" ht="15.75" customHeight="1">
      <c r="B57" s="27" t="s">
        <v>787</v>
      </c>
      <c r="C57" s="27" t="s">
        <v>132</v>
      </c>
      <c r="F57" s="6" t="s">
        <v>361</v>
      </c>
      <c r="G57" s="13" t="s">
        <v>788</v>
      </c>
      <c r="H57" s="6" t="str">
        <f>VLOOKUP(G57,B57:C357,2,0)</f>
        <v>UP230418</v>
      </c>
    </row>
    <row r="58" spans="2:8" ht="15.75" customHeight="1">
      <c r="B58" s="27" t="s">
        <v>502</v>
      </c>
      <c r="C58" s="27" t="s">
        <v>176</v>
      </c>
      <c r="F58" s="6" t="s">
        <v>362</v>
      </c>
      <c r="G58" s="13" t="s">
        <v>789</v>
      </c>
      <c r="H58" s="6" t="str">
        <f>VLOOKUP(G58,B58:C358,2,0)</f>
        <v>UP230642</v>
      </c>
    </row>
    <row r="59" spans="2:8" ht="15.75" customHeight="1">
      <c r="B59" s="27" t="s">
        <v>576</v>
      </c>
      <c r="C59" s="27" t="s">
        <v>267</v>
      </c>
      <c r="F59" s="6" t="s">
        <v>363</v>
      </c>
      <c r="G59" s="13" t="s">
        <v>790</v>
      </c>
      <c r="H59" s="6" t="str">
        <f>VLOOKUP(G59,B59:C359,2,0)</f>
        <v>UP230692</v>
      </c>
    </row>
    <row r="60" spans="2:8" ht="15.75" customHeight="1">
      <c r="B60" s="27" t="s">
        <v>503</v>
      </c>
      <c r="C60" s="27" t="s">
        <v>177</v>
      </c>
      <c r="F60" s="6" t="s">
        <v>364</v>
      </c>
      <c r="G60" s="13" t="s">
        <v>791</v>
      </c>
      <c r="H60" s="6" t="str">
        <f>VLOOKUP(G60,B60:C360,2,0)</f>
        <v>UP230442</v>
      </c>
    </row>
    <row r="61" spans="2:8" ht="15.75" customHeight="1">
      <c r="B61" s="27" t="s">
        <v>577</v>
      </c>
      <c r="C61" s="27" t="s">
        <v>268</v>
      </c>
      <c r="F61" s="6" t="s">
        <v>365</v>
      </c>
      <c r="G61" s="13" t="s">
        <v>792</v>
      </c>
      <c r="H61" s="6" t="str">
        <f>VLOOKUP(G61,B61:C361,2,0)</f>
        <v>UP230346</v>
      </c>
    </row>
    <row r="62" spans="2:8" ht="15.75" customHeight="1">
      <c r="B62" s="27" t="s">
        <v>578</v>
      </c>
      <c r="C62" s="27" t="s">
        <v>269</v>
      </c>
      <c r="F62" s="6" t="s">
        <v>366</v>
      </c>
      <c r="G62" s="13" t="s">
        <v>793</v>
      </c>
      <c r="H62" s="6" t="str">
        <f>VLOOKUP(G62,B62:C362,2,0)</f>
        <v>UP230635</v>
      </c>
    </row>
    <row r="63" spans="2:8" ht="15.75" customHeight="1">
      <c r="B63" s="27" t="s">
        <v>461</v>
      </c>
      <c r="C63" s="27" t="s">
        <v>247</v>
      </c>
      <c r="F63" s="6" t="s">
        <v>367</v>
      </c>
      <c r="G63" s="13" t="s">
        <v>794</v>
      </c>
      <c r="H63" s="6" t="str">
        <f>VLOOKUP(G63,B63:C363,2,0)</f>
        <v>UP230533</v>
      </c>
    </row>
    <row r="64" spans="2:8" ht="15.75" customHeight="1">
      <c r="B64" s="27" t="s">
        <v>551</v>
      </c>
      <c r="C64" s="27" t="s">
        <v>178</v>
      </c>
      <c r="F64" s="6" t="s">
        <v>368</v>
      </c>
      <c r="G64" s="13" t="s">
        <v>795</v>
      </c>
      <c r="H64" s="6" t="str">
        <f>VLOOKUP(G64,B64:C364,2,0)</f>
        <v>UP230321</v>
      </c>
    </row>
    <row r="65" spans="2:8" ht="15.75" customHeight="1">
      <c r="B65" s="27" t="s">
        <v>796</v>
      </c>
      <c r="C65" s="27" t="s">
        <v>254</v>
      </c>
      <c r="F65" s="6" t="s">
        <v>369</v>
      </c>
      <c r="G65" s="13" t="s">
        <v>797</v>
      </c>
      <c r="H65" s="6" t="str">
        <f>VLOOKUP(G65,B65:C365,2,0)</f>
        <v>UP230359</v>
      </c>
    </row>
    <row r="66" spans="2:8" ht="15.75" customHeight="1">
      <c r="B66" s="27" t="s">
        <v>552</v>
      </c>
      <c r="C66" s="27" t="s">
        <v>180</v>
      </c>
      <c r="F66" s="6" t="s">
        <v>370</v>
      </c>
      <c r="G66" s="13" t="s">
        <v>798</v>
      </c>
      <c r="H66" s="6" t="str">
        <f>VLOOKUP(G66,B66:C366,2,0)</f>
        <v>UP230497</v>
      </c>
    </row>
    <row r="67" spans="2:8" ht="15.75" customHeight="1">
      <c r="B67" s="27" t="s">
        <v>462</v>
      </c>
      <c r="C67" s="27" t="s">
        <v>136</v>
      </c>
      <c r="F67" s="6" t="s">
        <v>371</v>
      </c>
      <c r="G67" s="13" t="s">
        <v>799</v>
      </c>
      <c r="H67" s="6" t="str">
        <f>VLOOKUP(G67,B67:C367,2,0)</f>
        <v>UP230382</v>
      </c>
    </row>
    <row r="68" spans="2:8" ht="15.75" customHeight="1">
      <c r="B68" s="27" t="s">
        <v>579</v>
      </c>
      <c r="C68" s="27" t="s">
        <v>270</v>
      </c>
      <c r="F68" s="6" t="s">
        <v>372</v>
      </c>
      <c r="G68" s="13" t="s">
        <v>800</v>
      </c>
      <c r="H68" s="6" t="str">
        <f>VLOOKUP(G68,B68:C368,2,0)</f>
        <v>UP230231</v>
      </c>
    </row>
    <row r="69" spans="2:8" ht="15.75" customHeight="1">
      <c r="B69" s="27" t="s">
        <v>580</v>
      </c>
      <c r="C69" s="27" t="s">
        <v>276</v>
      </c>
      <c r="F69" s="6" t="s">
        <v>373</v>
      </c>
      <c r="G69" s="13" t="s">
        <v>801</v>
      </c>
      <c r="H69" s="6" t="str">
        <f>VLOOKUP(G69,B69:C369,2,0)</f>
        <v>UP230488</v>
      </c>
    </row>
    <row r="70" spans="2:8" ht="15.75" customHeight="1">
      <c r="B70" s="27" t="s">
        <v>453</v>
      </c>
      <c r="C70" s="27" t="s">
        <v>124</v>
      </c>
      <c r="F70" s="6" t="s">
        <v>374</v>
      </c>
      <c r="G70" s="13" t="s">
        <v>802</v>
      </c>
      <c r="H70" s="6" t="str">
        <f>VLOOKUP(G70,B70:C370,2,0)</f>
        <v>UP230328</v>
      </c>
    </row>
    <row r="71" spans="2:8" ht="15.75" customHeight="1">
      <c r="B71" s="27" t="s">
        <v>467</v>
      </c>
      <c r="C71" s="27" t="s">
        <v>250</v>
      </c>
      <c r="F71" s="6" t="s">
        <v>375</v>
      </c>
      <c r="G71" s="13" t="s">
        <v>803</v>
      </c>
      <c r="H71" s="6" t="str">
        <f>VLOOKUP(G71,B71:C371,2,0)</f>
        <v>UP230534</v>
      </c>
    </row>
    <row r="72" spans="2:8" ht="15.75" customHeight="1">
      <c r="B72" s="27" t="s">
        <v>553</v>
      </c>
      <c r="C72" s="27" t="s">
        <v>181</v>
      </c>
      <c r="F72" s="6" t="s">
        <v>376</v>
      </c>
      <c r="G72" s="13" t="s">
        <v>804</v>
      </c>
      <c r="H72" s="6" t="str">
        <f>VLOOKUP(G72,B72:C372,2,0)</f>
        <v>UP230183</v>
      </c>
    </row>
    <row r="73" spans="2:8" ht="15.75" customHeight="1">
      <c r="B73" s="27" t="s">
        <v>554</v>
      </c>
      <c r="C73" s="27" t="s">
        <v>244</v>
      </c>
      <c r="F73" s="6" t="s">
        <v>377</v>
      </c>
      <c r="G73" s="13" t="s">
        <v>805</v>
      </c>
      <c r="H73" s="6" t="str">
        <f>VLOOKUP(G73,B73:C373,2,0)</f>
        <v>UP230562</v>
      </c>
    </row>
    <row r="74" spans="2:8" ht="15.75" customHeight="1">
      <c r="B74" s="27" t="s">
        <v>555</v>
      </c>
      <c r="C74" s="27" t="s">
        <v>182</v>
      </c>
      <c r="F74" s="6" t="s">
        <v>378</v>
      </c>
      <c r="G74" s="13" t="s">
        <v>806</v>
      </c>
      <c r="H74" s="6" t="str">
        <f>VLOOKUP(G74,B74:C374,2,0)</f>
        <v>UP230598</v>
      </c>
    </row>
    <row r="75" spans="2:8" ht="15.75" customHeight="1">
      <c r="B75" s="27" t="s">
        <v>564</v>
      </c>
      <c r="C75" s="27" t="s">
        <v>253</v>
      </c>
      <c r="F75" s="6" t="s">
        <v>379</v>
      </c>
      <c r="G75" s="13" t="s">
        <v>807</v>
      </c>
      <c r="H75" s="6" t="str">
        <f>VLOOKUP(G75,B75:C375,2,0)</f>
        <v>UP230436</v>
      </c>
    </row>
    <row r="76" spans="2:8" ht="15.75" customHeight="1">
      <c r="B76" s="27" t="s">
        <v>581</v>
      </c>
      <c r="C76" s="27" t="s">
        <v>272</v>
      </c>
      <c r="F76" s="6" t="s">
        <v>380</v>
      </c>
      <c r="G76" s="13" t="s">
        <v>808</v>
      </c>
      <c r="H76" s="6" t="str">
        <f>VLOOKUP(G76,B76:C376,2,0)</f>
        <v>UP230651</v>
      </c>
    </row>
    <row r="77" spans="2:8" ht="15.75" customHeight="1">
      <c r="B77" s="27" t="s">
        <v>565</v>
      </c>
      <c r="C77" s="27" t="s">
        <v>256</v>
      </c>
      <c r="F77" s="6" t="s">
        <v>381</v>
      </c>
      <c r="G77" s="13" t="s">
        <v>809</v>
      </c>
      <c r="H77" s="6" t="str">
        <f>VLOOKUP(G77,B77:C377,2,0)</f>
        <v>UP230428</v>
      </c>
    </row>
    <row r="78" spans="2:8" ht="15.75" customHeight="1">
      <c r="B78" s="27" t="s">
        <v>556</v>
      </c>
      <c r="C78" s="27" t="s">
        <v>252</v>
      </c>
      <c r="F78" s="6" t="s">
        <v>382</v>
      </c>
      <c r="G78" s="13" t="s">
        <v>810</v>
      </c>
      <c r="H78" s="6" t="str">
        <f>VLOOKUP(G78,B78:C378,2,0)</f>
        <v>UP230565</v>
      </c>
    </row>
    <row r="79" spans="2:8" ht="15.75" customHeight="1">
      <c r="B79" s="27" t="s">
        <v>570</v>
      </c>
      <c r="C79" s="27" t="s">
        <v>262</v>
      </c>
      <c r="F79" s="6" t="e">
        <f>#N/A</f>
        <v>#N/A</v>
      </c>
      <c r="G79" s="13"/>
      <c r="H79" s="6" t="e">
        <f>VLOOKUP(G79,B79:C379,2,0)</f>
        <v>#N/A</v>
      </c>
    </row>
    <row r="80" spans="2:8" ht="15.75" customHeight="1">
      <c r="B80" s="27" t="s">
        <v>582</v>
      </c>
      <c r="C80" s="27" t="s">
        <v>245</v>
      </c>
      <c r="F80" s="6" t="s">
        <v>384</v>
      </c>
      <c r="G80" s="13" t="s">
        <v>811</v>
      </c>
      <c r="H80" s="6" t="str">
        <f>VLOOKUP(G80,B80:C380,2,0)</f>
        <v>UP230095</v>
      </c>
    </row>
    <row r="81" spans="2:8" ht="15.75" customHeight="1">
      <c r="B81" s="27" t="s">
        <v>583</v>
      </c>
      <c r="C81" s="27" t="s">
        <v>274</v>
      </c>
      <c r="F81" s="6" t="s">
        <v>385</v>
      </c>
      <c r="G81" s="13" t="s">
        <v>812</v>
      </c>
      <c r="H81" s="6" t="str">
        <f>VLOOKUP(G81,B81:C381,2,0)</f>
        <v>UP230186</v>
      </c>
    </row>
    <row r="82" spans="2:8" ht="15.75" customHeight="1">
      <c r="B82" s="27" t="s">
        <v>813</v>
      </c>
      <c r="C82" s="27" t="s">
        <v>183</v>
      </c>
      <c r="F82" s="6" t="s">
        <v>386</v>
      </c>
      <c r="G82" s="13" t="s">
        <v>814</v>
      </c>
      <c r="H82" s="6" t="str">
        <f>VLOOKUP(G82,B82:C382,2,0)</f>
        <v>UP230284</v>
      </c>
    </row>
    <row r="83" spans="2:8" ht="15.75" customHeight="1">
      <c r="B83" s="27" t="s">
        <v>442</v>
      </c>
      <c r="C83" s="27" t="s">
        <v>109</v>
      </c>
      <c r="F83" s="6" t="s">
        <v>387</v>
      </c>
      <c r="G83" s="13" t="s">
        <v>815</v>
      </c>
      <c r="H83" s="6" t="str">
        <f>VLOOKUP(G83,B83:C383,2,0)</f>
        <v>UP230783</v>
      </c>
    </row>
    <row r="84" spans="2:8" ht="15.75" customHeight="1">
      <c r="B84" s="27" t="s">
        <v>558</v>
      </c>
      <c r="C84" s="27" t="s">
        <v>241</v>
      </c>
      <c r="F84" s="6" t="s">
        <v>388</v>
      </c>
      <c r="G84" s="13" t="s">
        <v>816</v>
      </c>
      <c r="H84" s="6" t="str">
        <f>VLOOKUP(G84,B84:C384,2,0)</f>
        <v>UP230582</v>
      </c>
    </row>
    <row r="85" spans="2:8" ht="15.75" customHeight="1">
      <c r="B85" s="27" t="s">
        <v>566</v>
      </c>
      <c r="C85" s="27" t="s">
        <v>255</v>
      </c>
      <c r="F85" s="6" t="s">
        <v>389</v>
      </c>
      <c r="G85" s="13" t="s">
        <v>817</v>
      </c>
      <c r="H85" s="6" t="str">
        <f>VLOOKUP(G85,B85:C385,2,0)</f>
        <v>UP230609</v>
      </c>
    </row>
    <row r="86" spans="2:8" ht="15.75" customHeight="1">
      <c r="B86" s="27" t="s">
        <v>571</v>
      </c>
      <c r="C86" s="27" t="s">
        <v>260</v>
      </c>
      <c r="F86" s="6" t="s">
        <v>390</v>
      </c>
      <c r="G86" s="13" t="s">
        <v>818</v>
      </c>
      <c r="H86" s="6" t="str">
        <f>VLOOKUP(G86,B86:C386,2,0)</f>
        <v>UP230253</v>
      </c>
    </row>
    <row r="87" spans="2:8" ht="15.75" customHeight="1">
      <c r="B87" s="27" t="s">
        <v>454</v>
      </c>
      <c r="C87" s="27" t="s">
        <v>279</v>
      </c>
      <c r="F87" s="6" t="s">
        <v>391</v>
      </c>
      <c r="G87" s="13" t="s">
        <v>819</v>
      </c>
      <c r="H87" s="6" t="str">
        <f>VLOOKUP(G87,B87:C387,2,0)</f>
        <v>UP230115</v>
      </c>
    </row>
    <row r="88" spans="2:8" ht="15.75" customHeight="1">
      <c r="B88" s="27" t="s">
        <v>584</v>
      </c>
      <c r="C88" s="27" t="s">
        <v>275</v>
      </c>
      <c r="F88" s="6" t="s">
        <v>392</v>
      </c>
      <c r="G88" s="13" t="s">
        <v>820</v>
      </c>
      <c r="H88" s="6" t="str">
        <f>VLOOKUP(G88,B88:C388,2,0)</f>
        <v>UP230118</v>
      </c>
    </row>
    <row r="89" spans="2:8" ht="15.75" customHeight="1">
      <c r="B89" s="27" t="s">
        <v>585</v>
      </c>
      <c r="C89" s="27" t="s">
        <v>277</v>
      </c>
      <c r="F89" s="6" t="s">
        <v>393</v>
      </c>
      <c r="G89" s="13" t="s">
        <v>821</v>
      </c>
      <c r="H89" s="6" t="str">
        <f>VLOOKUP(G89,B89:C389,2,0)</f>
        <v>UP230608</v>
      </c>
    </row>
    <row r="90" spans="2:8" ht="15.75" customHeight="1">
      <c r="B90" s="27" t="s">
        <v>586</v>
      </c>
      <c r="C90" s="27" t="s">
        <v>271</v>
      </c>
      <c r="F90" s="6" t="s">
        <v>394</v>
      </c>
      <c r="G90" s="13" t="s">
        <v>822</v>
      </c>
      <c r="H90" s="6" t="str">
        <f>VLOOKUP(G90,B90:C390,2,0)</f>
        <v>UP230343</v>
      </c>
    </row>
    <row r="91" spans="2:8" ht="15.75" customHeight="1">
      <c r="B91" s="27" t="s">
        <v>559</v>
      </c>
      <c r="C91" s="27" t="s">
        <v>242</v>
      </c>
      <c r="F91" s="6" t="s">
        <v>395</v>
      </c>
      <c r="G91" s="13" t="s">
        <v>823</v>
      </c>
      <c r="H91" s="6" t="str">
        <f>VLOOKUP(G91,B91:C391,2,0)</f>
        <v>UP230779</v>
      </c>
    </row>
    <row r="92" spans="2:8" ht="15.75" customHeight="1">
      <c r="B92" s="27" t="s">
        <v>560</v>
      </c>
      <c r="C92" s="27" t="s">
        <v>243</v>
      </c>
      <c r="F92" s="6" t="s">
        <v>396</v>
      </c>
      <c r="G92" s="13" t="s">
        <v>824</v>
      </c>
      <c r="H92" s="6" t="str">
        <f>VLOOKUP(G92,B92:C392,2,0)</f>
        <v>UP230063</v>
      </c>
    </row>
    <row r="93" spans="2:8" ht="15.75" customHeight="1">
      <c r="B93" s="27" t="s">
        <v>587</v>
      </c>
      <c r="C93" s="27" t="s">
        <v>278</v>
      </c>
      <c r="F93" s="6" t="s">
        <v>397</v>
      </c>
      <c r="G93" s="13" t="s">
        <v>825</v>
      </c>
      <c r="H93" s="6" t="str">
        <f>VLOOKUP(G93,B93:C393,2,0)</f>
        <v>UP230269</v>
      </c>
    </row>
    <row r="94" spans="2:8" ht="15.75" customHeight="1">
      <c r="B94" s="27" t="s">
        <v>561</v>
      </c>
      <c r="C94" s="27" t="s">
        <v>251</v>
      </c>
      <c r="F94" s="6" t="s">
        <v>398</v>
      </c>
      <c r="G94" s="13" t="s">
        <v>826</v>
      </c>
      <c r="H94" s="6" t="str">
        <f>VLOOKUP(G94,B94:C394,2,0)</f>
        <v>UP230856</v>
      </c>
    </row>
    <row r="95" spans="2:8" ht="15.75" customHeight="1">
      <c r="B95" s="27" t="s">
        <v>494</v>
      </c>
      <c r="C95" s="27" t="s">
        <v>174</v>
      </c>
      <c r="F95" s="6" t="s">
        <v>399</v>
      </c>
      <c r="G95" s="13" t="s">
        <v>827</v>
      </c>
      <c r="H95" s="6" t="str">
        <f>VLOOKUP(G95,B95:C395,2,0)</f>
        <v>UP230512</v>
      </c>
    </row>
    <row r="96" spans="2:8" ht="15.75" customHeight="1">
      <c r="B96" s="27" t="s">
        <v>608</v>
      </c>
      <c r="C96" s="27" t="s">
        <v>298</v>
      </c>
      <c r="F96" s="6" t="s">
        <v>400</v>
      </c>
      <c r="G96" s="13" t="s">
        <v>828</v>
      </c>
      <c r="H96" s="6" t="str">
        <f>VLOOKUP(G96,B96:C396,2,0)</f>
        <v>UP230082</v>
      </c>
    </row>
    <row r="97" spans="2:8" ht="15.75" customHeight="1">
      <c r="B97" s="27" t="s">
        <v>588</v>
      </c>
      <c r="C97" s="27" t="s">
        <v>246</v>
      </c>
      <c r="F97" s="6" t="s">
        <v>401</v>
      </c>
      <c r="G97" s="13" t="s">
        <v>829</v>
      </c>
      <c r="H97" s="6" t="str">
        <f>VLOOKUP(G97,B97:C397,2,0)</f>
        <v>UP230085</v>
      </c>
    </row>
    <row r="98" spans="2:8" ht="15.75" customHeight="1">
      <c r="B98" s="27" t="s">
        <v>483</v>
      </c>
      <c r="C98" s="27" t="s">
        <v>163</v>
      </c>
      <c r="F98" s="6" t="s">
        <v>402</v>
      </c>
      <c r="G98" s="13" t="s">
        <v>830</v>
      </c>
      <c r="H98" s="6" t="str">
        <f>VLOOKUP(G98,B98:C398,2,0)</f>
        <v>UP230188</v>
      </c>
    </row>
    <row r="99" spans="2:8" ht="15.75" customHeight="1">
      <c r="B99" s="27" t="s">
        <v>527</v>
      </c>
      <c r="C99" s="27" t="s">
        <v>217</v>
      </c>
      <c r="F99" s="6" t="s">
        <v>403</v>
      </c>
      <c r="G99" s="13" t="s">
        <v>831</v>
      </c>
      <c r="H99" s="6" t="str">
        <f>VLOOKUP(G99,B99:C399,2,0)</f>
        <v>UP230330</v>
      </c>
    </row>
    <row r="100" spans="2:8" ht="15.75" customHeight="1">
      <c r="B100" s="27" t="s">
        <v>528</v>
      </c>
      <c r="C100" s="27" t="s">
        <v>218</v>
      </c>
      <c r="F100" s="6" t="s">
        <v>404</v>
      </c>
      <c r="G100" s="13" t="s">
        <v>832</v>
      </c>
      <c r="H100" s="6" t="str">
        <f>VLOOKUP(G100,B100:C400,2,0)</f>
        <v>UP230164</v>
      </c>
    </row>
    <row r="101" spans="2:8" ht="15.75" customHeight="1">
      <c r="B101" s="27" t="s">
        <v>484</v>
      </c>
      <c r="C101" s="27" t="s">
        <v>164</v>
      </c>
      <c r="F101" s="6" t="s">
        <v>405</v>
      </c>
      <c r="G101" s="13" t="s">
        <v>833</v>
      </c>
      <c r="H101" s="6" t="str">
        <f>VLOOKUP(G101,B101:C401,2,0)</f>
        <v>UP230809</v>
      </c>
    </row>
    <row r="102" spans="2:8" ht="15.75" customHeight="1">
      <c r="B102" s="27" t="s">
        <v>478</v>
      </c>
      <c r="C102" s="27" t="s">
        <v>155</v>
      </c>
      <c r="F102" s="6" t="s">
        <v>406</v>
      </c>
      <c r="G102" s="13" t="s">
        <v>834</v>
      </c>
      <c r="H102" s="6" t="str">
        <f>VLOOKUP(G102,B102:C402,2,0)</f>
        <v>UP230136</v>
      </c>
    </row>
    <row r="103" spans="2:8" ht="15.75" customHeight="1">
      <c r="B103" s="27" t="s">
        <v>446</v>
      </c>
      <c r="C103" s="27" t="s">
        <v>114</v>
      </c>
      <c r="F103" s="6" t="s">
        <v>407</v>
      </c>
      <c r="G103" s="13" t="s">
        <v>835</v>
      </c>
      <c r="H103" s="6" t="str">
        <f>VLOOKUP(G103,B103:C403,2,0)</f>
        <v>UP230838</v>
      </c>
    </row>
    <row r="104" spans="2:8" ht="15.75" customHeight="1">
      <c r="B104" s="27" t="s">
        <v>455</v>
      </c>
      <c r="C104" s="27" t="s">
        <v>128</v>
      </c>
      <c r="F104" s="6" t="s">
        <v>408</v>
      </c>
      <c r="G104" s="13" t="s">
        <v>836</v>
      </c>
      <c r="H104" s="6" t="str">
        <f>VLOOKUP(G104,B104:C404,2,0)</f>
        <v>UP230432</v>
      </c>
    </row>
    <row r="105" spans="2:8" ht="15.75" customHeight="1">
      <c r="B105" s="27" t="s">
        <v>485</v>
      </c>
      <c r="C105" s="27" t="s">
        <v>165</v>
      </c>
      <c r="F105" s="6" t="s">
        <v>409</v>
      </c>
      <c r="G105" s="13" t="s">
        <v>837</v>
      </c>
      <c r="H105" s="6" t="str">
        <f>VLOOKUP(G105,B105:C405,2,0)</f>
        <v>UP230190</v>
      </c>
    </row>
    <row r="106" spans="2:8" ht="15.75" customHeight="1">
      <c r="B106" s="27" t="s">
        <v>513</v>
      </c>
      <c r="C106" s="27" t="s">
        <v>193</v>
      </c>
      <c r="F106" s="6" t="s">
        <v>410</v>
      </c>
      <c r="G106" s="13" t="s">
        <v>838</v>
      </c>
      <c r="H106" s="6" t="str">
        <f>VLOOKUP(G106,B106:C406,2,0)</f>
        <v>UP230066</v>
      </c>
    </row>
    <row r="107" spans="2:8" ht="15.75" customHeight="1">
      <c r="B107" s="27" t="s">
        <v>540</v>
      </c>
      <c r="C107" s="27" t="s">
        <v>230</v>
      </c>
      <c r="F107" s="6" t="s">
        <v>411</v>
      </c>
      <c r="G107" s="13" t="s">
        <v>839</v>
      </c>
      <c r="H107" s="6" t="str">
        <f>VLOOKUP(G107,B107:C407,2,0)</f>
        <v>UP230805</v>
      </c>
    </row>
    <row r="108" spans="2:8" ht="15.75" customHeight="1">
      <c r="B108" s="27" t="s">
        <v>514</v>
      </c>
      <c r="C108" s="27" t="s">
        <v>195</v>
      </c>
      <c r="F108" s="6" t="s">
        <v>412</v>
      </c>
      <c r="G108" s="13" t="s">
        <v>840</v>
      </c>
      <c r="H108" s="6" t="str">
        <f>VLOOKUP(G108,B108:C408,2,0)</f>
        <v>UP230580</v>
      </c>
    </row>
    <row r="109" spans="2:8" ht="15.75" customHeight="1">
      <c r="B109" s="27" t="s">
        <v>515</v>
      </c>
      <c r="C109" s="27" t="s">
        <v>197</v>
      </c>
      <c r="F109" s="6" t="s">
        <v>413</v>
      </c>
      <c r="G109" s="13" t="s">
        <v>841</v>
      </c>
      <c r="H109" s="6" t="str">
        <f>VLOOKUP(G109,B109:C409,2,0)</f>
        <v>UP230203</v>
      </c>
    </row>
    <row r="110" spans="2:8" ht="15.75" customHeight="1">
      <c r="B110" s="27" t="s">
        <v>529</v>
      </c>
      <c r="C110" s="27" t="s">
        <v>219</v>
      </c>
      <c r="F110" s="6" t="s">
        <v>414</v>
      </c>
      <c r="G110" s="13" t="s">
        <v>842</v>
      </c>
      <c r="H110" s="6" t="str">
        <f>VLOOKUP(G110,B110:C410,2,0)</f>
        <v>UP230591</v>
      </c>
    </row>
    <row r="111" spans="2:8" ht="15.75" customHeight="1">
      <c r="B111" s="27" t="s">
        <v>516</v>
      </c>
      <c r="C111" s="27" t="s">
        <v>198</v>
      </c>
      <c r="F111" s="6" t="s">
        <v>415</v>
      </c>
      <c r="G111" s="13" t="s">
        <v>843</v>
      </c>
      <c r="H111" s="6" t="str">
        <f>VLOOKUP(G111,B111:C411,2,0)</f>
        <v>UP230772</v>
      </c>
    </row>
    <row r="112" spans="2:8" ht="15.75" customHeight="1">
      <c r="B112" s="27" t="s">
        <v>487</v>
      </c>
      <c r="C112" s="27" t="s">
        <v>167</v>
      </c>
      <c r="F112" s="6" t="s">
        <v>416</v>
      </c>
      <c r="G112" s="13" t="s">
        <v>844</v>
      </c>
      <c r="H112" s="6" t="str">
        <f>VLOOKUP(G112,B112:C412,2,0)</f>
        <v>UP230135</v>
      </c>
    </row>
    <row r="113" spans="2:8" ht="15.75" customHeight="1">
      <c r="B113" s="27" t="s">
        <v>517</v>
      </c>
      <c r="C113" s="27" t="s">
        <v>200</v>
      </c>
      <c r="F113" s="6" t="s">
        <v>417</v>
      </c>
      <c r="G113" s="13" t="s">
        <v>845</v>
      </c>
      <c r="H113" s="6" t="str">
        <f>VLOOKUP(G113,B113:C413,2,0)</f>
        <v>UP230159</v>
      </c>
    </row>
    <row r="114" spans="2:8" ht="15.75" customHeight="1">
      <c r="B114" s="27" t="s">
        <v>518</v>
      </c>
      <c r="C114" s="27" t="s">
        <v>202</v>
      </c>
      <c r="F114" s="6" t="s">
        <v>418</v>
      </c>
      <c r="G114" s="13" t="s">
        <v>846</v>
      </c>
      <c r="H114" s="6" t="str">
        <f>VLOOKUP(G114,B114:C414,2,0)</f>
        <v>UP230711</v>
      </c>
    </row>
    <row r="115" spans="2:8" ht="15.75" customHeight="1">
      <c r="B115" s="27" t="s">
        <v>519</v>
      </c>
      <c r="C115" s="27" t="s">
        <v>204</v>
      </c>
      <c r="F115" s="6" t="s">
        <v>419</v>
      </c>
      <c r="G115" s="13" t="s">
        <v>847</v>
      </c>
      <c r="H115" s="6" t="str">
        <f>VLOOKUP(G115,B115:C415,2,0)</f>
        <v>UP230776</v>
      </c>
    </row>
    <row r="116" spans="2:8" ht="15.75" customHeight="1">
      <c r="B116" s="27" t="s">
        <v>520</v>
      </c>
      <c r="C116" s="27" t="s">
        <v>206</v>
      </c>
      <c r="F116" s="6" t="s">
        <v>383</v>
      </c>
      <c r="G116" s="6" t="s">
        <v>848</v>
      </c>
      <c r="H116" s="6" t="str">
        <f>VLOOKUP(G116,B116:C416,2,0)</f>
        <v>UP230742</v>
      </c>
    </row>
    <row r="117" spans="2:8" ht="15.75" customHeight="1">
      <c r="B117" s="27" t="s">
        <v>530</v>
      </c>
      <c r="C117" s="27" t="s">
        <v>220</v>
      </c>
      <c r="H117" s="6" t="e">
        <f>VLOOKUP(G117,B117:C417,2,0)</f>
        <v>#N/A</v>
      </c>
    </row>
    <row r="118" spans="2:8" ht="15.75" customHeight="1">
      <c r="B118" s="27" t="s">
        <v>531</v>
      </c>
      <c r="C118" s="27" t="s">
        <v>221</v>
      </c>
      <c r="H118" s="6" t="e">
        <f>VLOOKUP(G118,B118:C418,2,0)</f>
        <v>#N/A</v>
      </c>
    </row>
    <row r="119" spans="2:8" ht="15.75" customHeight="1">
      <c r="B119" s="27" t="s">
        <v>479</v>
      </c>
      <c r="C119" s="27" t="s">
        <v>156</v>
      </c>
      <c r="H119" s="6" t="e">
        <f>VLOOKUP(G119,B119:C419,2,0)</f>
        <v>#N/A</v>
      </c>
    </row>
    <row r="120" spans="2:8" ht="15.75" customHeight="1">
      <c r="B120" s="27" t="s">
        <v>532</v>
      </c>
      <c r="C120" s="27" t="s">
        <v>222</v>
      </c>
      <c r="H120" s="6" t="e">
        <f>VLOOKUP(G120,B120:C420,2,0)</f>
        <v>#N/A</v>
      </c>
    </row>
    <row r="121" spans="2:8" ht="15.75" customHeight="1">
      <c r="B121" s="27" t="s">
        <v>486</v>
      </c>
      <c r="C121" s="27" t="s">
        <v>166</v>
      </c>
      <c r="H121" s="6" t="e">
        <f>VLOOKUP(G121,B121:C421,2,0)</f>
        <v>#N/A</v>
      </c>
    </row>
    <row r="122" spans="2:8" ht="15.75" customHeight="1">
      <c r="B122" s="27" t="s">
        <v>521</v>
      </c>
      <c r="C122" s="27" t="s">
        <v>208</v>
      </c>
      <c r="H122" s="6" t="e">
        <f>VLOOKUP(G122,B122:C422,2,0)</f>
        <v>#N/A</v>
      </c>
    </row>
    <row r="123" spans="2:8" ht="15.75" customHeight="1">
      <c r="B123" s="27" t="s">
        <v>488</v>
      </c>
      <c r="C123" s="27" t="s">
        <v>168</v>
      </c>
      <c r="H123" s="6" t="e">
        <f>VLOOKUP(G123,B123:C423,2,0)</f>
        <v>#N/A</v>
      </c>
    </row>
    <row r="124" spans="2:8" ht="15.75" customHeight="1">
      <c r="B124" s="27" t="s">
        <v>533</v>
      </c>
      <c r="C124" s="27" t="s">
        <v>223</v>
      </c>
      <c r="H124" s="6" t="e">
        <f>VLOOKUP(G124,B124:C424,2,0)</f>
        <v>#N/A</v>
      </c>
    </row>
    <row r="125" spans="2:8" ht="15.75" customHeight="1">
      <c r="B125" s="27" t="s">
        <v>456</v>
      </c>
      <c r="C125" s="27" t="s">
        <v>129</v>
      </c>
      <c r="H125" s="6" t="e">
        <f>VLOOKUP(G125,B125:C425,2,0)</f>
        <v>#N/A</v>
      </c>
    </row>
    <row r="126" spans="2:8" ht="15.75" customHeight="1">
      <c r="B126" s="27" t="s">
        <v>534</v>
      </c>
      <c r="C126" s="27" t="s">
        <v>224</v>
      </c>
      <c r="H126" s="6" t="e">
        <f>VLOOKUP(G126,B126:C426,2,0)</f>
        <v>#N/A</v>
      </c>
    </row>
    <row r="127" spans="2:8" ht="15.75" customHeight="1">
      <c r="B127" s="27" t="s">
        <v>480</v>
      </c>
      <c r="C127" s="27" t="s">
        <v>158</v>
      </c>
      <c r="H127" s="6" t="e">
        <f>VLOOKUP(G127,B127:C427,2,0)</f>
        <v>#N/A</v>
      </c>
    </row>
    <row r="128" spans="2:8" ht="15.75" customHeight="1">
      <c r="B128" s="27" t="s">
        <v>541</v>
      </c>
      <c r="C128" s="27" t="s">
        <v>231</v>
      </c>
      <c r="H128" s="6" t="e">
        <f>VLOOKUP(G128,B128:C428,2,0)</f>
        <v>#N/A</v>
      </c>
    </row>
    <row r="129" spans="2:8" ht="15.75" customHeight="1">
      <c r="B129" s="27" t="s">
        <v>522</v>
      </c>
      <c r="C129" s="27" t="s">
        <v>210</v>
      </c>
      <c r="H129" s="6" t="e">
        <f>VLOOKUP(G129,B129:C429,2,0)</f>
        <v>#N/A</v>
      </c>
    </row>
    <row r="130" spans="2:8" ht="15.75" customHeight="1">
      <c r="B130" s="27" t="s">
        <v>448</v>
      </c>
      <c r="C130" s="27" t="s">
        <v>116</v>
      </c>
      <c r="H130" s="6" t="e">
        <f>VLOOKUP(G130,B130:C430,2,0)</f>
        <v>#N/A</v>
      </c>
    </row>
    <row r="131" spans="2:8" ht="15.75" customHeight="1">
      <c r="B131" s="27" t="s">
        <v>451</v>
      </c>
      <c r="C131" s="27" t="s">
        <v>121</v>
      </c>
      <c r="H131" s="6" t="e">
        <f>VLOOKUP(G131,B131:C431,2,0)</f>
        <v>#N/A</v>
      </c>
    </row>
    <row r="132" spans="2:8" ht="15.75" customHeight="1">
      <c r="B132" s="27" t="s">
        <v>542</v>
      </c>
      <c r="C132" s="27" t="s">
        <v>232</v>
      </c>
      <c r="H132" s="6" t="e">
        <f>VLOOKUP(G132,B132:C432,2,0)</f>
        <v>#N/A</v>
      </c>
    </row>
    <row r="133" spans="2:8" ht="15.75" customHeight="1">
      <c r="B133" s="27" t="s">
        <v>481</v>
      </c>
      <c r="C133" s="27" t="s">
        <v>161</v>
      </c>
      <c r="H133" s="6" t="e">
        <f>VLOOKUP(G133,B133:C433,2,0)</f>
        <v>#N/A</v>
      </c>
    </row>
    <row r="134" spans="2:8" ht="15.75" customHeight="1">
      <c r="B134" s="27" t="s">
        <v>849</v>
      </c>
      <c r="C134" s="27" t="s">
        <v>225</v>
      </c>
      <c r="H134" s="6" t="e">
        <f>VLOOKUP(G134,B134:C434,2,0)</f>
        <v>#N/A</v>
      </c>
    </row>
    <row r="135" spans="2:8" ht="15.75" customHeight="1">
      <c r="B135" s="27" t="s">
        <v>523</v>
      </c>
      <c r="C135" s="27" t="s">
        <v>213</v>
      </c>
      <c r="H135" s="6" t="e">
        <f>VLOOKUP(G135,B135:C435,2,0)</f>
        <v>#N/A</v>
      </c>
    </row>
    <row r="136" spans="2:8" ht="15.75" customHeight="1">
      <c r="B136" s="27" t="s">
        <v>524</v>
      </c>
      <c r="C136" s="27" t="s">
        <v>214</v>
      </c>
      <c r="H136" s="6" t="e">
        <f>VLOOKUP(G136,B136:C436,2,0)</f>
        <v>#N/A</v>
      </c>
    </row>
    <row r="137" spans="2:8" ht="15.75" customHeight="1">
      <c r="B137" s="27" t="s">
        <v>850</v>
      </c>
      <c r="C137" s="27" t="s">
        <v>299</v>
      </c>
      <c r="H137" s="6" t="e">
        <f>VLOOKUP(G137,B137:C437,2,0)</f>
        <v>#N/A</v>
      </c>
    </row>
    <row r="138" spans="2:8" ht="15.75" customHeight="1">
      <c r="B138" s="27" t="s">
        <v>537</v>
      </c>
      <c r="C138" s="27" t="s">
        <v>227</v>
      </c>
      <c r="H138" s="6" t="e">
        <f>VLOOKUP(G138,B138:C438,2,0)</f>
        <v>#N/A</v>
      </c>
    </row>
    <row r="139" spans="2:8" ht="15.75" customHeight="1">
      <c r="B139" s="27" t="s">
        <v>538</v>
      </c>
      <c r="C139" s="27" t="s">
        <v>228</v>
      </c>
      <c r="H139" s="6" t="e">
        <f>VLOOKUP(G139,B139:C439,2,0)</f>
        <v>#N/A</v>
      </c>
    </row>
    <row r="140" spans="2:8" ht="15.75" customHeight="1">
      <c r="B140" s="27" t="s">
        <v>539</v>
      </c>
      <c r="C140" s="27" t="s">
        <v>229</v>
      </c>
      <c r="H140" s="6" t="e">
        <f>VLOOKUP(G140,B140:C440,2,0)</f>
        <v>#N/A</v>
      </c>
    </row>
    <row r="141" spans="2:8" ht="15.75" customHeight="1">
      <c r="B141" s="27" t="s">
        <v>452</v>
      </c>
      <c r="C141" s="27" t="s">
        <v>123</v>
      </c>
      <c r="H141" s="6" t="e">
        <f>VLOOKUP(G141,B141:C441,2,0)</f>
        <v>#N/A</v>
      </c>
    </row>
    <row r="142" spans="2:8" ht="15.75" customHeight="1">
      <c r="B142" s="27" t="s">
        <v>851</v>
      </c>
      <c r="C142" s="27" t="s">
        <v>233</v>
      </c>
      <c r="H142" s="6" t="e">
        <f>VLOOKUP(G142,B142:C442,2,0)</f>
        <v>#N/A</v>
      </c>
    </row>
    <row r="143" spans="2:8" ht="15.75" customHeight="1">
      <c r="B143" s="27" t="s">
        <v>544</v>
      </c>
      <c r="C143" s="27" t="s">
        <v>234</v>
      </c>
      <c r="H143" s="6" t="e">
        <f>VLOOKUP(G143,B143:C443,2,0)</f>
        <v>#N/A</v>
      </c>
    </row>
    <row r="144" spans="2:8" ht="15.75" customHeight="1">
      <c r="B144" s="27" t="s">
        <v>545</v>
      </c>
      <c r="C144" s="27" t="s">
        <v>235</v>
      </c>
      <c r="H144" s="6" t="e">
        <f>VLOOKUP(G144,B144:C444,2,0)</f>
        <v>#N/A</v>
      </c>
    </row>
    <row r="145" spans="2:8" ht="15.75" customHeight="1">
      <c r="B145" s="27" t="s">
        <v>489</v>
      </c>
      <c r="C145" s="27" t="s">
        <v>169</v>
      </c>
      <c r="H145" s="6" t="e">
        <f>VLOOKUP(G145,B145:C445,2,0)</f>
        <v>#N/A</v>
      </c>
    </row>
    <row r="146" spans="2:8" ht="15.75" customHeight="1">
      <c r="B146" s="27" t="s">
        <v>546</v>
      </c>
      <c r="C146" s="27" t="s">
        <v>236</v>
      </c>
      <c r="H146" s="6" t="e">
        <f>VLOOKUP(G146,B146:C446,2,0)</f>
        <v>#N/A</v>
      </c>
    </row>
    <row r="147" spans="2:8" ht="15.75" customHeight="1">
      <c r="B147" s="27" t="s">
        <v>457</v>
      </c>
      <c r="C147" s="27" t="s">
        <v>130</v>
      </c>
      <c r="H147" s="6" t="e">
        <f>VLOOKUP(G147,B147:C447,2,0)</f>
        <v>#N/A</v>
      </c>
    </row>
    <row r="148" spans="2:8" ht="15.75" customHeight="1">
      <c r="B148" s="27" t="s">
        <v>490</v>
      </c>
      <c r="C148" s="27" t="s">
        <v>170</v>
      </c>
      <c r="H148" s="6" t="e">
        <f>VLOOKUP(G148,B148:C448,2,0)</f>
        <v>#N/A</v>
      </c>
    </row>
    <row r="149" spans="2:8" ht="15.75" customHeight="1">
      <c r="B149" s="27" t="s">
        <v>449</v>
      </c>
      <c r="C149" s="27" t="s">
        <v>120</v>
      </c>
      <c r="H149" s="6" t="e">
        <f>VLOOKUP(G149,B149:C449,2,0)</f>
        <v>#N/A</v>
      </c>
    </row>
    <row r="150" spans="2:8" ht="15.75" customHeight="1">
      <c r="B150" s="27" t="s">
        <v>525</v>
      </c>
      <c r="C150" s="27" t="s">
        <v>215</v>
      </c>
      <c r="H150" s="6" t="e">
        <f>VLOOKUP(G150,B150:B450,1,0)</f>
        <v>#N/A</v>
      </c>
    </row>
    <row r="151" spans="2:8" ht="15.75" customHeight="1">
      <c r="B151" s="27" t="s">
        <v>491</v>
      </c>
      <c r="C151" s="27" t="s">
        <v>171</v>
      </c>
      <c r="H151" s="6" t="e">
        <f>VLOOKUP(G151,B151:B451,1,0)</f>
        <v>#N/A</v>
      </c>
    </row>
    <row r="152" spans="2:8" ht="15.75" customHeight="1">
      <c r="B152" s="27" t="s">
        <v>458</v>
      </c>
      <c r="C152" s="27" t="s">
        <v>131</v>
      </c>
      <c r="H152" s="6" t="e">
        <f>VLOOKUP(G152,B152:B452,1,0)</f>
        <v>#N/A</v>
      </c>
    </row>
    <row r="153" spans="2:8" ht="15.75" customHeight="1">
      <c r="B153" s="27" t="s">
        <v>482</v>
      </c>
      <c r="C153" s="27" t="s">
        <v>162</v>
      </c>
      <c r="H153" s="6" t="e">
        <f>VLOOKUP(G153,B153:B453,1,0)</f>
        <v>#N/A</v>
      </c>
    </row>
    <row r="154" spans="2:8" ht="15.75" customHeight="1">
      <c r="B154" s="27" t="s">
        <v>526</v>
      </c>
      <c r="C154" s="27" t="s">
        <v>216</v>
      </c>
      <c r="H154" s="6" t="e">
        <f>VLOOKUP(G154,B154:B454,1,0)</f>
        <v>#N/A</v>
      </c>
    </row>
    <row r="155" spans="2:8" ht="15.75" customHeight="1">
      <c r="B155" s="27" t="s">
        <v>548</v>
      </c>
      <c r="C155" s="27" t="s">
        <v>238</v>
      </c>
      <c r="H155" s="6" t="e">
        <f>VLOOKUP(G155,B155:B455,1,0)</f>
        <v>#N/A</v>
      </c>
    </row>
    <row r="156" spans="2:8" ht="15.75" customHeight="1">
      <c r="B156" s="27" t="s">
        <v>549</v>
      </c>
      <c r="C156" s="27" t="s">
        <v>239</v>
      </c>
      <c r="H156" s="6" t="e">
        <f>VLOOKUP(G156,B156:B456,1,0)</f>
        <v>#N/A</v>
      </c>
    </row>
    <row r="157" spans="2:8" ht="15.75" customHeight="1">
      <c r="B157" s="27" t="s">
        <v>492</v>
      </c>
      <c r="C157" s="27" t="s">
        <v>172</v>
      </c>
      <c r="H157" s="6" t="e">
        <f>VLOOKUP(G157,B157:B457,1,0)</f>
        <v>#N/A</v>
      </c>
    </row>
    <row r="158" spans="2:8" ht="15.75" customHeight="1">
      <c r="B158" s="27" t="s">
        <v>550</v>
      </c>
      <c r="C158" s="27" t="s">
        <v>240</v>
      </c>
      <c r="H158" s="6" t="e">
        <f>VLOOKUP(G158,B158:B458,1,0)</f>
        <v>#N/A</v>
      </c>
    </row>
    <row r="159" spans="2:8" ht="15.75" customHeight="1">
      <c r="B159" s="27" t="s">
        <v>493</v>
      </c>
      <c r="C159" s="27" t="s">
        <v>173</v>
      </c>
      <c r="H159" s="6" t="e">
        <f>VLOOKUP(G159,B159:B459,1,0)</f>
        <v>#N/A</v>
      </c>
    </row>
    <row r="160" spans="2:8" ht="15.75" customHeight="1">
      <c r="B160" s="27" t="s">
        <v>730</v>
      </c>
      <c r="C160" s="27" t="s">
        <v>308</v>
      </c>
      <c r="H160" s="6" t="e">
        <f>VLOOKUP(G160,B160:B460,1,0)</f>
        <v>#N/A</v>
      </c>
    </row>
    <row r="161" spans="2:8" ht="15.75" customHeight="1">
      <c r="B161" s="27" t="s">
        <v>824</v>
      </c>
      <c r="C161" s="27" t="s">
        <v>396</v>
      </c>
      <c r="H161" s="6" t="e">
        <f>VLOOKUP(G161,B161:B461,1,0)</f>
        <v>#N/A</v>
      </c>
    </row>
    <row r="162" spans="2:8" ht="15.75" customHeight="1">
      <c r="B162" s="27" t="s">
        <v>838</v>
      </c>
      <c r="C162" s="27" t="s">
        <v>410</v>
      </c>
      <c r="H162" s="6" t="e">
        <f>VLOOKUP(G162,B162:B462,1,0)</f>
        <v>#N/A</v>
      </c>
    </row>
    <row r="163" spans="2:8" ht="15.75" customHeight="1">
      <c r="B163" s="27" t="s">
        <v>768</v>
      </c>
      <c r="C163" s="27" t="s">
        <v>345</v>
      </c>
      <c r="H163" s="6" t="e">
        <f>VLOOKUP(G163,B163:B463,1,0)</f>
        <v>#N/A</v>
      </c>
    </row>
    <row r="164" spans="2:8" ht="15.75" customHeight="1">
      <c r="B164" s="27" t="s">
        <v>852</v>
      </c>
      <c r="C164" s="27" t="s">
        <v>853</v>
      </c>
      <c r="H164" s="6" t="e">
        <f>VLOOKUP(G164,B164:B464,1,0)</f>
        <v>#N/A</v>
      </c>
    </row>
    <row r="165" spans="2:8" ht="15.75" customHeight="1">
      <c r="B165" s="27" t="s">
        <v>828</v>
      </c>
      <c r="C165" s="27" t="s">
        <v>400</v>
      </c>
      <c r="H165" s="6" t="e">
        <f>VLOOKUP(G165,B165:B465,1,0)</f>
        <v>#N/A</v>
      </c>
    </row>
    <row r="166" spans="2:8" ht="15.75" customHeight="1">
      <c r="B166" s="27" t="s">
        <v>829</v>
      </c>
      <c r="C166" s="27" t="s">
        <v>401</v>
      </c>
      <c r="H166" s="6" t="e">
        <f>VLOOKUP(G166,B166:B466,1,0)</f>
        <v>#N/A</v>
      </c>
    </row>
    <row r="167" spans="2:8" ht="15.75" customHeight="1">
      <c r="B167" s="27" t="s">
        <v>854</v>
      </c>
      <c r="C167" s="27" t="s">
        <v>855</v>
      </c>
      <c r="H167" s="6" t="e">
        <f>VLOOKUP(G167,B167:B467,1,0)</f>
        <v>#N/A</v>
      </c>
    </row>
    <row r="168" spans="2:8" ht="15.75" customHeight="1">
      <c r="B168" s="27" t="s">
        <v>856</v>
      </c>
      <c r="C168" s="27" t="s">
        <v>857</v>
      </c>
      <c r="H168" s="6" t="e">
        <f>VLOOKUP(G168,B168:B468,1,0)</f>
        <v>#N/A</v>
      </c>
    </row>
    <row r="169" spans="2:8" ht="15.75" customHeight="1">
      <c r="B169" s="27" t="s">
        <v>858</v>
      </c>
      <c r="C169" s="27" t="s">
        <v>859</v>
      </c>
      <c r="H169" s="6" t="e">
        <f>VLOOKUP(G169,B169:B469,1,0)</f>
        <v>#N/A</v>
      </c>
    </row>
    <row r="170" spans="2:8" ht="15.75" customHeight="1">
      <c r="B170" s="27" t="s">
        <v>765</v>
      </c>
      <c r="C170" s="27" t="s">
        <v>342</v>
      </c>
      <c r="H170" s="6" t="e">
        <f>VLOOKUP(G170,B170:B470,1,0)</f>
        <v>#N/A</v>
      </c>
    </row>
    <row r="171" spans="2:8" ht="15.75" customHeight="1">
      <c r="B171" s="27" t="s">
        <v>811</v>
      </c>
      <c r="C171" s="27" t="s">
        <v>384</v>
      </c>
      <c r="H171" s="6" t="e">
        <f>VLOOKUP(G171,B171:B471,1,0)</f>
        <v>#N/A</v>
      </c>
    </row>
    <row r="172" spans="2:8" ht="15.75" customHeight="1">
      <c r="B172" s="27" t="s">
        <v>760</v>
      </c>
      <c r="C172" s="27" t="s">
        <v>338</v>
      </c>
      <c r="H172" s="6" t="e">
        <f>VLOOKUP(G172,B172:B472,1,0)</f>
        <v>#N/A</v>
      </c>
    </row>
    <row r="173" spans="2:8" ht="15.75" customHeight="1">
      <c r="B173" s="27" t="s">
        <v>819</v>
      </c>
      <c r="C173" s="27" t="s">
        <v>391</v>
      </c>
      <c r="H173" s="6" t="e">
        <f>VLOOKUP(G173,B173:B473,1,0)</f>
        <v>#N/A</v>
      </c>
    </row>
    <row r="174" spans="2:8" ht="15.75" customHeight="1">
      <c r="B174" s="27" t="s">
        <v>860</v>
      </c>
      <c r="C174" s="27" t="s">
        <v>861</v>
      </c>
      <c r="H174" s="6" t="e">
        <f>VLOOKUP(G174,B174:B474,1,0)</f>
        <v>#N/A</v>
      </c>
    </row>
    <row r="175" spans="2:8" ht="15.75" customHeight="1">
      <c r="B175" s="27" t="s">
        <v>820</v>
      </c>
      <c r="C175" s="27" t="s">
        <v>392</v>
      </c>
      <c r="H175" s="6" t="e">
        <f>VLOOKUP(G175,B175:B475,1,0)</f>
        <v>#N/A</v>
      </c>
    </row>
    <row r="176" spans="2:8" ht="15.75" customHeight="1">
      <c r="B176" s="27" t="s">
        <v>763</v>
      </c>
      <c r="C176" s="27" t="s">
        <v>340</v>
      </c>
      <c r="H176" s="6" t="e">
        <f>VLOOKUP(G176,B176:B476,1,0)</f>
        <v>#N/A</v>
      </c>
    </row>
    <row r="177" spans="2:8" ht="15.75" customHeight="1">
      <c r="B177" s="27" t="s">
        <v>844</v>
      </c>
      <c r="C177" s="27" t="s">
        <v>416</v>
      </c>
      <c r="H177" s="6" t="e">
        <f>VLOOKUP(G177,B177:B477,1,0)</f>
        <v>#N/A</v>
      </c>
    </row>
    <row r="178" spans="2:8" ht="15.75" customHeight="1">
      <c r="B178" s="27" t="s">
        <v>834</v>
      </c>
      <c r="C178" s="27" t="s">
        <v>406</v>
      </c>
      <c r="H178" s="6" t="e">
        <f>VLOOKUP(G178,B178:B478,1,0)</f>
        <v>#N/A</v>
      </c>
    </row>
    <row r="179" spans="2:8" ht="15.75" customHeight="1">
      <c r="B179" s="27" t="s">
        <v>845</v>
      </c>
      <c r="C179" s="27" t="s">
        <v>417</v>
      </c>
      <c r="H179" s="6" t="e">
        <f>VLOOKUP(G179,B179:B479,1,0)</f>
        <v>#N/A</v>
      </c>
    </row>
    <row r="180" spans="2:8" ht="15.75" customHeight="1">
      <c r="B180" s="27" t="s">
        <v>832</v>
      </c>
      <c r="C180" s="27" t="s">
        <v>404</v>
      </c>
      <c r="H180" s="6" t="e">
        <f>VLOOKUP(G180,B180:B480,1,0)</f>
        <v>#N/A</v>
      </c>
    </row>
    <row r="181" spans="2:8" ht="15.75" customHeight="1">
      <c r="B181" s="27" t="s">
        <v>753</v>
      </c>
      <c r="C181" s="27" t="s">
        <v>331</v>
      </c>
      <c r="H181" s="6" t="e">
        <f>VLOOKUP(G181,B181:B481,1,0)</f>
        <v>#N/A</v>
      </c>
    </row>
    <row r="182" spans="2:8" ht="15.75" customHeight="1">
      <c r="B182" s="27" t="s">
        <v>862</v>
      </c>
      <c r="C182" s="27" t="s">
        <v>863</v>
      </c>
      <c r="H182" s="6" t="e">
        <f>VLOOKUP(G182,B182:B482,1,0)</f>
        <v>#N/A</v>
      </c>
    </row>
    <row r="183" spans="2:8" ht="15.75" customHeight="1">
      <c r="B183" s="27" t="s">
        <v>742</v>
      </c>
      <c r="C183" s="27" t="s">
        <v>320</v>
      </c>
      <c r="H183" s="6" t="e">
        <f>VLOOKUP(G183,B183:B483,1,0)</f>
        <v>#N/A</v>
      </c>
    </row>
    <row r="184" spans="2:8" ht="15.75" customHeight="1">
      <c r="B184" s="27" t="s">
        <v>864</v>
      </c>
      <c r="C184" s="27" t="s">
        <v>865</v>
      </c>
      <c r="H184" s="6" t="e">
        <f>VLOOKUP(G184,B184:B484,1,0)</f>
        <v>#N/A</v>
      </c>
    </row>
    <row r="185" spans="2:8" ht="15.75" customHeight="1">
      <c r="B185" s="27" t="s">
        <v>736</v>
      </c>
      <c r="C185" s="27" t="s">
        <v>315</v>
      </c>
      <c r="H185" s="6" t="e">
        <f>VLOOKUP(G185,B185:B485,1,0)</f>
        <v>#N/A</v>
      </c>
    </row>
    <row r="186" spans="2:8" ht="15.75" customHeight="1">
      <c r="B186" s="27" t="s">
        <v>804</v>
      </c>
      <c r="C186" s="27" t="s">
        <v>376</v>
      </c>
      <c r="H186" s="6" t="e">
        <f>VLOOKUP(G186,B186:B486,1,0)</f>
        <v>#N/A</v>
      </c>
    </row>
    <row r="187" spans="2:8" ht="15.75" customHeight="1">
      <c r="B187" s="27" t="s">
        <v>812</v>
      </c>
      <c r="C187" s="27" t="s">
        <v>385</v>
      </c>
      <c r="H187" s="6" t="e">
        <f>VLOOKUP(G187,B187:B487,1,0)</f>
        <v>#N/A</v>
      </c>
    </row>
    <row r="188" spans="2:8" ht="15.75" customHeight="1">
      <c r="B188" s="27" t="s">
        <v>830</v>
      </c>
      <c r="C188" s="27" t="s">
        <v>402</v>
      </c>
      <c r="H188" s="6" t="e">
        <f>VLOOKUP(G188,B188:B488,1,0)</f>
        <v>#N/A</v>
      </c>
    </row>
    <row r="189" spans="2:8" ht="15.75" customHeight="1">
      <c r="B189" s="27" t="s">
        <v>837</v>
      </c>
      <c r="C189" s="27" t="s">
        <v>409</v>
      </c>
      <c r="H189" s="6" t="e">
        <f>VLOOKUP(G189,B189:B489,1,0)</f>
        <v>#N/A</v>
      </c>
    </row>
    <row r="190" spans="2:8" ht="15.75" customHeight="1">
      <c r="B190" s="27" t="s">
        <v>841</v>
      </c>
      <c r="C190" s="27" t="s">
        <v>413</v>
      </c>
      <c r="H190" s="6" t="e">
        <f>VLOOKUP(G190,B190:B490,1,0)</f>
        <v>#N/A</v>
      </c>
    </row>
    <row r="191" spans="2:8" ht="15.75" customHeight="1">
      <c r="B191" s="27" t="s">
        <v>740</v>
      </c>
      <c r="C191" s="27" t="s">
        <v>318</v>
      </c>
      <c r="H191" s="6" t="e">
        <f>VLOOKUP(G191,B191:B491,1,0)</f>
        <v>#N/A</v>
      </c>
    </row>
    <row r="192" spans="2:8" ht="15.75" customHeight="1">
      <c r="B192" s="27" t="s">
        <v>750</v>
      </c>
      <c r="C192" s="27" t="s">
        <v>328</v>
      </c>
      <c r="H192" s="6" t="e">
        <f>VLOOKUP(G192,B192:B492,1,0)</f>
        <v>#N/A</v>
      </c>
    </row>
    <row r="193" spans="2:8" ht="15.75" customHeight="1">
      <c r="B193" s="27" t="s">
        <v>800</v>
      </c>
      <c r="C193" s="27" t="s">
        <v>372</v>
      </c>
      <c r="H193" s="6" t="e">
        <f>VLOOKUP(G193,B193:B493,1,0)</f>
        <v>#N/A</v>
      </c>
    </row>
    <row r="194" spans="2:8" ht="15.75" customHeight="1">
      <c r="B194" s="27" t="s">
        <v>780</v>
      </c>
      <c r="C194" s="27" t="s">
        <v>355</v>
      </c>
      <c r="H194" s="6" t="e">
        <f>VLOOKUP(G194,B194:B494,1,0)</f>
        <v>#N/A</v>
      </c>
    </row>
    <row r="195" spans="2:8" ht="15.75" customHeight="1">
      <c r="B195" s="27" t="s">
        <v>759</v>
      </c>
      <c r="C195" s="27" t="s">
        <v>337</v>
      </c>
      <c r="H195" s="6" t="e">
        <f>VLOOKUP(G195,B195:B495,1,0)</f>
        <v>#N/A</v>
      </c>
    </row>
    <row r="196" spans="2:8" ht="15.75" customHeight="1">
      <c r="B196" s="27" t="s">
        <v>732</v>
      </c>
      <c r="C196" s="27" t="s">
        <v>311</v>
      </c>
      <c r="H196" s="6" t="e">
        <f>VLOOKUP(G196,B196:B496,1,0)</f>
        <v>#N/A</v>
      </c>
    </row>
    <row r="197" spans="2:8" ht="15.75" customHeight="1">
      <c r="B197" s="27" t="s">
        <v>818</v>
      </c>
      <c r="C197" s="27" t="s">
        <v>390</v>
      </c>
      <c r="H197" s="6" t="e">
        <f>VLOOKUP(G197,B197:B497,1,0)</f>
        <v>#N/A</v>
      </c>
    </row>
    <row r="198" spans="2:8" ht="15.75" customHeight="1">
      <c r="B198" s="27" t="s">
        <v>754</v>
      </c>
      <c r="C198" s="27" t="s">
        <v>332</v>
      </c>
      <c r="H198" s="6" t="e">
        <f>VLOOKUP(G198,B198:B498,1,0)</f>
        <v>#N/A</v>
      </c>
    </row>
    <row r="199" spans="2:8" ht="15.75" customHeight="1">
      <c r="B199" s="27" t="s">
        <v>749</v>
      </c>
      <c r="C199" s="27" t="s">
        <v>327</v>
      </c>
      <c r="H199" s="6" t="e">
        <f>VLOOKUP(G199,B199:B499,1,0)</f>
        <v>#N/A</v>
      </c>
    </row>
    <row r="200" spans="2:8" ht="15.75" customHeight="1">
      <c r="B200" s="27" t="s">
        <v>866</v>
      </c>
      <c r="C200" s="27" t="s">
        <v>867</v>
      </c>
      <c r="H200" s="6" t="e">
        <f>VLOOKUP(G200,B200:B500,1,0)</f>
        <v>#N/A</v>
      </c>
    </row>
    <row r="201" spans="2:8" ht="15.75" customHeight="1">
      <c r="B201" s="27" t="s">
        <v>752</v>
      </c>
      <c r="C201" s="27" t="s">
        <v>330</v>
      </c>
      <c r="H201" s="6" t="e">
        <f>VLOOKUP(G201,B201:B501,1,0)</f>
        <v>#N/A</v>
      </c>
    </row>
    <row r="202" spans="2:8" ht="15.75" customHeight="1">
      <c r="B202" s="27" t="s">
        <v>868</v>
      </c>
      <c r="C202" s="27" t="s">
        <v>869</v>
      </c>
      <c r="H202" s="6" t="e">
        <f>VLOOKUP(G202,B202:B502,1,0)</f>
        <v>#N/A</v>
      </c>
    </row>
    <row r="203" spans="2:8" ht="15.75" customHeight="1">
      <c r="B203" s="27" t="s">
        <v>825</v>
      </c>
      <c r="C203" s="27" t="s">
        <v>397</v>
      </c>
      <c r="H203" s="6" t="e">
        <f>VLOOKUP(G203,B203:B503,1,0)</f>
        <v>#N/A</v>
      </c>
    </row>
    <row r="204" spans="2:8" ht="15.75" customHeight="1">
      <c r="B204" s="27" t="s">
        <v>737</v>
      </c>
      <c r="C204" s="27" t="s">
        <v>316</v>
      </c>
      <c r="H204" s="6" t="e">
        <f>VLOOKUP(G204,B204:B504,1,0)</f>
        <v>#N/A</v>
      </c>
    </row>
    <row r="205" spans="2:8" ht="15.75" customHeight="1">
      <c r="B205" s="27" t="s">
        <v>814</v>
      </c>
      <c r="C205" s="27" t="s">
        <v>386</v>
      </c>
      <c r="H205" s="6" t="e">
        <f>VLOOKUP(G205,B205:B505,1,0)</f>
        <v>#N/A</v>
      </c>
    </row>
    <row r="206" spans="2:8" ht="15.75" customHeight="1">
      <c r="B206" s="27" t="s">
        <v>870</v>
      </c>
      <c r="C206" s="27" t="s">
        <v>871</v>
      </c>
      <c r="H206" s="6" t="e">
        <f>VLOOKUP(G206,B206:B506,1,0)</f>
        <v>#N/A</v>
      </c>
    </row>
    <row r="207" spans="2:8" ht="15.75" customHeight="1">
      <c r="B207" s="27" t="s">
        <v>766</v>
      </c>
      <c r="C207" s="27" t="s">
        <v>343</v>
      </c>
      <c r="H207" s="6" t="e">
        <f>VLOOKUP(G207,B207:B507,1,0)</f>
        <v>#N/A</v>
      </c>
    </row>
    <row r="208" spans="2:8" ht="15.75" customHeight="1">
      <c r="B208" s="27" t="s">
        <v>872</v>
      </c>
      <c r="C208" s="27" t="s">
        <v>873</v>
      </c>
      <c r="H208" s="6" t="e">
        <f>VLOOKUP(G208,B208:B508,1,0)</f>
        <v>#N/A</v>
      </c>
    </row>
    <row r="209" spans="2:8" ht="15.75" customHeight="1">
      <c r="B209" s="27" t="s">
        <v>767</v>
      </c>
      <c r="C209" s="27" t="s">
        <v>344</v>
      </c>
      <c r="H209" s="6" t="e">
        <f>VLOOKUP(G209,B209:B509,1,0)</f>
        <v>#N/A</v>
      </c>
    </row>
    <row r="210" spans="2:8" ht="15.75" customHeight="1">
      <c r="B210" s="27" t="s">
        <v>795</v>
      </c>
      <c r="C210" s="27" t="s">
        <v>368</v>
      </c>
      <c r="H210" s="6" t="e">
        <f>VLOOKUP(G210,B210:B510,1,0)</f>
        <v>#N/A</v>
      </c>
    </row>
    <row r="211" spans="2:8" ht="15.75" customHeight="1">
      <c r="B211" s="27" t="s">
        <v>756</v>
      </c>
      <c r="C211" s="27" t="s">
        <v>334</v>
      </c>
      <c r="H211" s="6" t="e">
        <f>VLOOKUP(G211,B211:B511,1,0)</f>
        <v>#N/A</v>
      </c>
    </row>
    <row r="212" spans="2:8" ht="15.75" customHeight="1">
      <c r="B212" s="27" t="s">
        <v>802</v>
      </c>
      <c r="C212" s="27" t="s">
        <v>374</v>
      </c>
      <c r="H212" s="6" t="e">
        <f>VLOOKUP(G212,B212:B512,1,0)</f>
        <v>#N/A</v>
      </c>
    </row>
    <row r="213" spans="2:8" ht="15.75" customHeight="1">
      <c r="B213" s="27" t="s">
        <v>831</v>
      </c>
      <c r="C213" s="27" t="s">
        <v>403</v>
      </c>
      <c r="H213" s="6" t="e">
        <f>VLOOKUP(G213,B213:B513,1,0)</f>
        <v>#N/A</v>
      </c>
    </row>
    <row r="214" spans="2:8" ht="15.75" customHeight="1">
      <c r="B214" s="27" t="s">
        <v>874</v>
      </c>
      <c r="C214" s="27" t="s">
        <v>420</v>
      </c>
      <c r="H214" s="6" t="e">
        <f>VLOOKUP(G214,B214:B514,1,0)</f>
        <v>#N/A</v>
      </c>
    </row>
    <row r="215" spans="2:8" ht="15.75" customHeight="1">
      <c r="B215" s="27" t="s">
        <v>822</v>
      </c>
      <c r="C215" s="27" t="s">
        <v>394</v>
      </c>
      <c r="H215" s="6" t="e">
        <f>VLOOKUP(G215,B215:B515,1,0)</f>
        <v>#N/A</v>
      </c>
    </row>
    <row r="216" spans="2:8" ht="15.75" customHeight="1">
      <c r="B216" s="27" t="s">
        <v>792</v>
      </c>
      <c r="C216" s="27" t="s">
        <v>365</v>
      </c>
      <c r="H216" s="6" t="e">
        <f>VLOOKUP(G216,B216:B516,1,0)</f>
        <v>#N/A</v>
      </c>
    </row>
    <row r="217" spans="2:8" ht="15.75" customHeight="1">
      <c r="B217" s="27" t="s">
        <v>797</v>
      </c>
      <c r="C217" s="27" t="s">
        <v>369</v>
      </c>
      <c r="H217" s="6" t="e">
        <f>VLOOKUP(G217,B217:B517,1,0)</f>
        <v>#N/A</v>
      </c>
    </row>
    <row r="218" spans="2:8" ht="15.75" customHeight="1">
      <c r="B218" s="27" t="s">
        <v>778</v>
      </c>
      <c r="C218" s="27" t="s">
        <v>353</v>
      </c>
      <c r="H218" s="6" t="e">
        <f>VLOOKUP(G218,B218:B518,1,0)</f>
        <v>#N/A</v>
      </c>
    </row>
    <row r="219" spans="2:8" ht="15.75" customHeight="1">
      <c r="B219" s="27" t="s">
        <v>799</v>
      </c>
      <c r="C219" s="27" t="s">
        <v>371</v>
      </c>
      <c r="H219" s="6" t="e">
        <f>VLOOKUP(G219,B219:B519,1,0)</f>
        <v>#N/A</v>
      </c>
    </row>
    <row r="220" spans="2:8" ht="15.75" customHeight="1">
      <c r="B220" s="27" t="s">
        <v>772</v>
      </c>
      <c r="C220" s="27" t="s">
        <v>348</v>
      </c>
      <c r="H220" s="6" t="e">
        <f>VLOOKUP(G220,B220:B520,1,0)</f>
        <v>#N/A</v>
      </c>
    </row>
    <row r="221" spans="2:8" ht="15.75" customHeight="1">
      <c r="B221" s="27" t="s">
        <v>758</v>
      </c>
      <c r="C221" s="27" t="s">
        <v>336</v>
      </c>
      <c r="H221" s="6" t="e">
        <f>VLOOKUP(G221,B221:B521,1,0)</f>
        <v>#N/A</v>
      </c>
    </row>
    <row r="222" spans="2:8" ht="15.75" customHeight="1">
      <c r="B222" s="27" t="s">
        <v>788</v>
      </c>
      <c r="C222" s="27" t="s">
        <v>361</v>
      </c>
      <c r="H222" s="6" t="e">
        <f>VLOOKUP(G222,B222:B522,1,0)</f>
        <v>#N/A</v>
      </c>
    </row>
    <row r="223" spans="2:8" ht="15.75" customHeight="1">
      <c r="B223" s="27" t="s">
        <v>745</v>
      </c>
      <c r="C223" s="27" t="s">
        <v>323</v>
      </c>
      <c r="H223" s="6" t="e">
        <f>VLOOKUP(G223,B223:B523,1,0)</f>
        <v>#N/A</v>
      </c>
    </row>
    <row r="224" spans="2:8" ht="15.75" customHeight="1">
      <c r="B224" s="27" t="s">
        <v>774</v>
      </c>
      <c r="C224" s="27" t="s">
        <v>350</v>
      </c>
      <c r="H224" s="6" t="e">
        <f>VLOOKUP(G224,B224:B524,1,0)</f>
        <v>#N/A</v>
      </c>
    </row>
    <row r="225" spans="2:8" ht="15.75" customHeight="1">
      <c r="B225" s="27" t="s">
        <v>809</v>
      </c>
      <c r="C225" s="27" t="s">
        <v>381</v>
      </c>
      <c r="H225" s="6" t="e">
        <f>VLOOKUP(G225,B225:B525,1,0)</f>
        <v>#N/A</v>
      </c>
    </row>
    <row r="226" spans="2:8" ht="15.75" customHeight="1">
      <c r="B226" s="27" t="s">
        <v>738</v>
      </c>
      <c r="C226" s="27" t="s">
        <v>317</v>
      </c>
      <c r="H226" s="6" t="e">
        <f>VLOOKUP(G226,B226:B526,1,0)</f>
        <v>#N/A</v>
      </c>
    </row>
    <row r="227" spans="2:8" ht="15.75" customHeight="1">
      <c r="B227" s="27" t="s">
        <v>757</v>
      </c>
      <c r="C227" s="27" t="s">
        <v>335</v>
      </c>
      <c r="H227" s="6" t="e">
        <f>VLOOKUP(G227,B227:B527,1,0)</f>
        <v>#N/A</v>
      </c>
    </row>
    <row r="228" spans="2:8" ht="15.75" customHeight="1">
      <c r="B228" s="27" t="s">
        <v>836</v>
      </c>
      <c r="C228" s="27" t="s">
        <v>408</v>
      </c>
      <c r="H228" s="6" t="e">
        <f>VLOOKUP(G228,B228:B528,1,0)</f>
        <v>#N/A</v>
      </c>
    </row>
    <row r="229" spans="2:8" ht="15.75" customHeight="1">
      <c r="B229" s="27" t="s">
        <v>807</v>
      </c>
      <c r="C229" s="27" t="s">
        <v>379</v>
      </c>
      <c r="H229" s="6" t="e">
        <f>VLOOKUP(G229,B229:B529,1,0)</f>
        <v>#N/A</v>
      </c>
    </row>
    <row r="230" spans="2:8" ht="15.75" customHeight="1">
      <c r="B230" s="27" t="s">
        <v>791</v>
      </c>
      <c r="C230" s="27" t="s">
        <v>364</v>
      </c>
      <c r="H230" s="6" t="e">
        <f>VLOOKUP(G230,B230:B530,1,0)</f>
        <v>#N/A</v>
      </c>
    </row>
    <row r="231" spans="2:8" ht="15.75" customHeight="1">
      <c r="B231" s="27" t="s">
        <v>875</v>
      </c>
      <c r="C231" s="27" t="s">
        <v>876</v>
      </c>
      <c r="H231" s="6" t="e">
        <f>VLOOKUP(G231,B231:B531,1,0)</f>
        <v>#N/A</v>
      </c>
    </row>
    <row r="232" spans="2:8" ht="15.75" customHeight="1">
      <c r="B232" s="27" t="s">
        <v>735</v>
      </c>
      <c r="C232" s="27" t="s">
        <v>314</v>
      </c>
      <c r="H232" s="6" t="e">
        <f>VLOOKUP(G232,B232:B532,1,0)</f>
        <v>#N/A</v>
      </c>
    </row>
    <row r="233" spans="2:8" ht="15.75" customHeight="1">
      <c r="B233" s="27" t="s">
        <v>755</v>
      </c>
      <c r="C233" s="27" t="s">
        <v>333</v>
      </c>
      <c r="H233" s="6" t="e">
        <f>VLOOKUP(G233,B233:B533,1,0)</f>
        <v>#N/A</v>
      </c>
    </row>
    <row r="234" spans="2:8" ht="15.75" customHeight="1">
      <c r="B234" s="27" t="s">
        <v>801</v>
      </c>
      <c r="C234" s="27" t="s">
        <v>373</v>
      </c>
      <c r="H234" s="6" t="e">
        <f>VLOOKUP(G234,B234:B534,1,0)</f>
        <v>#N/A</v>
      </c>
    </row>
    <row r="235" spans="2:8" ht="15.75" customHeight="1">
      <c r="B235" s="27" t="s">
        <v>798</v>
      </c>
      <c r="C235" s="27" t="s">
        <v>370</v>
      </c>
      <c r="H235" s="6" t="e">
        <f>VLOOKUP(G235,B235:B535,1,0)</f>
        <v>#N/A</v>
      </c>
    </row>
    <row r="236" spans="2:8" ht="15.75" customHeight="1">
      <c r="B236" s="27" t="s">
        <v>827</v>
      </c>
      <c r="C236" s="27" t="s">
        <v>399</v>
      </c>
      <c r="H236" s="6" t="e">
        <f>VLOOKUP(G236,B236:B536,1,0)</f>
        <v>#N/A</v>
      </c>
    </row>
    <row r="237" spans="2:8" ht="15.75" customHeight="1">
      <c r="B237" s="27" t="s">
        <v>747</v>
      </c>
      <c r="C237" s="27" t="s">
        <v>325</v>
      </c>
      <c r="H237" s="6" t="e">
        <f>VLOOKUP(G237,B237:B537,1,0)</f>
        <v>#N/A</v>
      </c>
    </row>
    <row r="238" spans="2:8" ht="15.75" customHeight="1">
      <c r="B238" s="27" t="s">
        <v>877</v>
      </c>
      <c r="C238" s="27" t="s">
        <v>878</v>
      </c>
      <c r="H238" s="6" t="e">
        <f>VLOOKUP(G238,B238:B538,1,0)</f>
        <v>#N/A</v>
      </c>
    </row>
    <row r="239" spans="2:8" ht="15.75" customHeight="1">
      <c r="B239" s="27" t="s">
        <v>748</v>
      </c>
      <c r="C239" s="27" t="s">
        <v>326</v>
      </c>
      <c r="H239" s="6" t="e">
        <f>VLOOKUP(G239,B239:B539,1,0)</f>
        <v>#N/A</v>
      </c>
    </row>
    <row r="240" spans="2:8" ht="15.75" customHeight="1">
      <c r="B240" s="27" t="s">
        <v>794</v>
      </c>
      <c r="C240" s="27" t="s">
        <v>367</v>
      </c>
      <c r="H240" s="6" t="e">
        <f>VLOOKUP(G240,B240:B540,1,0)</f>
        <v>#N/A</v>
      </c>
    </row>
    <row r="241" spans="2:8" ht="15.75" customHeight="1">
      <c r="B241" s="27" t="s">
        <v>803</v>
      </c>
      <c r="C241" s="27" t="s">
        <v>375</v>
      </c>
      <c r="H241" s="6" t="e">
        <f>VLOOKUP(G241,B241:B541,1,0)</f>
        <v>#N/A</v>
      </c>
    </row>
    <row r="242" spans="2:8" ht="15.75" customHeight="1">
      <c r="B242" s="27" t="s">
        <v>775</v>
      </c>
      <c r="C242" s="27" t="s">
        <v>351</v>
      </c>
      <c r="H242" s="6" t="e">
        <f>VLOOKUP(G242,B242:B542,1,0)</f>
        <v>#N/A</v>
      </c>
    </row>
    <row r="243" spans="2:8" ht="15.75" customHeight="1">
      <c r="B243" s="27" t="s">
        <v>879</v>
      </c>
      <c r="C243" s="27" t="s">
        <v>880</v>
      </c>
      <c r="H243" s="6" t="e">
        <f>VLOOKUP(G243,B243:B543,1,0)</f>
        <v>#N/A</v>
      </c>
    </row>
    <row r="244" spans="2:8" ht="15.75" customHeight="1">
      <c r="B244" s="27" t="s">
        <v>781</v>
      </c>
      <c r="C244" s="27" t="s">
        <v>356</v>
      </c>
      <c r="H244" s="6" t="e">
        <f>VLOOKUP(G244,B244:B544,1,0)</f>
        <v>#N/A</v>
      </c>
    </row>
    <row r="245" spans="2:8" ht="15.75" customHeight="1">
      <c r="B245" s="27" t="s">
        <v>805</v>
      </c>
      <c r="C245" s="27" t="s">
        <v>377</v>
      </c>
      <c r="H245" s="6" t="e">
        <f>VLOOKUP(G245,B245:B545,1,0)</f>
        <v>#N/A</v>
      </c>
    </row>
    <row r="246" spans="2:8" ht="15.75" customHeight="1">
      <c r="B246" s="27" t="s">
        <v>810</v>
      </c>
      <c r="C246" s="27" t="s">
        <v>382</v>
      </c>
      <c r="H246" s="6" t="e">
        <f>VLOOKUP(G246,B246:B546,1,0)</f>
        <v>#N/A</v>
      </c>
    </row>
    <row r="247" spans="2:8" ht="15.75" customHeight="1">
      <c r="B247" s="27" t="s">
        <v>881</v>
      </c>
      <c r="C247" s="27" t="s">
        <v>882</v>
      </c>
      <c r="H247" s="6" t="e">
        <f>VLOOKUP(G247,B247:B547,1,0)</f>
        <v>#N/A</v>
      </c>
    </row>
    <row r="248" spans="2:8" ht="15.75" customHeight="1">
      <c r="B248" s="27" t="s">
        <v>728</v>
      </c>
      <c r="C248" s="27" t="s">
        <v>305</v>
      </c>
      <c r="H248" s="6" t="e">
        <f>VLOOKUP(G248,B248:B548,1,0)</f>
        <v>#N/A</v>
      </c>
    </row>
    <row r="249" spans="2:8" ht="15.75" customHeight="1">
      <c r="B249" s="27" t="s">
        <v>729</v>
      </c>
      <c r="C249" s="27" t="s">
        <v>307</v>
      </c>
      <c r="H249" s="6" t="e">
        <f>VLOOKUP(G249,B249:B549,1,0)</f>
        <v>#N/A</v>
      </c>
    </row>
    <row r="250" spans="2:8" ht="15.75" customHeight="1">
      <c r="B250" s="27" t="s">
        <v>840</v>
      </c>
      <c r="C250" s="27" t="s">
        <v>412</v>
      </c>
      <c r="H250" s="6" t="e">
        <f>VLOOKUP(G250,B250:B550,1,0)</f>
        <v>#N/A</v>
      </c>
    </row>
    <row r="251" spans="2:8" ht="15.75" customHeight="1">
      <c r="B251" s="27" t="s">
        <v>816</v>
      </c>
      <c r="C251" s="27" t="s">
        <v>388</v>
      </c>
      <c r="H251" s="6" t="e">
        <f>VLOOKUP(G251,B251:B551,1,0)</f>
        <v>#N/A</v>
      </c>
    </row>
    <row r="252" spans="2:8" ht="15.75" customHeight="1">
      <c r="B252" s="27" t="s">
        <v>746</v>
      </c>
      <c r="C252" s="27" t="s">
        <v>324</v>
      </c>
      <c r="H252" s="6" t="e">
        <f>VLOOKUP(G252,B252:B552,1,0)</f>
        <v>#N/A</v>
      </c>
    </row>
    <row r="253" spans="2:8" ht="15.75" customHeight="1">
      <c r="B253" s="27" t="s">
        <v>751</v>
      </c>
      <c r="C253" s="27" t="s">
        <v>329</v>
      </c>
      <c r="H253" s="6" t="e">
        <f>VLOOKUP(G253,B253:B553,1,0)</f>
        <v>#N/A</v>
      </c>
    </row>
    <row r="254" spans="2:8" ht="15.75" customHeight="1">
      <c r="B254" s="27" t="s">
        <v>842</v>
      </c>
      <c r="C254" s="27" t="s">
        <v>414</v>
      </c>
      <c r="H254" s="6" t="e">
        <f>VLOOKUP(G254,B254:B554,1,0)</f>
        <v>#N/A</v>
      </c>
    </row>
    <row r="255" spans="2:8" ht="15.75" customHeight="1">
      <c r="B255" s="27" t="s">
        <v>773</v>
      </c>
      <c r="C255" s="27" t="s">
        <v>349</v>
      </c>
      <c r="H255" s="6" t="e">
        <f>VLOOKUP(G255,B255:B555,1,0)</f>
        <v>#N/A</v>
      </c>
    </row>
    <row r="256" spans="2:8" ht="15.75" customHeight="1">
      <c r="B256" s="27" t="s">
        <v>883</v>
      </c>
      <c r="C256" s="27" t="s">
        <v>884</v>
      </c>
      <c r="H256" s="6" t="e">
        <f>VLOOKUP(G256,B256:B556,1,0)</f>
        <v>#N/A</v>
      </c>
    </row>
    <row r="257" spans="2:8" ht="15.75" customHeight="1">
      <c r="B257" s="27" t="s">
        <v>806</v>
      </c>
      <c r="C257" s="27" t="s">
        <v>378</v>
      </c>
      <c r="H257" s="6" t="e">
        <f>VLOOKUP(G257,B257:B557,1,0)</f>
        <v>#N/A</v>
      </c>
    </row>
    <row r="258" spans="2:8" ht="15.75" customHeight="1">
      <c r="B258" s="27" t="s">
        <v>821</v>
      </c>
      <c r="C258" s="27" t="s">
        <v>393</v>
      </c>
      <c r="H258" s="6" t="e">
        <f>VLOOKUP(G258,B258:B558,1,0)</f>
        <v>#N/A</v>
      </c>
    </row>
    <row r="259" spans="2:8" ht="15.75" customHeight="1">
      <c r="B259" s="27" t="s">
        <v>817</v>
      </c>
      <c r="C259" s="27" t="s">
        <v>389</v>
      </c>
      <c r="H259" s="6" t="e">
        <f>VLOOKUP(G259,B259:B559,1,0)</f>
        <v>#N/A</v>
      </c>
    </row>
    <row r="260" spans="2:8" ht="15.75" customHeight="1">
      <c r="B260" s="27" t="s">
        <v>777</v>
      </c>
      <c r="C260" s="27" t="s">
        <v>352</v>
      </c>
      <c r="H260" s="6" t="e">
        <f>VLOOKUP(G260,B260:B560,1,0)</f>
        <v>#N/A</v>
      </c>
    </row>
    <row r="261" spans="2:8" ht="15.75" customHeight="1">
      <c r="B261" s="27" t="s">
        <v>770</v>
      </c>
      <c r="C261" s="27" t="s">
        <v>346</v>
      </c>
      <c r="H261" s="6" t="e">
        <f>VLOOKUP(G261,B261:B561,1,0)</f>
        <v>#N/A</v>
      </c>
    </row>
    <row r="262" spans="2:8" ht="15.75" customHeight="1">
      <c r="B262" s="27" t="s">
        <v>744</v>
      </c>
      <c r="C262" s="27" t="s">
        <v>322</v>
      </c>
      <c r="H262" s="6" t="e">
        <f>VLOOKUP(G262,B262:B562,1,0)</f>
        <v>#N/A</v>
      </c>
    </row>
    <row r="263" spans="2:8" ht="15.75" customHeight="1">
      <c r="B263" s="27" t="s">
        <v>793</v>
      </c>
      <c r="C263" s="27" t="s">
        <v>366</v>
      </c>
      <c r="H263" s="6" t="e">
        <f>VLOOKUP(G263,B263:B563,1,0)</f>
        <v>#N/A</v>
      </c>
    </row>
    <row r="264" spans="2:8" ht="15.75" customHeight="1">
      <c r="B264" s="27" t="s">
        <v>789</v>
      </c>
      <c r="C264" s="27" t="s">
        <v>362</v>
      </c>
      <c r="H264" s="6" t="e">
        <f>VLOOKUP(G264,B264:B564,1,0)</f>
        <v>#N/A</v>
      </c>
    </row>
    <row r="265" spans="2:8" ht="15.75" customHeight="1">
      <c r="B265" s="27" t="s">
        <v>808</v>
      </c>
      <c r="C265" s="27" t="s">
        <v>380</v>
      </c>
      <c r="H265" s="6" t="e">
        <f>VLOOKUP(G265,B265:B565,1,0)</f>
        <v>#N/A</v>
      </c>
    </row>
    <row r="266" spans="2:8" ht="15.75" customHeight="1">
      <c r="B266" s="27" t="s">
        <v>790</v>
      </c>
      <c r="C266" s="27" t="s">
        <v>363</v>
      </c>
      <c r="H266" s="6" t="e">
        <f>VLOOKUP(G266,B266:B566,1,0)</f>
        <v>#N/A</v>
      </c>
    </row>
    <row r="267" spans="2:8" ht="15.75" customHeight="1">
      <c r="B267" s="27" t="s">
        <v>885</v>
      </c>
      <c r="C267" s="27" t="s">
        <v>886</v>
      </c>
      <c r="H267" s="6" t="e">
        <f>VLOOKUP(G267,B267:B567,1,0)</f>
        <v>#N/A</v>
      </c>
    </row>
    <row r="268" spans="2:8" ht="15.75" customHeight="1">
      <c r="B268" s="27" t="s">
        <v>887</v>
      </c>
      <c r="C268" s="27" t="s">
        <v>888</v>
      </c>
      <c r="H268" s="6" t="e">
        <f>VLOOKUP(G268,B268:B568,1,0)</f>
        <v>#N/A</v>
      </c>
    </row>
    <row r="269" spans="2:8" ht="15.75" customHeight="1">
      <c r="B269" s="27" t="s">
        <v>846</v>
      </c>
      <c r="C269" s="27" t="s">
        <v>418</v>
      </c>
      <c r="H269" s="6" t="e">
        <f>VLOOKUP(G269,B269:B569,1,0)</f>
        <v>#N/A</v>
      </c>
    </row>
    <row r="270" spans="2:8" ht="15.75" customHeight="1">
      <c r="B270" s="27" t="s">
        <v>889</v>
      </c>
      <c r="C270" s="27" t="s">
        <v>890</v>
      </c>
      <c r="H270" s="6" t="e">
        <f>VLOOKUP(G270,B270:B570,1,0)</f>
        <v>#N/A</v>
      </c>
    </row>
    <row r="271" spans="2:8" ht="15.75" customHeight="1">
      <c r="B271" s="27" t="s">
        <v>891</v>
      </c>
      <c r="C271" s="27" t="s">
        <v>892</v>
      </c>
      <c r="H271" s="6" t="e">
        <f>VLOOKUP(G271,B271:B571,1,0)</f>
        <v>#N/A</v>
      </c>
    </row>
    <row r="272" spans="2:8" ht="15.75" customHeight="1">
      <c r="B272" s="27" t="s">
        <v>743</v>
      </c>
      <c r="C272" s="27" t="s">
        <v>321</v>
      </c>
      <c r="H272" s="6" t="e">
        <f>VLOOKUP(G272,B272:B572,1,0)</f>
        <v>#N/A</v>
      </c>
    </row>
    <row r="273" spans="2:8" ht="15.75" customHeight="1">
      <c r="B273" s="27" t="s">
        <v>733</v>
      </c>
      <c r="C273" s="27" t="s">
        <v>312</v>
      </c>
      <c r="H273" s="6" t="e">
        <f>VLOOKUP(G273,B273:B573,1,0)</f>
        <v>#N/A</v>
      </c>
    </row>
    <row r="274" spans="2:8" ht="15.75" customHeight="1">
      <c r="B274" s="27" t="s">
        <v>786</v>
      </c>
      <c r="C274" s="27" t="s">
        <v>360</v>
      </c>
      <c r="H274" s="6" t="e">
        <f>VLOOKUP(G274,B274:B574,1,0)</f>
        <v>#N/A</v>
      </c>
    </row>
    <row r="275" spans="2:8" ht="15.75" customHeight="1">
      <c r="B275" s="27" t="s">
        <v>782</v>
      </c>
      <c r="C275" s="27" t="s">
        <v>357</v>
      </c>
      <c r="H275" s="6" t="e">
        <f>VLOOKUP(G275,B275:B575,1,0)</f>
        <v>#N/A</v>
      </c>
    </row>
    <row r="276" spans="2:8" ht="15.75" customHeight="1">
      <c r="B276" s="27" t="s">
        <v>848</v>
      </c>
      <c r="C276" s="27" t="s">
        <v>383</v>
      </c>
      <c r="H276" s="6" t="e">
        <f>VLOOKUP(G276,B276:B576,1,0)</f>
        <v>#N/A</v>
      </c>
    </row>
    <row r="277" spans="2:8" ht="15.75" customHeight="1">
      <c r="B277" s="27" t="s">
        <v>783</v>
      </c>
      <c r="C277" s="27" t="s">
        <v>358</v>
      </c>
      <c r="H277" s="6" t="e">
        <f>VLOOKUP(G277,B277:B577,1,0)</f>
        <v>#N/A</v>
      </c>
    </row>
    <row r="278" spans="2:8" ht="15.75" customHeight="1">
      <c r="B278" s="27" t="s">
        <v>784</v>
      </c>
      <c r="C278" s="27" t="s">
        <v>359</v>
      </c>
      <c r="H278" s="6" t="e">
        <f>VLOOKUP(G278,B278:B578,1,0)</f>
        <v>#N/A</v>
      </c>
    </row>
    <row r="279" spans="2:8" ht="15.75" customHeight="1">
      <c r="B279" s="27" t="s">
        <v>893</v>
      </c>
      <c r="C279" s="27" t="s">
        <v>894</v>
      </c>
      <c r="H279" s="6" t="e">
        <f>VLOOKUP(G279,B279:B579,1,0)</f>
        <v>#N/A</v>
      </c>
    </row>
    <row r="280" spans="2:8" ht="15.75" customHeight="1">
      <c r="B280" s="27" t="s">
        <v>843</v>
      </c>
      <c r="C280" s="27" t="s">
        <v>415</v>
      </c>
      <c r="H280" s="6" t="e">
        <f>VLOOKUP(G280,B280:B580,1,0)</f>
        <v>#N/A</v>
      </c>
    </row>
    <row r="281" spans="2:8" ht="15.75" customHeight="1">
      <c r="B281" s="27" t="s">
        <v>847</v>
      </c>
      <c r="C281" s="27" t="s">
        <v>419</v>
      </c>
      <c r="H281" s="6" t="e">
        <f>VLOOKUP(G281,B281:B581,1,0)</f>
        <v>#N/A</v>
      </c>
    </row>
    <row r="282" spans="2:8" ht="15.75" customHeight="1">
      <c r="B282" s="27" t="s">
        <v>823</v>
      </c>
      <c r="C282" s="27" t="s">
        <v>395</v>
      </c>
      <c r="H282" s="6" t="e">
        <f>VLOOKUP(G282,B282:B582,1,0)</f>
        <v>#N/A</v>
      </c>
    </row>
    <row r="283" spans="2:8" ht="15.75" customHeight="1">
      <c r="B283" s="27" t="s">
        <v>815</v>
      </c>
      <c r="C283" s="27" t="s">
        <v>387</v>
      </c>
      <c r="H283" s="6" t="e">
        <f>VLOOKUP(G283,B283:B583,1,0)</f>
        <v>#N/A</v>
      </c>
    </row>
    <row r="284" spans="2:8" ht="15.75" customHeight="1">
      <c r="B284" s="27" t="s">
        <v>741</v>
      </c>
      <c r="C284" s="27" t="s">
        <v>319</v>
      </c>
      <c r="H284" s="6" t="e">
        <f>VLOOKUP(G284,B284:B584,1,0)</f>
        <v>#N/A</v>
      </c>
    </row>
    <row r="285" spans="2:8" ht="15.75" customHeight="1">
      <c r="B285" s="27" t="s">
        <v>895</v>
      </c>
      <c r="C285" s="27" t="s">
        <v>726</v>
      </c>
      <c r="H285" s="6" t="e">
        <f>VLOOKUP(G285,B285:B585,1,0)</f>
        <v>#N/A</v>
      </c>
    </row>
    <row r="286" spans="2:8" ht="15.75" customHeight="1">
      <c r="B286" s="27" t="s">
        <v>896</v>
      </c>
      <c r="C286" s="27" t="s">
        <v>897</v>
      </c>
      <c r="H286" s="6" t="e">
        <f>VLOOKUP(G286,B286:B586,1,0)</f>
        <v>#N/A</v>
      </c>
    </row>
    <row r="287" spans="2:8" ht="15.75" customHeight="1">
      <c r="B287" s="27" t="s">
        <v>764</v>
      </c>
      <c r="C287" s="27" t="s">
        <v>341</v>
      </c>
      <c r="H287" s="6" t="e">
        <f>VLOOKUP(G287,B287:B587,1,0)</f>
        <v>#N/A</v>
      </c>
    </row>
    <row r="288" spans="2:8" ht="15.75" customHeight="1">
      <c r="B288" s="27" t="s">
        <v>898</v>
      </c>
      <c r="C288" s="27" t="s">
        <v>302</v>
      </c>
      <c r="H288" s="6" t="e">
        <f>VLOOKUP(G288,B288:B588,1,0)</f>
        <v>#N/A</v>
      </c>
    </row>
    <row r="289" spans="2:8" ht="15.75" customHeight="1">
      <c r="B289" s="27" t="s">
        <v>771</v>
      </c>
      <c r="C289" s="27" t="s">
        <v>347</v>
      </c>
      <c r="H289" s="6" t="e">
        <f>VLOOKUP(G289,B289:B589,1,0)</f>
        <v>#N/A</v>
      </c>
    </row>
    <row r="290" spans="2:8" ht="15.75" customHeight="1">
      <c r="B290" s="27" t="s">
        <v>899</v>
      </c>
      <c r="C290" s="27" t="s">
        <v>900</v>
      </c>
      <c r="H290" s="6" t="e">
        <f>VLOOKUP(G290,B290:B590,1,0)</f>
        <v>#N/A</v>
      </c>
    </row>
    <row r="291" spans="2:8" ht="15.75" customHeight="1">
      <c r="B291" s="27" t="s">
        <v>839</v>
      </c>
      <c r="C291" s="27" t="s">
        <v>411</v>
      </c>
      <c r="H291" s="6" t="e">
        <f>VLOOKUP(G291,B291:B591,1,0)</f>
        <v>#N/A</v>
      </c>
    </row>
    <row r="292" spans="2:8" ht="15.75" customHeight="1">
      <c r="B292" s="27" t="s">
        <v>779</v>
      </c>
      <c r="C292" s="27" t="s">
        <v>354</v>
      </c>
      <c r="H292" s="6" t="e">
        <f>VLOOKUP(G292,B292:B592,1,0)</f>
        <v>#N/A</v>
      </c>
    </row>
    <row r="293" spans="2:8" ht="15.75" customHeight="1">
      <c r="B293" s="27" t="s">
        <v>734</v>
      </c>
      <c r="C293" s="27" t="s">
        <v>313</v>
      </c>
      <c r="H293" s="6" t="e">
        <f>VLOOKUP(G293,B293:B593,1,0)</f>
        <v>#N/A</v>
      </c>
    </row>
    <row r="294" spans="2:8" ht="15.75" customHeight="1">
      <c r="B294" s="27" t="s">
        <v>833</v>
      </c>
      <c r="C294" s="27" t="s">
        <v>405</v>
      </c>
      <c r="H294" s="6" t="e">
        <f>VLOOKUP(G294,B294:B594,1,0)</f>
        <v>#N/A</v>
      </c>
    </row>
    <row r="295" spans="2:8" ht="15.75" customHeight="1">
      <c r="B295" s="27" t="s">
        <v>761</v>
      </c>
      <c r="C295" s="27" t="s">
        <v>339</v>
      </c>
      <c r="H295" s="6" t="e">
        <f>VLOOKUP(G295,B295:B595,1,0)</f>
        <v>#N/A</v>
      </c>
    </row>
    <row r="296" spans="2:8" ht="15.75" customHeight="1">
      <c r="B296" s="27" t="s">
        <v>835</v>
      </c>
      <c r="C296" s="27" t="s">
        <v>407</v>
      </c>
      <c r="H296" s="6" t="e">
        <f>VLOOKUP(G296,B296:B596,1,0)</f>
        <v>#N/A</v>
      </c>
    </row>
    <row r="297" spans="2:8" ht="15.75" customHeight="1">
      <c r="B297" s="27" t="s">
        <v>901</v>
      </c>
      <c r="C297" s="27" t="s">
        <v>902</v>
      </c>
      <c r="H297" s="6" t="e">
        <f>VLOOKUP(G297,B297:B597,1,0)</f>
        <v>#N/A</v>
      </c>
    </row>
    <row r="298" spans="2:8" ht="15.75" customHeight="1">
      <c r="B298" s="27" t="s">
        <v>903</v>
      </c>
      <c r="C298" s="27" t="s">
        <v>904</v>
      </c>
      <c r="H298" s="6" t="e">
        <f>VLOOKUP(G298,B298:B598,1,0)</f>
        <v>#N/A</v>
      </c>
    </row>
    <row r="299" spans="2:8" ht="15.75" customHeight="1">
      <c r="B299" s="27" t="s">
        <v>826</v>
      </c>
      <c r="C299" s="27" t="s">
        <v>398</v>
      </c>
      <c r="H299" s="6" t="e">
        <f>VLOOKUP(G299,B299:B599,1,0)</f>
        <v>#N/A</v>
      </c>
    </row>
    <row r="300" spans="2:8" ht="15.75" customHeight="1">
      <c r="B300" s="27" t="s">
        <v>905</v>
      </c>
      <c r="C300" s="27" t="s">
        <v>906</v>
      </c>
      <c r="H300" s="6" t="e">
        <f>VLOOKUP(G300,B300:B600,1,0)</f>
        <v>#N/A</v>
      </c>
    </row>
    <row r="301" spans="2:8" ht="15.75" customHeight="1">
      <c r="B301" s="27" t="s">
        <v>731</v>
      </c>
      <c r="C301" s="27" t="s">
        <v>309</v>
      </c>
      <c r="H301" s="6" t="e">
        <f>VLOOKUP(G301,B301:B601,1,0)</f>
        <v>#N/A</v>
      </c>
    </row>
    <row r="302" spans="2:8" ht="15.75" customHeight="1">
      <c r="B302" s="27" t="s">
        <v>907</v>
      </c>
      <c r="C302" s="27" t="s">
        <v>908</v>
      </c>
      <c r="H302" s="6" t="e">
        <f>VLOOKUP(G302,B302:B602,1,0)</f>
        <v>#N/A</v>
      </c>
    </row>
    <row r="303" spans="8:8" ht="15.75" customHeight="1">
      <c r="H303" s="6" t="e">
        <f>VLOOKUP(G303,B303:B603,1,0)</f>
        <v>#N/A</v>
      </c>
    </row>
    <row r="304" spans="8:8" ht="15.75" customHeight="1">
      <c r="H304" s="6" t="e">
        <f>VLOOKUP(G304,B304:B604,1,0)</f>
        <v>#N/A</v>
      </c>
    </row>
    <row r="305" spans="8:8" ht="15.75" customHeight="1">
      <c r="H305" s="6" t="e">
        <f>VLOOKUP(G305,B305:B605,1,0)</f>
        <v>#N/A</v>
      </c>
    </row>
    <row r="306" spans="8:8" ht="15.75" customHeight="1">
      <c r="H306" s="6" t="e">
        <f>VLOOKUP(G306,B306:B606,1,0)</f>
        <v>#N/A</v>
      </c>
    </row>
    <row r="307" spans="8:8" ht="15.75" customHeight="1">
      <c r="H307" s="6" t="e">
        <f>VLOOKUP(G307,B307:B607,1,0)</f>
        <v>#N/A</v>
      </c>
    </row>
    <row r="308" spans="8:8" ht="15.75" customHeight="1">
      <c r="H308" s="6" t="e">
        <f>VLOOKUP(G308,B308:B608,1,0)</f>
        <v>#N/A</v>
      </c>
    </row>
    <row r="309" spans="8:8" ht="15.75" customHeight="1">
      <c r="H309" s="6" t="e">
        <f>VLOOKUP(G309,B309:B609,1,0)</f>
        <v>#N/A</v>
      </c>
    </row>
    <row r="310" spans="8:8" ht="15.75" customHeight="1">
      <c r="H310" s="6" t="e">
        <f>VLOOKUP(G310,B310:B610,1,0)</f>
        <v>#N/A</v>
      </c>
    </row>
    <row r="311" spans="8:8" ht="15.75" customHeight="1">
      <c r="H311" s="6" t="e">
        <f>VLOOKUP(G311,B311:B611,1,0)</f>
        <v>#N/A</v>
      </c>
    </row>
    <row r="312" spans="8:8" ht="15.75" customHeight="1">
      <c r="H312" s="6" t="e">
        <f>VLOOKUP(G312,B312:B612,1,0)</f>
        <v>#N/A</v>
      </c>
    </row>
    <row r="313" spans="8:8" ht="15.75" customHeight="1">
      <c r="H313" s="6" t="e">
        <f>VLOOKUP(G313,B313:B613,1,0)</f>
        <v>#N/A</v>
      </c>
    </row>
    <row r="314" spans="8:8" ht="15.75" customHeight="1">
      <c r="H314" s="6" t="e">
        <f>VLOOKUP(G314,B314:B614,1,0)</f>
        <v>#N/A</v>
      </c>
    </row>
    <row r="315" spans="8:8" ht="15.75" customHeight="1">
      <c r="H315" s="6" t="e">
        <f>VLOOKUP(G315,B315:B615,1,0)</f>
        <v>#N/A</v>
      </c>
    </row>
    <row r="316" spans="8:8" ht="15.75" customHeight="1">
      <c r="H316" s="6" t="e">
        <f>VLOOKUP(G316,B316:B616,1,0)</f>
        <v>#N/A</v>
      </c>
    </row>
    <row r="317" spans="8:8" ht="15.75" customHeight="1">
      <c r="H317" s="6" t="e">
        <f>VLOOKUP(G317,B317:B617,1,0)</f>
        <v>#N/A</v>
      </c>
    </row>
    <row r="318" spans="8:8" ht="15.75" customHeight="1">
      <c r="H318" s="6" t="e">
        <f>VLOOKUP(G318,B318:B618,1,0)</f>
        <v>#N/A</v>
      </c>
    </row>
    <row r="319" spans="8:8" ht="15.75" customHeight="1">
      <c r="H319" s="6" t="e">
        <f>VLOOKUP(G319,B319:B619,1,0)</f>
        <v>#N/A</v>
      </c>
    </row>
    <row r="320" spans="8:8" ht="15.75" customHeight="1">
      <c r="H320" s="6" t="e">
        <f>VLOOKUP(G320,B320:B620,1,0)</f>
        <v>#N/A</v>
      </c>
    </row>
    <row r="321" spans="8:8" ht="15.75" customHeight="1">
      <c r="H321" s="6" t="e">
        <f>VLOOKUP(G321,B321:B621,1,0)</f>
        <v>#N/A</v>
      </c>
    </row>
    <row r="322" spans="8:8" ht="15.75" customHeight="1">
      <c r="H322" s="6" t="e">
        <f>VLOOKUP(G322,B322:B622,1,0)</f>
        <v>#N/A</v>
      </c>
    </row>
    <row r="323" spans="8:8" ht="15.75" customHeight="1">
      <c r="H323" s="6" t="e">
        <f>VLOOKUP(G323,B323:B623,1,0)</f>
        <v>#N/A</v>
      </c>
    </row>
    <row r="324" spans="8:8" ht="15.75" customHeight="1">
      <c r="H324" s="6" t="e">
        <f>VLOOKUP(G324,B324:B624,1,0)</f>
        <v>#N/A</v>
      </c>
    </row>
    <row r="325" spans="8:8" ht="15.75" customHeight="1">
      <c r="H325" s="6" t="e">
        <f>VLOOKUP(G325,B325:B625,1,0)</f>
        <v>#N/A</v>
      </c>
    </row>
    <row r="326" spans="8:8" ht="15.75" customHeight="1">
      <c r="H326" s="6" t="e">
        <f>VLOOKUP(G326,B326:B626,1,0)</f>
        <v>#N/A</v>
      </c>
    </row>
    <row r="327" spans="8:8" ht="15.75" customHeight="1">
      <c r="H327" s="6" t="e">
        <f>VLOOKUP(G327,B327:B627,1,0)</f>
        <v>#N/A</v>
      </c>
    </row>
    <row r="328" spans="8:8" ht="15.75" customHeight="1">
      <c r="H328" s="6" t="e">
        <f>VLOOKUP(G328,B328:B628,1,0)</f>
        <v>#N/A</v>
      </c>
    </row>
    <row r="329" spans="8:8" ht="15.75" customHeight="1">
      <c r="H329" s="6" t="e">
        <f>VLOOKUP(G329,B329:B629,1,0)</f>
        <v>#N/A</v>
      </c>
    </row>
    <row r="330" spans="8:8" ht="15.75" customHeight="1">
      <c r="H330" s="6" t="e">
        <f>VLOOKUP(G330,B330:B630,1,0)</f>
        <v>#N/A</v>
      </c>
    </row>
    <row r="331" spans="8:8" ht="15.75" customHeight="1">
      <c r="H331" s="6" t="e">
        <f>VLOOKUP(G331,B331:B631,1,0)</f>
        <v>#N/A</v>
      </c>
    </row>
    <row r="332" spans="8:8" ht="15.75" customHeight="1">
      <c r="H332" s="6" t="e">
        <f>VLOOKUP(G332,B332:B632,1,0)</f>
        <v>#N/A</v>
      </c>
    </row>
    <row r="333" spans="8:8" ht="15.75" customHeight="1">
      <c r="H333" s="6" t="e">
        <f>VLOOKUP(G333,B333:B633,1,0)</f>
        <v>#N/A</v>
      </c>
    </row>
    <row r="334" spans="8:8" ht="15.75" customHeight="1">
      <c r="H334" s="6" t="e">
        <f>VLOOKUP(G334,B334:B634,1,0)</f>
        <v>#N/A</v>
      </c>
    </row>
    <row r="335" spans="8:8" ht="15.75" customHeight="1">
      <c r="H335" s="6" t="e">
        <f>VLOOKUP(G335,B335:B635,1,0)</f>
        <v>#N/A</v>
      </c>
    </row>
    <row r="336" spans="8:8" ht="15.75" customHeight="1">
      <c r="H336" s="6" t="e">
        <f>VLOOKUP(G336,B336:B636,1,0)</f>
        <v>#N/A</v>
      </c>
    </row>
    <row r="337" spans="8:8" ht="15.75" customHeight="1">
      <c r="H337" s="6" t="e">
        <f>VLOOKUP(G337,B337:B637,1,0)</f>
        <v>#N/A</v>
      </c>
    </row>
    <row r="338" spans="8:8" ht="15.75" customHeight="1">
      <c r="H338" s="6" t="e">
        <f>VLOOKUP(G338,B338:B638,1,0)</f>
        <v>#N/A</v>
      </c>
    </row>
    <row r="339" spans="8:8" ht="15.75" customHeight="1">
      <c r="H339" s="6" t="e">
        <f>VLOOKUP(G339,B339:B639,1,0)</f>
        <v>#N/A</v>
      </c>
    </row>
    <row r="340" spans="8:8" ht="15.75" customHeight="1">
      <c r="H340" s="6" t="e">
        <f>VLOOKUP(G340,B340:B640,1,0)</f>
        <v>#N/A</v>
      </c>
    </row>
    <row r="341" spans="8:8" ht="15.75" customHeight="1">
      <c r="H341" s="6" t="e">
        <f>VLOOKUP(G341,B341:B641,1,0)</f>
        <v>#N/A</v>
      </c>
    </row>
    <row r="342" spans="8:8" ht="15.75" customHeight="1">
      <c r="H342" s="6" t="e">
        <f>VLOOKUP(G342,B342:B642,1,0)</f>
        <v>#N/A</v>
      </c>
    </row>
    <row r="343" spans="8:8" ht="15.75" customHeight="1">
      <c r="H343" s="6" t="e">
        <f>VLOOKUP(G343,B343:B643,1,0)</f>
        <v>#N/A</v>
      </c>
    </row>
    <row r="344" spans="8:8" ht="15.75" customHeight="1">
      <c r="H344" s="6" t="e">
        <f>VLOOKUP(G344,B344:B644,1,0)</f>
        <v>#N/A</v>
      </c>
    </row>
    <row r="345" spans="8:8" ht="15.75" customHeight="1">
      <c r="H345" s="6" t="e">
        <f>VLOOKUP(G345,B345:B645,1,0)</f>
        <v>#N/A</v>
      </c>
    </row>
    <row r="346" spans="8:8" ht="15.75" customHeight="1">
      <c r="H346" s="6" t="e">
        <f>VLOOKUP(G346,B346:B646,1,0)</f>
        <v>#N/A</v>
      </c>
    </row>
    <row r="347" spans="8:8" ht="15.75" customHeight="1">
      <c r="H347" s="6" t="e">
        <f>VLOOKUP(G347,B347:B647,1,0)</f>
        <v>#N/A</v>
      </c>
    </row>
    <row r="348" spans="8:8" ht="15.75" customHeight="1">
      <c r="H348" s="6" t="e">
        <f>VLOOKUP(G348,B348:B648,1,0)</f>
        <v>#N/A</v>
      </c>
    </row>
    <row r="349" spans="8:8" ht="15.75" customHeight="1">
      <c r="H349" s="6" t="e">
        <f>VLOOKUP(G349,B349:B649,1,0)</f>
        <v>#N/A</v>
      </c>
    </row>
    <row r="350" spans="8:8" ht="15.75" customHeight="1">
      <c r="H350" s="6" t="e">
        <f>VLOOKUP(G350,B350:B650,1,0)</f>
        <v>#N/A</v>
      </c>
    </row>
    <row r="351" spans="8:8" ht="15.75" customHeight="1">
      <c r="H351" s="6" t="e">
        <f>VLOOKUP(G351,B351:B651,1,0)</f>
        <v>#N/A</v>
      </c>
    </row>
    <row r="352" spans="8:8" ht="15.75" customHeight="1">
      <c r="H352" s="6" t="e">
        <f>VLOOKUP(G352,B352:B652,1,0)</f>
        <v>#N/A</v>
      </c>
    </row>
    <row r="353" spans="8:8" ht="15.75" customHeight="1">
      <c r="H353" s="6" t="e">
        <f>VLOOKUP(G353,B353:B653,1,0)</f>
        <v>#N/A</v>
      </c>
    </row>
    <row r="354" spans="8:8" ht="15.75" customHeight="1">
      <c r="H354" s="6" t="e">
        <f>VLOOKUP(G354,B354:B654,1,0)</f>
        <v>#N/A</v>
      </c>
    </row>
    <row r="355" spans="8:8" ht="15.75" customHeight="1">
      <c r="H355" s="6" t="e">
        <f>VLOOKUP(G355,B355:B655,1,0)</f>
        <v>#N/A</v>
      </c>
    </row>
    <row r="356" spans="8:8" ht="15.75" customHeight="1">
      <c r="H356" s="6" t="e">
        <f>VLOOKUP(G356,B356:B656,1,0)</f>
        <v>#N/A</v>
      </c>
    </row>
    <row r="357" spans="8:8" ht="15.75" customHeight="1">
      <c r="H357" s="6" t="e">
        <f>VLOOKUP(G357,B357:B657,1,0)</f>
        <v>#N/A</v>
      </c>
    </row>
  </sheetData>
  <printOptions>
    <extLst>
      <ext uri="smNativeData">
        <pm:pageFlags xmlns:pm="smNativeData" id="1712247999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712247999" l="56" r="56" t="56" b="56" borderId="0" fillId="0" vertical="0"/>
        <pm:footer xmlns:pm="smNativeData" id="1712247999" l="56" r="56" t="56" b="56" borderId="0" fillId="0" vertical="2"/>
      </ext>
    </extLst>
  </headerFooter>
  <extLst>
    <ext uri="smNativeData">
      <pm:sheetPrefs xmlns:pm="smNativeData" day="17122479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F297"/>
  <sheetViews>
    <sheetView view="normal" workbookViewId="0">
      <selection activeCell="A1" sqref="A1"/>
    </sheetView>
  </sheetViews>
  <sheetFormatPr baseColWidth="11" defaultColWidth="12.630631" defaultRowHeight="13.45"/>
  <sheetData>
    <row r="1" spans="1:4" ht="15.75" customHeight="1">
      <c r="A1" s="85" t="s">
        <v>288</v>
      </c>
      <c r="B1" s="6" t="str">
        <f>IFERROR(VLOOKUP(A1,$C$1:$C$200,1,0),2)</f>
        <v>UP200026</v>
      </c>
      <c r="C1" s="98" t="s">
        <v>288</v>
      </c>
      <c r="D1" s="6" t="s">
        <v>288</v>
      </c>
    </row>
    <row r="2" spans="1:4" hidden="1" ht="15.75" customHeight="1">
      <c r="A2" s="85" t="s">
        <v>151</v>
      </c>
      <c r="B2" s="6" t="str">
        <f>IFERROR(VLOOKUP(A2,$C$1:$C$200,1,0),2)</f>
        <v>UP200045</v>
      </c>
      <c r="C2" s="98" t="s">
        <v>151</v>
      </c>
      <c r="D2" s="6" t="s">
        <v>151</v>
      </c>
      <extLst>
        <ext uri="smNativeData">
          <pm:rowDef xmlns:pm="smNativeData" id="1712247999" r="2" hidden="0" collapsedDB="1" collapsedOL="0"/>
        </ext>
      </extLst>
    </row>
    <row r="3" spans="1:4" hidden="1" ht="15.75" customHeight="1">
      <c r="A3" s="85" t="s">
        <v>289</v>
      </c>
      <c r="B3" s="6" t="str">
        <f>IFERROR(VLOOKUP(A3,$C$1:$C$200,1,0),2)</f>
        <v>UP200053</v>
      </c>
      <c r="C3" s="98" t="s">
        <v>289</v>
      </c>
      <c r="D3" s="6" t="s">
        <v>289</v>
      </c>
      <extLst>
        <ext uri="smNativeData">
          <pm:rowDef xmlns:pm="smNativeData" id="1712247999" r="3" hidden="0" collapsedDB="1" collapsedOL="0"/>
        </ext>
      </extLst>
    </row>
    <row r="4" spans="1:4" hidden="1" ht="15.75" customHeight="1">
      <c r="A4" s="85" t="s">
        <v>127</v>
      </c>
      <c r="B4" s="6" t="str">
        <f>IFERROR(VLOOKUP(A4,$C$1:$C$200,1,0),2)</f>
        <v>UP200086</v>
      </c>
      <c r="C4" s="98" t="s">
        <v>127</v>
      </c>
      <c r="D4" s="6" t="s">
        <v>127</v>
      </c>
      <extLst>
        <ext uri="smNativeData">
          <pm:rowDef xmlns:pm="smNativeData" id="1712247999" r="4" hidden="0" collapsedDB="1" collapsedOL="0"/>
        </ext>
      </extLst>
    </row>
    <row r="5" spans="1:4" hidden="1" ht="15.75" customHeight="1">
      <c r="A5" s="85" t="s">
        <v>290</v>
      </c>
      <c r="B5" s="6" t="str">
        <f>IFERROR(VLOOKUP(A5,$C$1:$C$200,1,0),2)</f>
        <v>UP200120</v>
      </c>
      <c r="C5" s="98" t="s">
        <v>290</v>
      </c>
      <c r="D5" s="6" t="s">
        <v>290</v>
      </c>
      <extLst>
        <ext uri="smNativeData">
          <pm:rowDef xmlns:pm="smNativeData" id="1712247999" r="5" hidden="0" collapsedDB="1" collapsedOL="0"/>
        </ext>
      </extLst>
    </row>
    <row r="6" spans="1:4" ht="15.75" customHeight="1">
      <c r="A6" s="85" t="s">
        <v>261</v>
      </c>
      <c r="B6" s="6">
        <f>IFERROR(VLOOKUP(A6,$C$1:$C$200,1,0),2)</f>
        <v>2</v>
      </c>
      <c r="C6" s="98" t="n">
        <v>2</v>
      </c>
      <c r="D6" s="6" t="s">
        <v>184</v>
      </c>
    </row>
    <row r="7" spans="1:4" hidden="1" ht="15.75" customHeight="1">
      <c r="A7" s="85" t="s">
        <v>184</v>
      </c>
      <c r="B7" s="6" t="str">
        <f>IFERROR(VLOOKUP(A7,$C$1:$C$200,1,0),2)</f>
        <v>UP200190</v>
      </c>
      <c r="C7" s="98" t="s">
        <v>184</v>
      </c>
      <c r="D7" s="6" t="s">
        <v>280</v>
      </c>
      <extLst>
        <ext uri="smNativeData">
          <pm:rowDef xmlns:pm="smNativeData" id="1712247999" r="7" hidden="0" collapsedDB="1" collapsedOL="0"/>
        </ext>
      </extLst>
    </row>
    <row r="8" spans="1:4" hidden="1" ht="15.75" customHeight="1">
      <c r="A8" s="85" t="s">
        <v>280</v>
      </c>
      <c r="B8" s="6" t="str">
        <f>IFERROR(VLOOKUP(A8,$C$1:$C$200,1,0),2)</f>
        <v>UP200205</v>
      </c>
      <c r="C8" s="98" t="s">
        <v>280</v>
      </c>
      <c r="D8" s="6" t="s">
        <v>281</v>
      </c>
      <extLst>
        <ext uri="smNativeData">
          <pm:rowDef xmlns:pm="smNativeData" id="1712247999" r="8" hidden="0" collapsedDB="1" collapsedOL="0"/>
        </ext>
      </extLst>
    </row>
    <row r="9" spans="1:4" hidden="1" ht="15.75" customHeight="1">
      <c r="A9" s="85" t="s">
        <v>281</v>
      </c>
      <c r="B9" s="6" t="str">
        <f>IFERROR(VLOOKUP(A9,$C$1:$C$200,1,0),2)</f>
        <v>UP200220</v>
      </c>
      <c r="C9" s="98" t="s">
        <v>281</v>
      </c>
      <c r="D9" s="6" t="s">
        <v>152</v>
      </c>
      <extLst>
        <ext uri="smNativeData">
          <pm:rowDef xmlns:pm="smNativeData" id="1712247999" r="9" hidden="0" collapsedDB="1" collapsedOL="0"/>
        </ext>
      </extLst>
    </row>
    <row r="10" spans="1:4" hidden="1" ht="15.75" customHeight="1">
      <c r="A10" s="85" t="s">
        <v>152</v>
      </c>
      <c r="B10" s="6" t="str">
        <f>IFERROR(VLOOKUP(A10,$C$1:$C$200,1,0),2)</f>
        <v>UP200231</v>
      </c>
      <c r="C10" s="98" t="s">
        <v>152</v>
      </c>
      <c r="D10" s="6" t="s">
        <v>282</v>
      </c>
      <extLst>
        <ext uri="smNativeData">
          <pm:rowDef xmlns:pm="smNativeData" id="1712247999" r="10" hidden="0" collapsedDB="1" collapsedOL="0"/>
        </ext>
      </extLst>
    </row>
    <row r="11" spans="1:4" hidden="1" ht="15.75" customHeight="1">
      <c r="A11" s="85" t="s">
        <v>282</v>
      </c>
      <c r="B11" s="6" t="str">
        <f>IFERROR(VLOOKUP(A11,$C$1:$C$200,1,0),2)</f>
        <v>UP200238</v>
      </c>
      <c r="C11" s="98" t="s">
        <v>282</v>
      </c>
      <c r="D11" s="6" t="s">
        <v>145</v>
      </c>
      <extLst>
        <ext uri="smNativeData">
          <pm:rowDef xmlns:pm="smNativeData" id="1712247999" r="11" hidden="0" collapsedDB="1" collapsedOL="0"/>
        </ext>
      </extLst>
    </row>
    <row r="12" spans="1:4" ht="15.75" customHeight="1">
      <c r="A12" s="85" t="s">
        <v>283</v>
      </c>
      <c r="B12" s="6">
        <f>IFERROR(VLOOKUP(A12,$C$1:$C$200,1,0),2)</f>
        <v>2</v>
      </c>
      <c r="C12" s="98" t="n">
        <v>2</v>
      </c>
      <c r="D12" s="6" t="s">
        <v>146</v>
      </c>
    </row>
    <row r="13" spans="1:4" hidden="1" ht="15.75" customHeight="1">
      <c r="A13" s="85" t="s">
        <v>145</v>
      </c>
      <c r="B13" s="6" t="str">
        <f>IFERROR(VLOOKUP(A13,$C$1:$C$200,1,0),2)</f>
        <v>UP200417</v>
      </c>
      <c r="C13" s="98" t="s">
        <v>145</v>
      </c>
      <c r="D13" s="6" t="s">
        <v>190</v>
      </c>
      <extLst>
        <ext uri="smNativeData">
          <pm:rowDef xmlns:pm="smNativeData" id="1712247999" r="13" hidden="0" collapsedDB="1" collapsedOL="0"/>
        </ext>
      </extLst>
    </row>
    <row r="14" spans="1:4" hidden="1" ht="15.75" customHeight="1">
      <c r="A14" s="85" t="s">
        <v>146</v>
      </c>
      <c r="B14" s="6" t="str">
        <f>IFERROR(VLOOKUP(A14,$C$1:$C$200,1,0),2)</f>
        <v>UP200420</v>
      </c>
      <c r="C14" s="98" t="s">
        <v>146</v>
      </c>
      <c r="D14" s="6" t="s">
        <v>291</v>
      </c>
      <extLst>
        <ext uri="smNativeData">
          <pm:rowDef xmlns:pm="smNativeData" id="1712247999" r="14" hidden="0" collapsedDB="1" collapsedOL="0"/>
        </ext>
      </extLst>
    </row>
    <row r="15" spans="1:4" hidden="1" ht="15.75" customHeight="1">
      <c r="A15" s="85" t="s">
        <v>190</v>
      </c>
      <c r="B15" s="6" t="str">
        <f>IFERROR(VLOOKUP(A15,$C$1:$C$200,1,0),2)</f>
        <v>UP200423</v>
      </c>
      <c r="C15" s="98" t="s">
        <v>190</v>
      </c>
      <c r="D15" s="6" t="s">
        <v>292</v>
      </c>
      <extLst>
        <ext uri="smNativeData">
          <pm:rowDef xmlns:pm="smNativeData" id="1712247999" r="15" hidden="0" collapsedDB="1" collapsedOL="0"/>
        </ext>
      </extLst>
    </row>
    <row r="16" spans="1:4" hidden="1" ht="15.75" customHeight="1">
      <c r="A16" s="85" t="s">
        <v>291</v>
      </c>
      <c r="B16" s="6" t="str">
        <f>IFERROR(VLOOKUP(A16,$C$1:$C$200,1,0),2)</f>
        <v>UP200424</v>
      </c>
      <c r="C16" s="98" t="s">
        <v>291</v>
      </c>
      <c r="D16" s="6" t="s">
        <v>293</v>
      </c>
      <extLst>
        <ext uri="smNativeData">
          <pm:rowDef xmlns:pm="smNativeData" id="1712247999" r="16" hidden="0" collapsedDB="1" collapsedOL="0"/>
        </ext>
      </extLst>
    </row>
    <row r="17" spans="1:4" ht="15.75" customHeight="1">
      <c r="A17" s="85" t="s">
        <v>147</v>
      </c>
      <c r="B17" s="6">
        <f>IFERROR(VLOOKUP(A17,$C$1:$C$200,1,0),2)</f>
        <v>2</v>
      </c>
      <c r="C17" s="98" t="n">
        <v>2</v>
      </c>
      <c r="D17" s="6" t="s">
        <v>185</v>
      </c>
    </row>
    <row r="18" spans="1:4" hidden="1" ht="15.75" customHeight="1">
      <c r="A18" s="85" t="s">
        <v>292</v>
      </c>
      <c r="B18" s="6" t="str">
        <f>IFERROR(VLOOKUP(A18,$C$1:$C$200,1,0),2)</f>
        <v>UP200511</v>
      </c>
      <c r="C18" s="98" t="s">
        <v>292</v>
      </c>
      <c r="D18" s="6" t="s">
        <v>284</v>
      </c>
      <extLst>
        <ext uri="smNativeData">
          <pm:rowDef xmlns:pm="smNativeData" id="1712247999" r="18" hidden="0" collapsedDB="1" collapsedOL="0"/>
        </ext>
      </extLst>
    </row>
    <row r="19" spans="1:4" hidden="1" ht="15.75" customHeight="1">
      <c r="A19" s="85" t="s">
        <v>293</v>
      </c>
      <c r="B19" s="6" t="str">
        <f>IFERROR(VLOOKUP(A19,$C$1:$C$200,1,0),2)</f>
        <v>UP200512</v>
      </c>
      <c r="C19" s="98" t="s">
        <v>293</v>
      </c>
      <c r="D19" s="6" t="s">
        <v>294</v>
      </c>
      <extLst>
        <ext uri="smNativeData">
          <pm:rowDef xmlns:pm="smNativeData" id="1712247999" r="19" hidden="0" collapsedDB="1" collapsedOL="0"/>
        </ext>
      </extLst>
    </row>
    <row r="20" spans="1:4" hidden="1" ht="15.75" customHeight="1">
      <c r="A20" s="85" t="s">
        <v>185</v>
      </c>
      <c r="B20" s="6" t="str">
        <f>IFERROR(VLOOKUP(A20,$C$1:$C$200,1,0),2)</f>
        <v>UP200516</v>
      </c>
      <c r="C20" s="98" t="s">
        <v>185</v>
      </c>
      <c r="D20" s="6" t="s">
        <v>285</v>
      </c>
      <extLst>
        <ext uri="smNativeData">
          <pm:rowDef xmlns:pm="smNativeData" id="1712247999" r="20" hidden="0" collapsedDB="1" collapsedOL="0"/>
        </ext>
      </extLst>
    </row>
    <row r="21" spans="1:4" hidden="1" ht="15.75" customHeight="1">
      <c r="A21" s="85" t="s">
        <v>284</v>
      </c>
      <c r="B21" s="6" t="str">
        <f>IFERROR(VLOOKUP(A21,$C$1:$C$200,1,0),2)</f>
        <v>UP200518</v>
      </c>
      <c r="C21" s="98" t="s">
        <v>284</v>
      </c>
      <c r="D21" s="6" t="s">
        <v>295</v>
      </c>
      <extLst>
        <ext uri="smNativeData">
          <pm:rowDef xmlns:pm="smNativeData" id="1712247999" r="21" hidden="0" collapsedDB="1" collapsedOL="0"/>
        </ext>
      </extLst>
    </row>
    <row r="22" spans="1:4" hidden="1" ht="15.75" customHeight="1">
      <c r="A22" s="85" t="s">
        <v>294</v>
      </c>
      <c r="B22" s="6" t="str">
        <f>IFERROR(VLOOKUP(A22,$C$1:$C$200,1,0),2)</f>
        <v>UP200604</v>
      </c>
      <c r="C22" s="98" t="s">
        <v>294</v>
      </c>
      <c r="D22" s="6" t="s">
        <v>186</v>
      </c>
      <extLst>
        <ext uri="smNativeData">
          <pm:rowDef xmlns:pm="smNativeData" id="1712247999" r="22" hidden="0" collapsedDB="1" collapsedOL="0"/>
        </ext>
      </extLst>
    </row>
    <row r="23" spans="1:4" hidden="1" ht="15.75" customHeight="1">
      <c r="A23" s="85" t="s">
        <v>285</v>
      </c>
      <c r="B23" s="6" t="str">
        <f>IFERROR(VLOOKUP(A23,$C$1:$C$200,1,0),2)</f>
        <v>UP200635</v>
      </c>
      <c r="C23" s="98" t="s">
        <v>285</v>
      </c>
      <c r="D23" s="6" t="s">
        <v>192</v>
      </c>
      <extLst>
        <ext uri="smNativeData">
          <pm:rowDef xmlns:pm="smNativeData" id="1712247999" r="23" hidden="0" collapsedDB="1" collapsedOL="0"/>
        </ext>
      </extLst>
    </row>
    <row r="24" spans="1:4" ht="15.75" customHeight="1">
      <c r="A24" s="85" t="s">
        <v>148</v>
      </c>
      <c r="B24" s="6">
        <f>IFERROR(VLOOKUP(A24,$C$1:$C$200,1,0),2)</f>
        <v>2</v>
      </c>
      <c r="C24" s="98" t="n">
        <v>2</v>
      </c>
      <c r="D24" s="6" t="s">
        <v>187</v>
      </c>
    </row>
    <row r="25" spans="1:4" hidden="1" ht="15.75" customHeight="1">
      <c r="A25" s="85" t="s">
        <v>295</v>
      </c>
      <c r="B25" s="6" t="str">
        <f>IFERROR(VLOOKUP(A25,$C$1:$C$200,1,0),2)</f>
        <v>UP200667</v>
      </c>
      <c r="C25" s="98" t="s">
        <v>295</v>
      </c>
      <c r="D25" s="6" t="s">
        <v>286</v>
      </c>
      <extLst>
        <ext uri="smNativeData">
          <pm:rowDef xmlns:pm="smNativeData" id="1712247999" r="25" hidden="0" collapsedDB="1" collapsedOL="0"/>
        </ext>
      </extLst>
    </row>
    <row r="26" spans="1:4" hidden="1" ht="15.75" customHeight="1">
      <c r="A26" s="85" t="s">
        <v>186</v>
      </c>
      <c r="B26" s="6" t="str">
        <f>IFERROR(VLOOKUP(A26,$C$1:$C$200,1,0),2)</f>
        <v>UP200674</v>
      </c>
      <c r="C26" s="98" t="s">
        <v>186</v>
      </c>
      <c r="D26" s="6" t="s">
        <v>258</v>
      </c>
      <extLst>
        <ext uri="smNativeData">
          <pm:rowDef xmlns:pm="smNativeData" id="1712247999" r="26" hidden="0" collapsedDB="1" collapsedOL="0"/>
        </ext>
      </extLst>
    </row>
    <row r="27" spans="1:4" ht="15.75" customHeight="1">
      <c r="A27" s="85" t="s">
        <v>149</v>
      </c>
      <c r="B27" s="6">
        <f>IFERROR(VLOOKUP(A27,$C$1:$C$200,1,0),2)</f>
        <v>2</v>
      </c>
      <c r="C27" s="98" t="n">
        <v>2</v>
      </c>
      <c r="D27" s="6" t="s">
        <v>300</v>
      </c>
    </row>
    <row r="28" spans="1:4" ht="15.75" customHeight="1">
      <c r="A28" s="85" t="s">
        <v>301</v>
      </c>
      <c r="B28" s="6">
        <f>IFERROR(VLOOKUP(A28,$C$1:$C$200,1,0),2)</f>
        <v>2</v>
      </c>
      <c r="C28" s="98" t="n">
        <v>2</v>
      </c>
      <c r="D28" s="6" t="s">
        <v>153</v>
      </c>
    </row>
    <row r="29" spans="1:4" hidden="1" ht="15.75" customHeight="1">
      <c r="A29" s="85" t="s">
        <v>192</v>
      </c>
      <c r="B29" s="6" t="str">
        <f>IFERROR(VLOOKUP(A29,$C$1:$C$200,1,0),2)</f>
        <v>UP200760</v>
      </c>
      <c r="C29" s="98" t="s">
        <v>192</v>
      </c>
      <c r="D29" s="6" t="s">
        <v>297</v>
      </c>
      <extLst>
        <ext uri="smNativeData">
          <pm:rowDef xmlns:pm="smNativeData" id="1712247999" r="29" hidden="0" collapsedDB="1" collapsedOL="0"/>
        </ext>
      </extLst>
    </row>
    <row r="30" spans="1:4" hidden="1" ht="15.75" customHeight="1">
      <c r="A30" s="85" t="s">
        <v>187</v>
      </c>
      <c r="B30" s="6" t="str">
        <f>IFERROR(VLOOKUP(A30,$C$1:$C$200,1,0),2)</f>
        <v>UP200770</v>
      </c>
      <c r="C30" s="98" t="s">
        <v>187</v>
      </c>
      <c r="D30" s="6" t="s">
        <v>188</v>
      </c>
      <extLst>
        <ext uri="smNativeData">
          <pm:rowDef xmlns:pm="smNativeData" id="1712247999" r="30" hidden="0" collapsedDB="1" collapsedOL="0"/>
        </ext>
      </extLst>
    </row>
    <row r="31" spans="1:4" hidden="1" ht="15.75" customHeight="1">
      <c r="A31" s="85" t="s">
        <v>286</v>
      </c>
      <c r="B31" s="6" t="str">
        <f>IFERROR(VLOOKUP(A31,$C$1:$C$200,1,0),2)</f>
        <v>UP200775</v>
      </c>
      <c r="C31" s="98" t="s">
        <v>286</v>
      </c>
      <c r="D31" s="6" t="s">
        <v>189</v>
      </c>
      <extLst>
        <ext uri="smNativeData">
          <pm:rowDef xmlns:pm="smNativeData" id="1712247999" r="31" hidden="0" collapsedDB="1" collapsedOL="0"/>
        </ext>
      </extLst>
    </row>
    <row r="32" spans="1:4" hidden="1" ht="15.75" customHeight="1">
      <c r="A32" s="85" t="s">
        <v>258</v>
      </c>
      <c r="B32" s="6" t="str">
        <f>IFERROR(VLOOKUP(A32,$C$1:$C$200,1,0),2)</f>
        <v>UP200782</v>
      </c>
      <c r="C32" s="98" t="s">
        <v>258</v>
      </c>
      <c r="D32" s="6" t="s">
        <v>133</v>
      </c>
      <extLst>
        <ext uri="smNativeData">
          <pm:rowDef xmlns:pm="smNativeData" id="1712247999" r="32" hidden="0" collapsedDB="1" collapsedOL="0"/>
        </ext>
      </extLst>
    </row>
    <row r="33" spans="1:4" ht="15.75" customHeight="1">
      <c r="A33" s="85" t="s">
        <v>296</v>
      </c>
      <c r="B33" s="6">
        <f>IFERROR(VLOOKUP(A33,$C$1:$C$200,1,0),2)</f>
        <v>2</v>
      </c>
      <c r="C33" s="98" t="n">
        <v>2</v>
      </c>
      <c r="D33" s="6" t="s">
        <v>139</v>
      </c>
    </row>
    <row r="34" spans="1:4" hidden="1" ht="15.75" customHeight="1">
      <c r="A34" s="85" t="s">
        <v>300</v>
      </c>
      <c r="B34" s="6" t="str">
        <f>IFERROR(VLOOKUP(A34,$C$1:$C$200,1,0),2)</f>
        <v>UP200920</v>
      </c>
      <c r="C34" s="98" t="s">
        <v>300</v>
      </c>
      <c r="D34" s="6" t="s">
        <v>140</v>
      </c>
      <extLst>
        <ext uri="smNativeData">
          <pm:rowDef xmlns:pm="smNativeData" id="1712247999" r="34" hidden="0" collapsedDB="1" collapsedOL="0"/>
        </ext>
      </extLst>
    </row>
    <row r="35" spans="1:4" hidden="1" ht="15.75" customHeight="1">
      <c r="A35" s="85" t="s">
        <v>153</v>
      </c>
      <c r="B35" s="6" t="str">
        <f>IFERROR(VLOOKUP(A35,$C$1:$C$200,1,0),2)</f>
        <v>UP200953</v>
      </c>
      <c r="C35" s="98" t="s">
        <v>153</v>
      </c>
      <c r="D35" s="6" t="s">
        <v>248</v>
      </c>
      <extLst>
        <ext uri="smNativeData">
          <pm:rowDef xmlns:pm="smNativeData" id="1712247999" r="35" hidden="0" collapsedDB="1" collapsedOL="0"/>
        </ext>
      </extLst>
    </row>
    <row r="36" spans="1:4" hidden="1" ht="15.75" customHeight="1">
      <c r="A36" s="85" t="s">
        <v>297</v>
      </c>
      <c r="B36" s="6" t="str">
        <f>IFERROR(VLOOKUP(A36,$C$1:$C$200,1,0),2)</f>
        <v>UP200966</v>
      </c>
      <c r="C36" s="98" t="s">
        <v>297</v>
      </c>
      <c r="D36" s="6" t="s">
        <v>266</v>
      </c>
      <extLst>
        <ext uri="smNativeData">
          <pm:rowDef xmlns:pm="smNativeData" id="1712247999" r="36" hidden="0" collapsedDB="1" collapsedOL="0"/>
        </ext>
      </extLst>
    </row>
    <row r="37" spans="1:4" hidden="1" ht="15.75" customHeight="1">
      <c r="A37" s="85" t="s">
        <v>188</v>
      </c>
      <c r="B37" s="6" t="str">
        <f>IFERROR(VLOOKUP(A37,$C$1:$C$200,1,0),2)</f>
        <v>UP200978</v>
      </c>
      <c r="C37" s="98" t="s">
        <v>188</v>
      </c>
      <c r="D37" s="6" t="s">
        <v>141</v>
      </c>
      <extLst>
        <ext uri="smNativeData">
          <pm:rowDef xmlns:pm="smNativeData" id="1712247999" r="37" hidden="0" collapsedDB="1" collapsedOL="0"/>
        </ext>
      </extLst>
    </row>
    <row r="38" spans="1:4" ht="15.75" customHeight="1">
      <c r="A38" s="85" t="s">
        <v>150</v>
      </c>
      <c r="B38" s="6">
        <f>IFERROR(VLOOKUP(A38,$C$1:$C$200,1,0),2)</f>
        <v>2</v>
      </c>
      <c r="C38" s="98" t="n">
        <v>2</v>
      </c>
      <c r="D38" s="6" t="s">
        <v>273</v>
      </c>
    </row>
    <row r="39" spans="1:4" ht="15.75" customHeight="1">
      <c r="A39" s="85" t="s">
        <v>287</v>
      </c>
      <c r="B39" s="6">
        <f>IFERROR(VLOOKUP(A39,$C$1:$C$200,1,0),2)</f>
        <v>2</v>
      </c>
      <c r="C39" s="98" t="n">
        <v>2</v>
      </c>
      <c r="D39" s="6" t="s">
        <v>259</v>
      </c>
    </row>
    <row r="40" spans="1:4" hidden="1" ht="15.75" customHeight="1">
      <c r="A40" s="85" t="s">
        <v>189</v>
      </c>
      <c r="B40" s="6" t="str">
        <f>IFERROR(VLOOKUP(A40,$C$1:$C$200,1,0),2)</f>
        <v>UP201005</v>
      </c>
      <c r="C40" s="98" t="s">
        <v>189</v>
      </c>
      <c r="D40" s="6" t="s">
        <v>249</v>
      </c>
      <extLst>
        <ext uri="smNativeData">
          <pm:rowDef xmlns:pm="smNativeData" id="1712247999" r="40" hidden="0" collapsedDB="1" collapsedOL="0"/>
        </ext>
      </extLst>
    </row>
    <row r="41" spans="1:4" ht="15.75" customHeight="1">
      <c r="A41" s="85" t="s">
        <v>111</v>
      </c>
      <c r="B41" s="6">
        <f>IFERROR(VLOOKUP(A41,$C$1:$C$200,1,0),2)</f>
        <v>2</v>
      </c>
      <c r="C41" s="98" t="n">
        <v>2</v>
      </c>
      <c r="D41" s="6" t="s">
        <v>142</v>
      </c>
    </row>
    <row r="42" spans="1:4" hidden="1" ht="15.75" customHeight="1">
      <c r="A42" s="85" t="s">
        <v>133</v>
      </c>
      <c r="B42" s="6" t="str">
        <f>IFERROR(VLOOKUP(A42,$C$1:$C$200,1,0),2)</f>
        <v>UP210042</v>
      </c>
      <c r="C42" s="98" t="s">
        <v>133</v>
      </c>
      <c r="D42" s="6" t="s">
        <v>175</v>
      </c>
      <extLst>
        <ext uri="smNativeData">
          <pm:rowDef xmlns:pm="smNativeData" id="1712247999" r="42" hidden="0" collapsedDB="1" collapsedOL="0"/>
        </ext>
      </extLst>
    </row>
    <row r="43" spans="1:4" hidden="1" ht="15.75" customHeight="1">
      <c r="A43" s="85" t="s">
        <v>139</v>
      </c>
      <c r="B43" s="6" t="str">
        <f>IFERROR(VLOOKUP(A43,$C$1:$C$200,1,0),2)</f>
        <v>UP210052</v>
      </c>
      <c r="C43" s="98" t="s">
        <v>139</v>
      </c>
      <c r="D43" s="6" t="s">
        <v>132</v>
      </c>
      <extLst>
        <ext uri="smNativeData">
          <pm:rowDef xmlns:pm="smNativeData" id="1712247999" r="43" hidden="0" collapsedDB="1" collapsedOL="0"/>
        </ext>
      </extLst>
    </row>
    <row r="44" spans="1:4" hidden="1" ht="15.75" customHeight="1">
      <c r="A44" s="85" t="s">
        <v>140</v>
      </c>
      <c r="B44" s="6" t="str">
        <f>IFERROR(VLOOKUP(A44,$C$1:$C$200,1,0),2)</f>
        <v>UP210063</v>
      </c>
      <c r="C44" s="98" t="s">
        <v>140</v>
      </c>
      <c r="D44" s="6" t="s">
        <v>176</v>
      </c>
      <extLst>
        <ext uri="smNativeData">
          <pm:rowDef xmlns:pm="smNativeData" id="1712247999" r="44" hidden="0" collapsedDB="1" collapsedOL="0"/>
        </ext>
      </extLst>
    </row>
    <row r="45" spans="1:4" hidden="1" ht="15.75" customHeight="1">
      <c r="A45" s="85" t="s">
        <v>248</v>
      </c>
      <c r="B45" s="6" t="str">
        <f>IFERROR(VLOOKUP(A45,$C$1:$C$200,1,0),2)</f>
        <v>UP210079</v>
      </c>
      <c r="C45" s="98" t="s">
        <v>248</v>
      </c>
      <c r="D45" s="6" t="s">
        <v>267</v>
      </c>
      <extLst>
        <ext uri="smNativeData">
          <pm:rowDef xmlns:pm="smNativeData" id="1712247999" r="45" hidden="0" collapsedDB="1" collapsedOL="0"/>
        </ext>
      </extLst>
    </row>
    <row r="46" spans="1:4" hidden="1" ht="15.75" customHeight="1">
      <c r="A46" s="85" t="s">
        <v>266</v>
      </c>
      <c r="B46" s="6" t="str">
        <f>IFERROR(VLOOKUP(A46,$C$1:$C$200,1,0),2)</f>
        <v>UP210163</v>
      </c>
      <c r="C46" s="98" t="s">
        <v>266</v>
      </c>
      <c r="D46" s="6" t="s">
        <v>177</v>
      </c>
      <extLst>
        <ext uri="smNativeData">
          <pm:rowDef xmlns:pm="smNativeData" id="1712247999" r="46" hidden="0" collapsedDB="1" collapsedOL="0"/>
        </ext>
      </extLst>
    </row>
    <row r="47" spans="1:4" hidden="1" ht="15.75" customHeight="1">
      <c r="A47" s="85" t="s">
        <v>141</v>
      </c>
      <c r="B47" s="6" t="str">
        <f>IFERROR(VLOOKUP(A47,$C$1:$C$200,1,0),2)</f>
        <v>UP210170</v>
      </c>
      <c r="C47" s="98" t="s">
        <v>141</v>
      </c>
      <c r="D47" s="6" t="s">
        <v>268</v>
      </c>
      <extLst>
        <ext uri="smNativeData">
          <pm:rowDef xmlns:pm="smNativeData" id="1712247999" r="47" hidden="0" collapsedDB="1" collapsedOL="0"/>
        </ext>
      </extLst>
    </row>
    <row r="48" spans="1:4" ht="15.75" customHeight="1">
      <c r="A48" s="85" t="s">
        <v>179</v>
      </c>
      <c r="B48" s="6">
        <f>IFERROR(VLOOKUP(A48,$C$1:$C$200,1,0),2)</f>
        <v>2</v>
      </c>
      <c r="C48" s="98" t="n">
        <v>2</v>
      </c>
      <c r="D48" s="6" t="s">
        <v>247</v>
      </c>
    </row>
    <row r="49" spans="1:4" ht="15.75" customHeight="1">
      <c r="A49" s="85" t="s">
        <v>265</v>
      </c>
      <c r="B49" s="6">
        <f>IFERROR(VLOOKUP(A49,$C$1:$C$200,1,0),2)</f>
        <v>2</v>
      </c>
      <c r="C49" s="98" t="n">
        <v>2</v>
      </c>
      <c r="D49" s="6" t="s">
        <v>178</v>
      </c>
    </row>
    <row r="50" spans="1:4" ht="15.75" customHeight="1">
      <c r="A50" s="85" t="s">
        <v>257</v>
      </c>
      <c r="B50" s="6">
        <f>IFERROR(VLOOKUP(A50,$C$1:$C$200,1,0),2)</f>
        <v>2</v>
      </c>
      <c r="C50" s="98" t="n">
        <v>2</v>
      </c>
      <c r="D50" s="6" t="s">
        <v>254</v>
      </c>
    </row>
    <row r="51" spans="1:4" hidden="1" ht="15.75" customHeight="1">
      <c r="A51" s="85" t="s">
        <v>273</v>
      </c>
      <c r="B51" s="6" t="str">
        <f>IFERROR(VLOOKUP(A51,$C$1:$C$200,1,0),2)</f>
        <v>UP210263</v>
      </c>
      <c r="C51" s="98" t="s">
        <v>273</v>
      </c>
      <c r="D51" s="6" t="s">
        <v>180</v>
      </c>
      <extLst>
        <ext uri="smNativeData">
          <pm:rowDef xmlns:pm="smNativeData" id="1712247999" r="51" hidden="0" collapsedDB="1" collapsedOL="0"/>
        </ext>
      </extLst>
    </row>
    <row r="52" spans="1:4" hidden="1" ht="15.75" customHeight="1">
      <c r="A52" s="85" t="s">
        <v>259</v>
      </c>
      <c r="B52" s="6" t="str">
        <f>IFERROR(VLOOKUP(A52,$C$1:$C$200,1,0),2)</f>
        <v>UP210284</v>
      </c>
      <c r="C52" s="98" t="s">
        <v>259</v>
      </c>
      <c r="D52" s="6" t="s">
        <v>270</v>
      </c>
      <extLst>
        <ext uri="smNativeData">
          <pm:rowDef xmlns:pm="smNativeData" id="1712247999" r="52" hidden="0" collapsedDB="1" collapsedOL="0"/>
        </ext>
      </extLst>
    </row>
    <row r="53" spans="1:4" hidden="1" ht="15.75" customHeight="1">
      <c r="A53" s="85" t="s">
        <v>249</v>
      </c>
      <c r="B53" s="6" t="str">
        <f>IFERROR(VLOOKUP(A53,$C$1:$C$200,1,0),2)</f>
        <v>UP210289</v>
      </c>
      <c r="C53" s="98" t="s">
        <v>249</v>
      </c>
      <c r="D53" s="6" t="s">
        <v>276</v>
      </c>
      <extLst>
        <ext uri="smNativeData">
          <pm:rowDef xmlns:pm="smNativeData" id="1712247999" r="53" hidden="0" collapsedDB="1" collapsedOL="0"/>
        </ext>
      </extLst>
    </row>
    <row r="54" spans="1:4" hidden="1" ht="15.75" customHeight="1">
      <c r="A54" s="85" t="s">
        <v>142</v>
      </c>
      <c r="B54" s="6" t="str">
        <f>IFERROR(VLOOKUP(A54,$C$1:$C$200,1,0),2)</f>
        <v>UP210300</v>
      </c>
      <c r="C54" s="98" t="s">
        <v>142</v>
      </c>
      <c r="D54" s="6" t="s">
        <v>250</v>
      </c>
      <extLst>
        <ext uri="smNativeData">
          <pm:rowDef xmlns:pm="smNativeData" id="1712247999" r="54" hidden="0" collapsedDB="1" collapsedOL="0"/>
        </ext>
      </extLst>
    </row>
    <row r="55" spans="1:4" hidden="1" ht="15.75" customHeight="1">
      <c r="A55" s="85" t="s">
        <v>175</v>
      </c>
      <c r="B55" s="6" t="str">
        <f>IFERROR(VLOOKUP(A55,$C$1:$C$200,1,0),2)</f>
        <v>UP210305</v>
      </c>
      <c r="C55" s="98" t="s">
        <v>175</v>
      </c>
      <c r="D55" s="6" t="s">
        <v>181</v>
      </c>
      <extLst>
        <ext uri="smNativeData">
          <pm:rowDef xmlns:pm="smNativeData" id="1712247999" r="55" hidden="0" collapsedDB="1" collapsedOL="0"/>
        </ext>
      </extLst>
    </row>
    <row r="56" spans="1:4" hidden="1" ht="15.75" customHeight="1">
      <c r="A56" s="85" t="s">
        <v>132</v>
      </c>
      <c r="B56" s="6" t="str">
        <f>IFERROR(VLOOKUP(A56,$C$1:$C$200,1,0),2)</f>
        <v>UP210342</v>
      </c>
      <c r="C56" s="98" t="s">
        <v>132</v>
      </c>
      <c r="D56" s="6" t="s">
        <v>182</v>
      </c>
      <extLst>
        <ext uri="smNativeData">
          <pm:rowDef xmlns:pm="smNativeData" id="1712247999" r="56" hidden="0" collapsedDB="1" collapsedOL="0"/>
        </ext>
      </extLst>
    </row>
    <row r="57" spans="1:4" hidden="1" ht="15.75" customHeight="1">
      <c r="A57" s="85" t="s">
        <v>176</v>
      </c>
      <c r="B57" s="6" t="str">
        <f>IFERROR(VLOOKUP(A57,$C$1:$C$200,1,0),2)</f>
        <v>UP210356</v>
      </c>
      <c r="C57" s="98" t="s">
        <v>176</v>
      </c>
      <c r="D57" s="6" t="s">
        <v>256</v>
      </c>
      <extLst>
        <ext uri="smNativeData">
          <pm:rowDef xmlns:pm="smNativeData" id="1712247999" r="57" hidden="0" collapsedDB="1" collapsedOL="0"/>
        </ext>
      </extLst>
    </row>
    <row r="58" spans="1:4" hidden="1" ht="15.75" customHeight="1">
      <c r="A58" s="85" t="s">
        <v>267</v>
      </c>
      <c r="B58" s="6" t="str">
        <f>IFERROR(VLOOKUP(A58,$C$1:$C$200,1,0),2)</f>
        <v>UP210368</v>
      </c>
      <c r="C58" s="98" t="s">
        <v>267</v>
      </c>
      <c r="D58" s="6" t="s">
        <v>252</v>
      </c>
      <extLst>
        <ext uri="smNativeData">
          <pm:rowDef xmlns:pm="smNativeData" id="1712247999" r="58" hidden="0" collapsedDB="1" collapsedOL="0"/>
        </ext>
      </extLst>
    </row>
    <row r="59" spans="1:4" hidden="1" ht="15.75" customHeight="1">
      <c r="A59" s="85" t="s">
        <v>177</v>
      </c>
      <c r="B59" s="6" t="str">
        <f>IFERROR(VLOOKUP(A59,$C$1:$C$200,1,0),2)</f>
        <v>UP210374</v>
      </c>
      <c r="C59" s="98" t="s">
        <v>177</v>
      </c>
      <c r="D59" s="6" t="s">
        <v>262</v>
      </c>
      <extLst>
        <ext uri="smNativeData">
          <pm:rowDef xmlns:pm="smNativeData" id="1712247999" r="59" hidden="0" collapsedDB="1" collapsedOL="0"/>
        </ext>
      </extLst>
    </row>
    <row r="60" spans="1:4" hidden="1" ht="15.75" customHeight="1">
      <c r="A60" s="85" t="s">
        <v>268</v>
      </c>
      <c r="B60" s="6" t="str">
        <f>IFERROR(VLOOKUP(A60,$C$1:$C$200,1,0),2)</f>
        <v>UP210409</v>
      </c>
      <c r="C60" s="98" t="s">
        <v>268</v>
      </c>
      <c r="D60" s="6" t="s">
        <v>245</v>
      </c>
      <extLst>
        <ext uri="smNativeData">
          <pm:rowDef xmlns:pm="smNativeData" id="1712247999" r="60" hidden="0" collapsedDB="1" collapsedOL="0"/>
        </ext>
      </extLst>
    </row>
    <row r="61" spans="1:4" ht="15.75" customHeight="1">
      <c r="A61" s="85" t="s">
        <v>269</v>
      </c>
      <c r="B61" s="6">
        <f>IFERROR(VLOOKUP(A61,$C$1:$C$200,1,0),2)</f>
        <v>2</v>
      </c>
      <c r="C61" s="98" t="n">
        <v>2</v>
      </c>
      <c r="D61" s="6" t="s">
        <v>183</v>
      </c>
    </row>
    <row r="62" spans="1:4" hidden="1" ht="15.75" customHeight="1">
      <c r="A62" s="85" t="s">
        <v>247</v>
      </c>
      <c r="B62" s="6" t="str">
        <f>IFERROR(VLOOKUP(A62,$C$1:$C$200,1,0),2)</f>
        <v>UP210439</v>
      </c>
      <c r="C62" s="98" t="s">
        <v>247</v>
      </c>
      <c r="D62" s="6" t="s">
        <v>241</v>
      </c>
      <extLst>
        <ext uri="smNativeData">
          <pm:rowDef xmlns:pm="smNativeData" id="1712247999" r="62" hidden="0" collapsedDB="1" collapsedOL="0"/>
        </ext>
      </extLst>
    </row>
    <row r="63" spans="1:4" hidden="1" ht="15.75" customHeight="1">
      <c r="A63" s="85" t="s">
        <v>178</v>
      </c>
      <c r="B63" s="6" t="str">
        <f>IFERROR(VLOOKUP(A63,$C$1:$C$200,1,0),2)</f>
        <v>UP210454</v>
      </c>
      <c r="C63" s="98" t="s">
        <v>178</v>
      </c>
      <c r="D63" s="6" t="s">
        <v>279</v>
      </c>
      <extLst>
        <ext uri="smNativeData">
          <pm:rowDef xmlns:pm="smNativeData" id="1712247999" r="63" hidden="0" collapsedDB="1" collapsedOL="0"/>
        </ext>
      </extLst>
    </row>
    <row r="64" spans="1:4" hidden="1" ht="15.75" customHeight="1">
      <c r="A64" s="85" t="s">
        <v>254</v>
      </c>
      <c r="B64" s="6" t="str">
        <f>IFERROR(VLOOKUP(A64,$C$1:$C$200,1,0),2)</f>
        <v>UP210486</v>
      </c>
      <c r="C64" s="98" t="s">
        <v>254</v>
      </c>
      <c r="D64" s="6" t="s">
        <v>277</v>
      </c>
      <extLst>
        <ext uri="smNativeData">
          <pm:rowDef xmlns:pm="smNativeData" id="1712247999" r="64" hidden="0" collapsedDB="1" collapsedOL="0"/>
        </ext>
      </extLst>
    </row>
    <row r="65" spans="1:4" hidden="1" ht="15.75" customHeight="1">
      <c r="A65" s="85" t="s">
        <v>180</v>
      </c>
      <c r="B65" s="6" t="str">
        <f>IFERROR(VLOOKUP(A65,$C$1:$C$200,1,0),2)</f>
        <v>UP210508</v>
      </c>
      <c r="C65" s="98" t="s">
        <v>180</v>
      </c>
      <c r="D65" s="6" t="s">
        <v>271</v>
      </c>
      <extLst>
        <ext uri="smNativeData">
          <pm:rowDef xmlns:pm="smNativeData" id="1712247999" r="65" hidden="0" collapsedDB="1" collapsedOL="0"/>
        </ext>
      </extLst>
    </row>
    <row r="66" spans="1:4" ht="15.75" customHeight="1">
      <c r="A66" s="85" t="s">
        <v>136</v>
      </c>
      <c r="B66" s="6">
        <f>IFERROR(VLOOKUP(A66,$C$1:$C$200,1,0),2)</f>
        <v>2</v>
      </c>
      <c r="C66" s="98" t="n">
        <v>2</v>
      </c>
      <c r="D66" s="6" t="s">
        <v>242</v>
      </c>
    </row>
    <row r="67" spans="1:4" hidden="1" ht="15.75" customHeight="1">
      <c r="A67" s="85" t="s">
        <v>270</v>
      </c>
      <c r="B67" s="6" t="str">
        <f>IFERROR(VLOOKUP(A67,$C$1:$C$200,1,0),2)</f>
        <v>UP210537</v>
      </c>
      <c r="C67" s="98" t="s">
        <v>270</v>
      </c>
      <c r="D67" s="6" t="s">
        <v>243</v>
      </c>
      <extLst>
        <ext uri="smNativeData">
          <pm:rowDef xmlns:pm="smNativeData" id="1712247999" r="67" hidden="0" collapsedDB="1" collapsedOL="0"/>
        </ext>
      </extLst>
    </row>
    <row r="68" spans="1:4" hidden="1" ht="15.75" customHeight="1">
      <c r="A68" s="85" t="s">
        <v>276</v>
      </c>
      <c r="B68" s="6" t="str">
        <f>IFERROR(VLOOKUP(A68,$C$1:$C$200,1,0),2)</f>
        <v>UP210553</v>
      </c>
      <c r="C68" s="98" t="s">
        <v>276</v>
      </c>
      <c r="D68" s="6" t="s">
        <v>298</v>
      </c>
      <extLst>
        <ext uri="smNativeData">
          <pm:rowDef xmlns:pm="smNativeData" id="1712247999" r="68" hidden="0" collapsedDB="1" collapsedOL="0"/>
        </ext>
      </extLst>
    </row>
    <row r="69" spans="1:4" ht="15.75" customHeight="1">
      <c r="A69" s="85" t="s">
        <v>124</v>
      </c>
      <c r="B69" s="6">
        <f>IFERROR(VLOOKUP(A69,$C$1:$C$200,1,0),2)</f>
        <v>2</v>
      </c>
      <c r="C69" s="98" t="n">
        <v>2</v>
      </c>
      <c r="D69" s="6" t="s">
        <v>246</v>
      </c>
    </row>
    <row r="70" spans="1:4" hidden="1" ht="15.75" customHeight="1">
      <c r="A70" s="85" t="s">
        <v>250</v>
      </c>
      <c r="B70" s="6" t="str">
        <f>IFERROR(VLOOKUP(A70,$C$1:$C$200,1,0),2)</f>
        <v>UP210582</v>
      </c>
      <c r="C70" s="98" t="s">
        <v>250</v>
      </c>
      <c r="D70" s="6" t="s">
        <v>163</v>
      </c>
      <extLst>
        <ext uri="smNativeData">
          <pm:rowDef xmlns:pm="smNativeData" id="1712247999" r="70" hidden="0" collapsedDB="1" collapsedOL="0"/>
        </ext>
      </extLst>
    </row>
    <row r="71" spans="1:4" hidden="1" ht="15.75" customHeight="1">
      <c r="A71" s="85" t="s">
        <v>181</v>
      </c>
      <c r="B71" s="6" t="str">
        <f>IFERROR(VLOOKUP(A71,$C$1:$C$200,1,0),2)</f>
        <v>UP210586</v>
      </c>
      <c r="C71" s="98" t="s">
        <v>181</v>
      </c>
      <c r="D71" s="6" t="s">
        <v>217</v>
      </c>
      <extLst>
        <ext uri="smNativeData">
          <pm:rowDef xmlns:pm="smNativeData" id="1712247999" r="71" hidden="0" collapsedDB="1" collapsedOL="0"/>
        </ext>
      </extLst>
    </row>
    <row r="72" spans="1:4" ht="15.75" customHeight="1">
      <c r="A72" s="85" t="s">
        <v>244</v>
      </c>
      <c r="B72" s="6">
        <f>IFERROR(VLOOKUP(A72,$C$1:$C$200,1,0),2)</f>
        <v>2</v>
      </c>
      <c r="C72" s="98" t="n">
        <v>2</v>
      </c>
      <c r="D72" s="6" t="s">
        <v>218</v>
      </c>
    </row>
    <row r="73" spans="1:4" hidden="1" ht="15.75" customHeight="1">
      <c r="A73" s="85" t="s">
        <v>182</v>
      </c>
      <c r="B73" s="6" t="str">
        <f>IFERROR(VLOOKUP(A73,$C$1:$C$200,1,0),2)</f>
        <v>UP210614</v>
      </c>
      <c r="C73" s="98" t="s">
        <v>182</v>
      </c>
      <c r="D73" s="6" t="s">
        <v>164</v>
      </c>
      <extLst>
        <ext uri="smNativeData">
          <pm:rowDef xmlns:pm="smNativeData" id="1712247999" r="73" hidden="0" collapsedDB="1" collapsedOL="0"/>
        </ext>
      </extLst>
    </row>
    <row r="74" spans="1:4" ht="15.75" customHeight="1">
      <c r="A74" s="85" t="s">
        <v>253</v>
      </c>
      <c r="B74" s="6">
        <f>IFERROR(VLOOKUP(A74,$C$1:$C$200,1,0),2)</f>
        <v>2</v>
      </c>
      <c r="C74" s="98" t="n">
        <v>2</v>
      </c>
      <c r="D74" s="6" t="s">
        <v>114</v>
      </c>
    </row>
    <row r="75" spans="1:4" ht="15.75" customHeight="1">
      <c r="A75" s="85" t="s">
        <v>272</v>
      </c>
      <c r="B75" s="6">
        <f>IFERROR(VLOOKUP(A75,$C$1:$C$200,1,0),2)</f>
        <v>2</v>
      </c>
      <c r="C75" s="98" t="n">
        <v>2</v>
      </c>
      <c r="D75" s="6" t="s">
        <v>128</v>
      </c>
    </row>
    <row r="76" spans="1:4" hidden="1" ht="15.75" customHeight="1">
      <c r="A76" s="85" t="s">
        <v>256</v>
      </c>
      <c r="B76" s="6" t="str">
        <f>IFERROR(VLOOKUP(A76,$C$1:$C$200,1,0),2)</f>
        <v>UP210659</v>
      </c>
      <c r="C76" s="98" t="s">
        <v>256</v>
      </c>
      <c r="D76" s="6" t="s">
        <v>165</v>
      </c>
      <extLst>
        <ext uri="smNativeData">
          <pm:rowDef xmlns:pm="smNativeData" id="1712247999" r="76" hidden="0" collapsedDB="1" collapsedOL="0"/>
        </ext>
      </extLst>
    </row>
    <row r="77" spans="1:4" hidden="1" ht="15.75" customHeight="1">
      <c r="A77" s="85" t="s">
        <v>252</v>
      </c>
      <c r="B77" s="6" t="str">
        <f>IFERROR(VLOOKUP(A77,$C$1:$C$200,1,0),2)</f>
        <v>UP210676</v>
      </c>
      <c r="C77" s="98" t="s">
        <v>252</v>
      </c>
      <c r="D77" s="6" t="s">
        <v>193</v>
      </c>
      <extLst>
        <ext uri="smNativeData">
          <pm:rowDef xmlns:pm="smNativeData" id="1712247999" r="77" hidden="0" collapsedDB="1" collapsedOL="0"/>
        </ext>
      </extLst>
    </row>
    <row r="78" spans="1:4" hidden="1" ht="15.75" customHeight="1">
      <c r="A78" s="85" t="s">
        <v>262</v>
      </c>
      <c r="B78" s="6" t="str">
        <f>IFERROR(VLOOKUP(A78,$C$1:$C$200,1,0),2)</f>
        <v>UP210685</v>
      </c>
      <c r="C78" s="98" t="s">
        <v>262</v>
      </c>
      <c r="D78" s="6" t="s">
        <v>195</v>
      </c>
      <extLst>
        <ext uri="smNativeData">
          <pm:rowDef xmlns:pm="smNativeData" id="1712247999" r="78" hidden="0" collapsedDB="1" collapsedOL="0"/>
        </ext>
      </extLst>
    </row>
    <row r="79" spans="1:4" hidden="1" ht="15.75" customHeight="1">
      <c r="A79" s="85" t="s">
        <v>245</v>
      </c>
      <c r="B79" s="6" t="str">
        <f>IFERROR(VLOOKUP(A79,$C$1:$C$200,1,0),2)</f>
        <v>UP210692</v>
      </c>
      <c r="C79" s="98" t="s">
        <v>245</v>
      </c>
      <c r="D79" s="6" t="s">
        <v>197</v>
      </c>
      <extLst>
        <ext uri="smNativeData">
          <pm:rowDef xmlns:pm="smNativeData" id="1712247999" r="79" hidden="0" collapsedDB="1" collapsedOL="0"/>
        </ext>
      </extLst>
    </row>
    <row r="80" spans="1:4" hidden="1" ht="15.75" customHeight="1">
      <c r="A80" s="85" t="s">
        <v>183</v>
      </c>
      <c r="B80" s="6" t="str">
        <f>IFERROR(VLOOKUP(A80,$C$1:$C$200,1,0),2)</f>
        <v>UP210709</v>
      </c>
      <c r="C80" s="98" t="s">
        <v>183</v>
      </c>
      <c r="D80" s="6" t="s">
        <v>219</v>
      </c>
      <extLst>
        <ext uri="smNativeData">
          <pm:rowDef xmlns:pm="smNativeData" id="1712247999" r="80" hidden="0" collapsedDB="1" collapsedOL="0"/>
        </ext>
      </extLst>
    </row>
    <row r="81" spans="1:4" ht="15.75" customHeight="1">
      <c r="A81" s="85" t="s">
        <v>109</v>
      </c>
      <c r="B81" s="6">
        <f>IFERROR(VLOOKUP(A81,$C$1:$C$200,1,0),2)</f>
        <v>2</v>
      </c>
      <c r="C81" s="98" t="n">
        <v>2</v>
      </c>
      <c r="D81" s="6" t="s">
        <v>198</v>
      </c>
    </row>
    <row r="82" spans="1:4" hidden="1" ht="15.75" customHeight="1">
      <c r="A82" s="85" t="s">
        <v>241</v>
      </c>
      <c r="B82" s="6" t="str">
        <f>IFERROR(VLOOKUP(A82,$C$1:$C$200,1,0),2)</f>
        <v>UP210713</v>
      </c>
      <c r="C82" s="98" t="s">
        <v>241</v>
      </c>
      <c r="D82" s="6" t="s">
        <v>167</v>
      </c>
      <extLst>
        <ext uri="smNativeData">
          <pm:rowDef xmlns:pm="smNativeData" id="1712247999" r="82" hidden="0" collapsedDB="1" collapsedOL="0"/>
        </ext>
      </extLst>
    </row>
    <row r="83" spans="1:4" ht="15.75" customHeight="1">
      <c r="A83" s="85" t="s">
        <v>255</v>
      </c>
      <c r="B83" s="6">
        <f>IFERROR(VLOOKUP(A83,$C$1:$C$200,1,0),2)</f>
        <v>2</v>
      </c>
      <c r="C83" s="98" t="n">
        <v>2</v>
      </c>
      <c r="D83" s="6" t="s">
        <v>200</v>
      </c>
    </row>
    <row r="84" spans="1:4" ht="15.75" customHeight="1">
      <c r="A84" s="85" t="s">
        <v>260</v>
      </c>
      <c r="B84" s="6">
        <f>IFERROR(VLOOKUP(A84,$C$1:$C$200,1,0),2)</f>
        <v>2</v>
      </c>
      <c r="C84" s="98" t="n">
        <v>2</v>
      </c>
      <c r="D84" s="6" t="s">
        <v>202</v>
      </c>
    </row>
    <row r="85" spans="1:4" hidden="1" ht="15.75" customHeight="1">
      <c r="A85" s="85" t="s">
        <v>279</v>
      </c>
      <c r="B85" s="6" t="str">
        <f>IFERROR(VLOOKUP(A85,$C$1:$C$200,1,0),2)</f>
        <v>UP210741</v>
      </c>
      <c r="C85" s="98" t="s">
        <v>279</v>
      </c>
      <c r="D85" s="6" t="s">
        <v>204</v>
      </c>
      <extLst>
        <ext uri="smNativeData">
          <pm:rowDef xmlns:pm="smNativeData" id="1712247999" r="85" hidden="0" collapsedDB="1" collapsedOL="0"/>
        </ext>
      </extLst>
    </row>
    <row r="86" spans="1:4" ht="15.75" customHeight="1">
      <c r="A86" s="85" t="s">
        <v>275</v>
      </c>
      <c r="B86" s="6">
        <f>IFERROR(VLOOKUP(A86,$C$1:$C$200,1,0),2)</f>
        <v>2</v>
      </c>
      <c r="C86" s="98" t="n">
        <v>2</v>
      </c>
      <c r="D86" s="6" t="s">
        <v>206</v>
      </c>
    </row>
    <row r="87" spans="1:4" hidden="1" ht="15.75" customHeight="1">
      <c r="A87" s="85" t="s">
        <v>277</v>
      </c>
      <c r="B87" s="6" t="str">
        <f>IFERROR(VLOOKUP(A87,$C$1:$C$200,1,0),2)</f>
        <v>UP210762</v>
      </c>
      <c r="C87" s="98" t="s">
        <v>277</v>
      </c>
      <c r="D87" s="6" t="s">
        <v>220</v>
      </c>
      <extLst>
        <ext uri="smNativeData">
          <pm:rowDef xmlns:pm="smNativeData" id="1712247999" r="87" hidden="0" collapsedDB="1" collapsedOL="0"/>
        </ext>
      </extLst>
    </row>
    <row r="88" spans="1:4" hidden="1" ht="15.75" customHeight="1">
      <c r="A88" s="85" t="s">
        <v>271</v>
      </c>
      <c r="B88" s="6" t="str">
        <f>IFERROR(VLOOKUP(A88,$C$1:$C$200,1,0),2)</f>
        <v>UP210775</v>
      </c>
      <c r="C88" s="98" t="s">
        <v>271</v>
      </c>
      <c r="D88" s="6" t="s">
        <v>221</v>
      </c>
      <extLst>
        <ext uri="smNativeData">
          <pm:rowDef xmlns:pm="smNativeData" id="1712247999" r="88" hidden="0" collapsedDB="1" collapsedOL="0"/>
        </ext>
      </extLst>
    </row>
    <row r="89" spans="1:4" hidden="1" ht="15.75" customHeight="1">
      <c r="A89" s="85" t="s">
        <v>242</v>
      </c>
      <c r="B89" s="6" t="str">
        <f>IFERROR(VLOOKUP(A89,$C$1:$C$200,1,0),2)</f>
        <v>UP210878</v>
      </c>
      <c r="C89" s="98" t="s">
        <v>242</v>
      </c>
      <c r="D89" s="6" t="s">
        <v>156</v>
      </c>
      <extLst>
        <ext uri="smNativeData">
          <pm:rowDef xmlns:pm="smNativeData" id="1712247999" r="89" hidden="0" collapsedDB="1" collapsedOL="0"/>
        </ext>
      </extLst>
    </row>
    <row r="90" spans="1:4" hidden="1" ht="15.75" customHeight="1">
      <c r="A90" s="85" t="s">
        <v>243</v>
      </c>
      <c r="B90" s="6" t="str">
        <f>IFERROR(VLOOKUP(A90,$C$1:$C$200,1,0),2)</f>
        <v>UP210894</v>
      </c>
      <c r="C90" s="98" t="s">
        <v>243</v>
      </c>
      <c r="D90" s="6" t="s">
        <v>222</v>
      </c>
      <extLst>
        <ext uri="smNativeData">
          <pm:rowDef xmlns:pm="smNativeData" id="1712247999" r="90" hidden="0" collapsedDB="1" collapsedOL="0"/>
        </ext>
      </extLst>
    </row>
    <row r="91" spans="1:4" ht="15.75" customHeight="1">
      <c r="A91" s="85" t="s">
        <v>278</v>
      </c>
      <c r="B91" s="6">
        <f>IFERROR(VLOOKUP(A91,$C$1:$C$200,1,0),2)</f>
        <v>2</v>
      </c>
      <c r="C91" s="98" t="n">
        <v>2</v>
      </c>
      <c r="D91" s="6" t="s">
        <v>166</v>
      </c>
    </row>
    <row r="92" spans="1:4" ht="15.75" customHeight="1">
      <c r="A92" s="85" t="s">
        <v>251</v>
      </c>
      <c r="B92" s="6">
        <f>IFERROR(VLOOKUP(A92,$C$1:$C$200,1,0),2)</f>
        <v>2</v>
      </c>
      <c r="C92" s="98" t="n">
        <v>2</v>
      </c>
      <c r="D92" s="6" t="s">
        <v>208</v>
      </c>
    </row>
    <row r="93" spans="1:4" ht="15.75" customHeight="1">
      <c r="A93" s="85" t="s">
        <v>174</v>
      </c>
      <c r="B93" s="6">
        <f>IFERROR(VLOOKUP(A93,$C$1:$C$200,1,0),2)</f>
        <v>2</v>
      </c>
      <c r="C93" s="98" t="n">
        <v>2</v>
      </c>
      <c r="D93" s="6" t="s">
        <v>223</v>
      </c>
    </row>
    <row r="94" spans="1:4" hidden="1" ht="15.75" customHeight="1">
      <c r="A94" s="85" t="s">
        <v>298</v>
      </c>
      <c r="B94" s="6" t="str">
        <f>IFERROR(VLOOKUP(A94,$C$1:$C$200,1,0),2)</f>
        <v>UP210934</v>
      </c>
      <c r="C94" s="98" t="s">
        <v>298</v>
      </c>
      <c r="D94" s="6" t="s">
        <v>129</v>
      </c>
      <extLst>
        <ext uri="smNativeData">
          <pm:rowDef xmlns:pm="smNativeData" id="1712247999" r="94" hidden="0" collapsedDB="1" collapsedOL="0"/>
        </ext>
      </extLst>
    </row>
    <row r="95" spans="1:4" hidden="1" ht="15.75" customHeight="1">
      <c r="A95" s="85" t="s">
        <v>246</v>
      </c>
      <c r="B95" s="6" t="str">
        <f>IFERROR(VLOOKUP(A95,$C$1:$C$200,1,0),2)</f>
        <v>UP220007</v>
      </c>
      <c r="C95" s="98" t="s">
        <v>246</v>
      </c>
      <c r="D95" s="6" t="s">
        <v>224</v>
      </c>
      <extLst>
        <ext uri="smNativeData">
          <pm:rowDef xmlns:pm="smNativeData" id="1712247999" r="95" hidden="0" collapsedDB="1" collapsedOL="0"/>
        </ext>
      </extLst>
    </row>
    <row r="96" spans="1:4" hidden="1" ht="15.75" customHeight="1">
      <c r="A96" s="85" t="s">
        <v>163</v>
      </c>
      <c r="B96" s="6" t="str">
        <f>IFERROR(VLOOKUP(A96,$C$1:$C$200,1,0),2)</f>
        <v>UP220048</v>
      </c>
      <c r="C96" s="98" t="s">
        <v>163</v>
      </c>
      <c r="D96" s="6" t="s">
        <v>158</v>
      </c>
      <extLst>
        <ext uri="smNativeData">
          <pm:rowDef xmlns:pm="smNativeData" id="1712247999" r="96" hidden="0" collapsedDB="1" collapsedOL="0"/>
        </ext>
      </extLst>
    </row>
    <row r="97" spans="1:4" hidden="1" ht="15.75" customHeight="1">
      <c r="A97" s="85" t="s">
        <v>217</v>
      </c>
      <c r="B97" s="6" t="str">
        <f>IFERROR(VLOOKUP(A97,$C$1:$C$200,1,0),2)</f>
        <v>UP220054</v>
      </c>
      <c r="C97" s="98" t="s">
        <v>217</v>
      </c>
      <c r="D97" s="6" t="s">
        <v>116</v>
      </c>
      <extLst>
        <ext uri="smNativeData">
          <pm:rowDef xmlns:pm="smNativeData" id="1712247999" r="97" hidden="0" collapsedDB="1" collapsedOL="0"/>
        </ext>
      </extLst>
    </row>
    <row r="98" spans="1:4" hidden="1" ht="15.75" customHeight="1">
      <c r="A98" s="85" t="s">
        <v>218</v>
      </c>
      <c r="B98" s="6" t="str">
        <f>IFERROR(VLOOKUP(A98,$C$1:$C$200,1,0),2)</f>
        <v>UP220070</v>
      </c>
      <c r="C98" s="98" t="s">
        <v>218</v>
      </c>
      <c r="D98" s="6" t="s">
        <v>121</v>
      </c>
      <extLst>
        <ext uri="smNativeData">
          <pm:rowDef xmlns:pm="smNativeData" id="1712247999" r="98" hidden="0" collapsedDB="1" collapsedOL="0"/>
        </ext>
      </extLst>
    </row>
    <row r="99" spans="1:4" hidden="1" ht="15.75" customHeight="1">
      <c r="A99" s="85" t="s">
        <v>164</v>
      </c>
      <c r="B99" s="6" t="str">
        <f>IFERROR(VLOOKUP(A99,$C$1:$C$200,1,0),2)</f>
        <v>UP220079</v>
      </c>
      <c r="C99" s="98" t="s">
        <v>164</v>
      </c>
      <c r="D99" s="6" t="s">
        <v>232</v>
      </c>
      <extLst>
        <ext uri="smNativeData">
          <pm:rowDef xmlns:pm="smNativeData" id="1712247999" r="99" hidden="0" collapsedDB="1" collapsedOL="0"/>
        </ext>
      </extLst>
    </row>
    <row r="100" spans="1:4" ht="15.75" customHeight="1">
      <c r="A100" s="85" t="s">
        <v>155</v>
      </c>
      <c r="B100" s="6">
        <f>IFERROR(VLOOKUP(A100,$C$1:$C$200,1,0),2)</f>
        <v>2</v>
      </c>
      <c r="C100" s="98" t="n">
        <v>2</v>
      </c>
      <c r="D100" s="6" t="s">
        <v>161</v>
      </c>
    </row>
    <row r="101" spans="1:4" hidden="1" ht="15.75" customHeight="1">
      <c r="A101" s="85" t="s">
        <v>114</v>
      </c>
      <c r="B101" s="6" t="str">
        <f>IFERROR(VLOOKUP(A101,$C$1:$C$200,1,0),2)</f>
        <v>UP220110</v>
      </c>
      <c r="C101" s="98" t="s">
        <v>114</v>
      </c>
      <c r="D101" s="6" t="s">
        <v>213</v>
      </c>
      <extLst>
        <ext uri="smNativeData">
          <pm:rowDef xmlns:pm="smNativeData" id="1712247999" r="101" hidden="0" collapsedDB="1" collapsedOL="0"/>
        </ext>
      </extLst>
    </row>
    <row r="102" spans="1:4" hidden="1" ht="15.75" customHeight="1">
      <c r="A102" s="85" t="s">
        <v>128</v>
      </c>
      <c r="B102" s="6" t="str">
        <f>IFERROR(VLOOKUP(A102,$C$1:$C$200,1,0),2)</f>
        <v>UP220132</v>
      </c>
      <c r="C102" s="98" t="s">
        <v>128</v>
      </c>
      <c r="D102" s="6" t="s">
        <v>214</v>
      </c>
      <extLst>
        <ext uri="smNativeData">
          <pm:rowDef xmlns:pm="smNativeData" id="1712247999" r="102" hidden="0" collapsedDB="1" collapsedOL="0"/>
        </ext>
      </extLst>
    </row>
    <row r="103" spans="1:4" hidden="1" ht="15.75" customHeight="1">
      <c r="A103" s="85" t="s">
        <v>165</v>
      </c>
      <c r="B103" s="6" t="str">
        <f>IFERROR(VLOOKUP(A103,$C$1:$C$200,1,0),2)</f>
        <v>UP220142</v>
      </c>
      <c r="C103" s="98" t="s">
        <v>165</v>
      </c>
      <c r="D103" s="6" t="s">
        <v>299</v>
      </c>
      <extLst>
        <ext uri="smNativeData">
          <pm:rowDef xmlns:pm="smNativeData" id="1712247999" r="103" hidden="0" collapsedDB="1" collapsedOL="0"/>
        </ext>
      </extLst>
    </row>
    <row r="104" spans="1:4" hidden="1" ht="15.75" customHeight="1">
      <c r="A104" s="85" t="s">
        <v>193</v>
      </c>
      <c r="B104" s="6" t="str">
        <f>IFERROR(VLOOKUP(A104,$C$1:$C$200,1,0),2)</f>
        <v>UP220144</v>
      </c>
      <c r="C104" s="98" t="s">
        <v>193</v>
      </c>
      <c r="D104" s="6" t="s">
        <v>227</v>
      </c>
      <extLst>
        <ext uri="smNativeData">
          <pm:rowDef xmlns:pm="smNativeData" id="1712247999" r="104" hidden="0" collapsedDB="1" collapsedOL="0"/>
        </ext>
      </extLst>
    </row>
    <row r="105" spans="1:4" ht="15.75" customHeight="1">
      <c r="A105" s="85" t="s">
        <v>230</v>
      </c>
      <c r="B105" s="6">
        <f>IFERROR(VLOOKUP(A105,$C$1:$C$200,1,0),2)</f>
        <v>2</v>
      </c>
      <c r="C105" s="98" t="n">
        <v>2</v>
      </c>
      <c r="D105" s="6" t="s">
        <v>228</v>
      </c>
    </row>
    <row r="106" spans="1:4" hidden="1" ht="15.75" customHeight="1">
      <c r="A106" s="85" t="s">
        <v>195</v>
      </c>
      <c r="B106" s="6" t="str">
        <f>IFERROR(VLOOKUP(A106,$C$1:$C$200,1,0),2)</f>
        <v>UP220163</v>
      </c>
      <c r="C106" s="98" t="s">
        <v>195</v>
      </c>
      <c r="D106" s="6" t="s">
        <v>229</v>
      </c>
      <extLst>
        <ext uri="smNativeData">
          <pm:rowDef xmlns:pm="smNativeData" id="1712247999" r="106" hidden="0" collapsedDB="1" collapsedOL="0"/>
        </ext>
      </extLst>
    </row>
    <row r="107" spans="1:4" hidden="1" ht="15.75" customHeight="1">
      <c r="A107" s="85" t="s">
        <v>197</v>
      </c>
      <c r="B107" s="6" t="str">
        <f>IFERROR(VLOOKUP(A107,$C$1:$C$200,1,0),2)</f>
        <v>UP220164</v>
      </c>
      <c r="C107" s="98" t="s">
        <v>197</v>
      </c>
      <c r="D107" s="6" t="s">
        <v>123</v>
      </c>
      <extLst>
        <ext uri="smNativeData">
          <pm:rowDef xmlns:pm="smNativeData" id="1712247999" r="107" hidden="0" collapsedDB="1" collapsedOL="0"/>
        </ext>
      </extLst>
    </row>
    <row r="108" spans="1:4" hidden="1" ht="15.75" customHeight="1">
      <c r="A108" s="85" t="s">
        <v>219</v>
      </c>
      <c r="B108" s="6" t="str">
        <f>IFERROR(VLOOKUP(A108,$C$1:$C$200,1,0),2)</f>
        <v>UP220167</v>
      </c>
      <c r="C108" s="98" t="s">
        <v>219</v>
      </c>
      <c r="D108" s="6" t="s">
        <v>233</v>
      </c>
      <extLst>
        <ext uri="smNativeData">
          <pm:rowDef xmlns:pm="smNativeData" id="1712247999" r="108" hidden="0" collapsedDB="1" collapsedOL="0"/>
        </ext>
      </extLst>
    </row>
    <row r="109" spans="1:4" hidden="1" ht="15.75" customHeight="1">
      <c r="A109" s="85" t="s">
        <v>198</v>
      </c>
      <c r="B109" s="6" t="str">
        <f>IFERROR(VLOOKUP(A109,$C$1:$C$200,1,0),2)</f>
        <v>UP220168</v>
      </c>
      <c r="C109" s="98" t="s">
        <v>198</v>
      </c>
      <c r="D109" s="6" t="s">
        <v>234</v>
      </c>
      <extLst>
        <ext uri="smNativeData">
          <pm:rowDef xmlns:pm="smNativeData" id="1712247999" r="109" hidden="0" collapsedDB="1" collapsedOL="0"/>
        </ext>
      </extLst>
    </row>
    <row r="110" spans="1:4" hidden="1" ht="15.75" customHeight="1">
      <c r="A110" s="85" t="s">
        <v>167</v>
      </c>
      <c r="B110" s="6" t="str">
        <f>IFERROR(VLOOKUP(A110,$C$1:$C$200,1,0),2)</f>
        <v>UP220187</v>
      </c>
      <c r="C110" s="98" t="s">
        <v>167</v>
      </c>
      <c r="D110" s="6" t="s">
        <v>235</v>
      </c>
      <extLst>
        <ext uri="smNativeData">
          <pm:rowDef xmlns:pm="smNativeData" id="1712247999" r="110" hidden="0" collapsedDB="1" collapsedOL="0"/>
        </ext>
      </extLst>
    </row>
    <row r="111" spans="1:4" hidden="1" ht="15.75" customHeight="1">
      <c r="A111" s="85" t="s">
        <v>200</v>
      </c>
      <c r="B111" s="6" t="str">
        <f>IFERROR(VLOOKUP(A111,$C$1:$C$200,1,0),2)</f>
        <v>UP220194</v>
      </c>
      <c r="C111" s="98" t="s">
        <v>200</v>
      </c>
      <c r="D111" s="6" t="s">
        <v>169</v>
      </c>
      <extLst>
        <ext uri="smNativeData">
          <pm:rowDef xmlns:pm="smNativeData" id="1712247999" r="111" hidden="0" collapsedDB="1" collapsedOL="0"/>
        </ext>
      </extLst>
    </row>
    <row r="112" spans="1:4" hidden="1" ht="15.75" customHeight="1">
      <c r="A112" s="85" t="s">
        <v>202</v>
      </c>
      <c r="B112" s="6" t="str">
        <f>IFERROR(VLOOKUP(A112,$C$1:$C$200,1,0),2)</f>
        <v>UP220249</v>
      </c>
      <c r="C112" s="98" t="s">
        <v>202</v>
      </c>
      <c r="D112" s="6" t="s">
        <v>170</v>
      </c>
      <extLst>
        <ext uri="smNativeData">
          <pm:rowDef xmlns:pm="smNativeData" id="1712247999" r="112" hidden="0" collapsedDB="1" collapsedOL="0"/>
        </ext>
      </extLst>
    </row>
    <row r="113" spans="1:4" hidden="1" ht="15.75" customHeight="1">
      <c r="A113" s="85" t="s">
        <v>204</v>
      </c>
      <c r="B113" s="6" t="str">
        <f>IFERROR(VLOOKUP(A113,$C$1:$C$200,1,0),2)</f>
        <v>UP220252</v>
      </c>
      <c r="C113" s="98" t="s">
        <v>204</v>
      </c>
      <c r="D113" s="6" t="s">
        <v>120</v>
      </c>
      <extLst>
        <ext uri="smNativeData">
          <pm:rowDef xmlns:pm="smNativeData" id="1712247999" r="113" hidden="0" collapsedDB="1" collapsedOL="0"/>
        </ext>
      </extLst>
    </row>
    <row r="114" spans="1:4" hidden="1" ht="15.75" customHeight="1">
      <c r="A114" s="85" t="s">
        <v>206</v>
      </c>
      <c r="B114" s="6" t="str">
        <f>IFERROR(VLOOKUP(A114,$C$1:$C$200,1,0),2)</f>
        <v>UP220257</v>
      </c>
      <c r="C114" s="98" t="s">
        <v>206</v>
      </c>
      <c r="D114" s="6" t="s">
        <v>162</v>
      </c>
      <extLst>
        <ext uri="smNativeData">
          <pm:rowDef xmlns:pm="smNativeData" id="1712247999" r="114" hidden="0" collapsedDB="1" collapsedOL="0"/>
        </ext>
      </extLst>
    </row>
    <row r="115" spans="1:4" hidden="1" ht="15.75" customHeight="1">
      <c r="A115" s="85" t="s">
        <v>220</v>
      </c>
      <c r="B115" s="6" t="str">
        <f>IFERROR(VLOOKUP(A115,$C$1:$C$200,1,0),2)</f>
        <v>UP220264</v>
      </c>
      <c r="C115" s="98" t="s">
        <v>220</v>
      </c>
      <c r="D115" s="6" t="s">
        <v>216</v>
      </c>
      <extLst>
        <ext uri="smNativeData">
          <pm:rowDef xmlns:pm="smNativeData" id="1712247999" r="115" hidden="0" collapsedDB="1" collapsedOL="0"/>
        </ext>
      </extLst>
    </row>
    <row r="116" spans="1:4" hidden="1" ht="15.75" customHeight="1">
      <c r="A116" s="85" t="s">
        <v>221</v>
      </c>
      <c r="B116" s="6" t="str">
        <f>IFERROR(VLOOKUP(A116,$C$1:$C$200,1,0),2)</f>
        <v>UP220265</v>
      </c>
      <c r="C116" s="98" t="s">
        <v>221</v>
      </c>
      <c r="D116" s="6" t="s">
        <v>238</v>
      </c>
      <extLst>
        <ext uri="smNativeData">
          <pm:rowDef xmlns:pm="smNativeData" id="1712247999" r="116" hidden="0" collapsedDB="1" collapsedOL="0"/>
        </ext>
      </extLst>
    </row>
    <row r="117" spans="1:4" hidden="1" ht="15.75" customHeight="1">
      <c r="A117" s="85" t="s">
        <v>156</v>
      </c>
      <c r="B117" s="6" t="str">
        <f>IFERROR(VLOOKUP(A117,$C$1:$C$200,1,0),2)</f>
        <v>UP220268</v>
      </c>
      <c r="C117" s="98" t="s">
        <v>156</v>
      </c>
      <c r="D117" s="6" t="s">
        <v>239</v>
      </c>
      <extLst>
        <ext uri="smNativeData">
          <pm:rowDef xmlns:pm="smNativeData" id="1712247999" r="117" hidden="0" collapsedDB="1" collapsedOL="0"/>
        </ext>
      </extLst>
    </row>
    <row r="118" spans="1:4" hidden="1" ht="15.75" customHeight="1">
      <c r="A118" s="85" t="s">
        <v>222</v>
      </c>
      <c r="B118" s="6" t="str">
        <f>IFERROR(VLOOKUP(A118,$C$1:$C$200,1,0),2)</f>
        <v>UP220275</v>
      </c>
      <c r="C118" s="98" t="s">
        <v>222</v>
      </c>
      <c r="D118" s="6" t="s">
        <v>240</v>
      </c>
      <extLst>
        <ext uri="smNativeData">
          <pm:rowDef xmlns:pm="smNativeData" id="1712247999" r="118" hidden="0" collapsedDB="1" collapsedOL="0"/>
        </ext>
      </extLst>
    </row>
    <row r="119" spans="1:4" hidden="1" ht="15.75" customHeight="1">
      <c r="A119" s="85" t="s">
        <v>166</v>
      </c>
      <c r="B119" s="6" t="str">
        <f>IFERROR(VLOOKUP(A119,$C$1:$C$200,1,0),2)</f>
        <v>UP220290</v>
      </c>
      <c r="C119" s="98" t="s">
        <v>166</v>
      </c>
      <c r="D119" s="6" t="s">
        <v>173</v>
      </c>
      <extLst>
        <ext uri="smNativeData">
          <pm:rowDef xmlns:pm="smNativeData" id="1712247999" r="119" hidden="0" collapsedDB="1" collapsedOL="0"/>
        </ext>
      </extLst>
    </row>
    <row r="120" spans="1:3" hidden="1" ht="15.75" customHeight="1">
      <c r="A120" s="85" t="s">
        <v>208</v>
      </c>
      <c r="B120" s="6" t="str">
        <f>IFERROR(VLOOKUP(A120,$C$1:$C$200,1,0),2)</f>
        <v>UP220291</v>
      </c>
      <c r="C120" s="98" t="s">
        <v>208</v>
      </c>
      <extLst>
        <ext uri="smNativeData">
          <pm:rowDef xmlns:pm="smNativeData" id="1712247999" r="120" hidden="0" collapsedDB="1" collapsedOL="0"/>
        </ext>
      </extLst>
    </row>
    <row r="121" spans="1:3" ht="15.75" customHeight="1">
      <c r="A121" s="85" t="s">
        <v>168</v>
      </c>
      <c r="B121" s="6">
        <f>IFERROR(VLOOKUP(A121,$C$1:$C$200,1,0),2)</f>
        <v>2</v>
      </c>
      <c r="C121" s="98" t="n">
        <v>2</v>
      </c>
    </row>
    <row r="122" spans="1:3" hidden="1" ht="15.75" customHeight="1">
      <c r="A122" s="85" t="s">
        <v>223</v>
      </c>
      <c r="B122" s="6" t="str">
        <f>IFERROR(VLOOKUP(A122,$C$1:$C$200,1,0),2)</f>
        <v>UP220313</v>
      </c>
      <c r="C122" s="6" t="s">
        <v>223</v>
      </c>
      <extLst>
        <ext uri="smNativeData">
          <pm:rowDef xmlns:pm="smNativeData" id="1712247999" r="122" hidden="0" collapsedDB="1" collapsedOL="0"/>
        </ext>
      </extLst>
    </row>
    <row r="123" spans="1:3" hidden="1" ht="15.75" customHeight="1">
      <c r="A123" s="85" t="s">
        <v>129</v>
      </c>
      <c r="B123" s="6" t="str">
        <f>IFERROR(VLOOKUP(A123,$C$1:$C$200,1,0),2)</f>
        <v>UP220332</v>
      </c>
      <c r="C123" s="6" t="s">
        <v>129</v>
      </c>
      <extLst>
        <ext uri="smNativeData">
          <pm:rowDef xmlns:pm="smNativeData" id="1712247999" r="123" hidden="0" collapsedDB="1" collapsedOL="0"/>
        </ext>
      </extLst>
    </row>
    <row r="124" spans="1:3" hidden="1" ht="15.75" customHeight="1">
      <c r="A124" s="85" t="s">
        <v>224</v>
      </c>
      <c r="B124" s="6" t="str">
        <f>IFERROR(VLOOKUP(A124,$C$1:$C$200,1,0),2)</f>
        <v>UP220382</v>
      </c>
      <c r="C124" s="6" t="s">
        <v>224</v>
      </c>
      <extLst>
        <ext uri="smNativeData">
          <pm:rowDef xmlns:pm="smNativeData" id="1712247999" r="124" hidden="0" collapsedDB="1" collapsedOL="0"/>
        </ext>
      </extLst>
    </row>
    <row r="125" spans="1:3" hidden="1" ht="15.75" customHeight="1">
      <c r="A125" s="85" t="s">
        <v>158</v>
      </c>
      <c r="B125" s="6" t="str">
        <f>IFERROR(VLOOKUP(A125,$C$1:$C$200,1,0),2)</f>
        <v>UP220394</v>
      </c>
      <c r="C125" s="6" t="s">
        <v>158</v>
      </c>
      <extLst>
        <ext uri="smNativeData">
          <pm:rowDef xmlns:pm="smNativeData" id="1712247999" r="125" hidden="0" collapsedDB="1" collapsedOL="0"/>
        </ext>
      </extLst>
    </row>
    <row r="126" spans="1:3" ht="15.75" customHeight="1">
      <c r="A126" s="85" t="s">
        <v>231</v>
      </c>
      <c r="B126" s="6">
        <f>IFERROR(VLOOKUP(A126,$C$1:$C$200,1,0),2)</f>
        <v>2</v>
      </c>
      <c r="C126" s="6" t="n">
        <v>2</v>
      </c>
    </row>
    <row r="127" spans="1:3" ht="15.75" customHeight="1">
      <c r="A127" s="85" t="s">
        <v>210</v>
      </c>
      <c r="B127" s="6">
        <f>IFERROR(VLOOKUP(A127,$C$1:$C$200,1,0),2)</f>
        <v>2</v>
      </c>
      <c r="C127" s="6" t="n">
        <v>2</v>
      </c>
    </row>
    <row r="128" spans="1:3" hidden="1" ht="15.75" customHeight="1">
      <c r="A128" s="85" t="s">
        <v>116</v>
      </c>
      <c r="B128" s="6" t="str">
        <f>IFERROR(VLOOKUP(A128,$C$1:$C$200,1,0),2)</f>
        <v>UP220432</v>
      </c>
      <c r="C128" s="6" t="s">
        <v>116</v>
      </c>
      <extLst>
        <ext uri="smNativeData">
          <pm:rowDef xmlns:pm="smNativeData" id="1712247999" r="128" hidden="0" collapsedDB="1" collapsedOL="0"/>
        </ext>
      </extLst>
    </row>
    <row r="129" spans="1:3" hidden="1" ht="15.75" customHeight="1">
      <c r="A129" s="85" t="s">
        <v>121</v>
      </c>
      <c r="B129" s="6" t="str">
        <f>IFERROR(VLOOKUP(A129,$C$1:$C$200,1,0),2)</f>
        <v>UP220447</v>
      </c>
      <c r="C129" s="6" t="s">
        <v>121</v>
      </c>
      <extLst>
        <ext uri="smNativeData">
          <pm:rowDef xmlns:pm="smNativeData" id="1712247999" r="129" hidden="0" collapsedDB="1" collapsedOL="0"/>
        </ext>
      </extLst>
    </row>
    <row r="130" spans="1:3" hidden="1" ht="15.75" customHeight="1">
      <c r="A130" s="85" t="s">
        <v>232</v>
      </c>
      <c r="B130" s="6" t="str">
        <f>IFERROR(VLOOKUP(A130,$C$1:$C$200,1,0),2)</f>
        <v>UP220483</v>
      </c>
      <c r="C130" s="6" t="s">
        <v>232</v>
      </c>
      <extLst>
        <ext uri="smNativeData">
          <pm:rowDef xmlns:pm="smNativeData" id="1712247999" r="130" hidden="0" collapsedDB="1" collapsedOL="0"/>
        </ext>
      </extLst>
    </row>
    <row r="131" spans="1:3" hidden="1" ht="15.75" customHeight="1">
      <c r="A131" s="85" t="s">
        <v>161</v>
      </c>
      <c r="B131" s="6" t="str">
        <f>IFERROR(VLOOKUP(A131,$C$1:$C$200,1,0),2)</f>
        <v>UP220485</v>
      </c>
      <c r="C131" s="6" t="s">
        <v>161</v>
      </c>
      <extLst>
        <ext uri="smNativeData">
          <pm:rowDef xmlns:pm="smNativeData" id="1712247999" r="131" hidden="0" collapsedDB="1" collapsedOL="0"/>
        </ext>
      </extLst>
    </row>
    <row r="132" spans="1:3" ht="15.75" customHeight="1">
      <c r="A132" s="85" t="s">
        <v>225</v>
      </c>
      <c r="B132" s="6">
        <f>IFERROR(VLOOKUP(A132,$C$1:$C$200,1,0),2)</f>
        <v>2</v>
      </c>
      <c r="C132" s="6" t="n">
        <v>2</v>
      </c>
    </row>
    <row r="133" spans="1:3" hidden="1" ht="15.75" customHeight="1">
      <c r="A133" s="85" t="s">
        <v>213</v>
      </c>
      <c r="B133" s="6" t="str">
        <f>IFERROR(VLOOKUP(A133,$C$1:$C$200,1,0),2)</f>
        <v>UP220543</v>
      </c>
      <c r="C133" s="6" t="s">
        <v>213</v>
      </c>
      <extLst>
        <ext uri="smNativeData">
          <pm:rowDef xmlns:pm="smNativeData" id="1712247999" r="133" hidden="0" collapsedDB="1" collapsedOL="0"/>
        </ext>
      </extLst>
    </row>
    <row r="134" spans="1:3" hidden="1" ht="15.75" customHeight="1">
      <c r="A134" s="85" t="s">
        <v>214</v>
      </c>
      <c r="B134" s="6" t="str">
        <f>IFERROR(VLOOKUP(A134,$C$1:$C$200,1,0),2)</f>
        <v>UP220581</v>
      </c>
      <c r="C134" s="6" t="s">
        <v>214</v>
      </c>
      <extLst>
        <ext uri="smNativeData">
          <pm:rowDef xmlns:pm="smNativeData" id="1712247999" r="134" hidden="0" collapsedDB="1" collapsedOL="0"/>
        </ext>
      </extLst>
    </row>
    <row r="135" spans="1:3" hidden="1" ht="15.75" customHeight="1">
      <c r="A135" s="85" t="s">
        <v>299</v>
      </c>
      <c r="B135" s="6" t="str">
        <f>IFERROR(VLOOKUP(A135,$C$1:$C$200,1,0),2)</f>
        <v>UP220628</v>
      </c>
      <c r="C135" s="6" t="s">
        <v>299</v>
      </c>
      <extLst>
        <ext uri="smNativeData">
          <pm:rowDef xmlns:pm="smNativeData" id="1712247999" r="135" hidden="0" collapsedDB="1" collapsedOL="0"/>
        </ext>
      </extLst>
    </row>
    <row r="136" spans="1:3" hidden="1" ht="15.75" customHeight="1">
      <c r="A136" s="85" t="s">
        <v>227</v>
      </c>
      <c r="B136" s="6" t="str">
        <f>IFERROR(VLOOKUP(A136,$C$1:$C$200,1,0),2)</f>
        <v>UP220672</v>
      </c>
      <c r="C136" s="6" t="s">
        <v>227</v>
      </c>
      <extLst>
        <ext uri="smNativeData">
          <pm:rowDef xmlns:pm="smNativeData" id="1712247999" r="136" hidden="0" collapsedDB="1" collapsedOL="0"/>
        </ext>
      </extLst>
    </row>
    <row r="137" spans="1:3" hidden="1" ht="15.75" customHeight="1">
      <c r="A137" s="85" t="s">
        <v>228</v>
      </c>
      <c r="B137" s="6" t="str">
        <f>IFERROR(VLOOKUP(A137,$C$1:$C$200,1,0),2)</f>
        <v>UP220709</v>
      </c>
      <c r="C137" s="6" t="s">
        <v>228</v>
      </c>
      <extLst>
        <ext uri="smNativeData">
          <pm:rowDef xmlns:pm="smNativeData" id="1712247999" r="137" hidden="0" collapsedDB="1" collapsedOL="0"/>
        </ext>
      </extLst>
    </row>
    <row r="138" spans="1:3" hidden="1" ht="15.75" customHeight="1">
      <c r="A138" s="85" t="s">
        <v>229</v>
      </c>
      <c r="B138" s="6" t="str">
        <f>IFERROR(VLOOKUP(A138,$C$1:$C$200,1,0),2)</f>
        <v>UP220723</v>
      </c>
      <c r="C138" s="6" t="s">
        <v>229</v>
      </c>
      <extLst>
        <ext uri="smNativeData">
          <pm:rowDef xmlns:pm="smNativeData" id="1712247999" r="138" hidden="0" collapsedDB="1" collapsedOL="0"/>
        </ext>
      </extLst>
    </row>
    <row r="139" spans="1:6" hidden="1" ht="15.75" customHeight="1">
      <c r="A139" s="85" t="s">
        <v>123</v>
      </c>
      <c r="B139" s="6" t="str">
        <f>IFERROR(VLOOKUP(A139,$C$1:$C$200,1,0),2)</f>
        <v>UP220733</v>
      </c>
      <c r="C139" s="6" t="s">
        <v>123</v>
      </c>
      <c r="F139" s="6" t="n">
        <v>2</v>
      </c>
      <extLst>
        <ext uri="smNativeData">
          <pm:rowDef xmlns:pm="smNativeData" id="1712247999" r="139" hidden="0" collapsedDB="1" collapsedOL="0"/>
        </ext>
      </extLst>
    </row>
    <row r="140" spans="1:6" hidden="1" ht="15.75" customHeight="1">
      <c r="A140" s="85" t="s">
        <v>233</v>
      </c>
      <c r="B140" s="6" t="str">
        <f>IFERROR(VLOOKUP(A140,$C$1:$C$200,1,0),2)</f>
        <v>UP220771</v>
      </c>
      <c r="C140" s="6" t="s">
        <v>233</v>
      </c>
      <c r="F140" s="6" t="n">
        <v>2</v>
      </c>
      <extLst>
        <ext uri="smNativeData">
          <pm:rowDef xmlns:pm="smNativeData" id="1712247999" r="140" hidden="0" collapsedDB="1" collapsedOL="0"/>
        </ext>
      </extLst>
    </row>
    <row r="141" spans="1:6" hidden="1" ht="15.75" customHeight="1">
      <c r="A141" s="85" t="s">
        <v>234</v>
      </c>
      <c r="B141" s="6" t="str">
        <f>IFERROR(VLOOKUP(A141,$C$1:$C$200,1,0),2)</f>
        <v>UP220785</v>
      </c>
      <c r="C141" s="6" t="s">
        <v>234</v>
      </c>
      <c r="F141" s="6" t="n">
        <v>2</v>
      </c>
      <extLst>
        <ext uri="smNativeData">
          <pm:rowDef xmlns:pm="smNativeData" id="1712247999" r="141" hidden="0" collapsedDB="1" collapsedOL="0"/>
        </ext>
      </extLst>
    </row>
    <row r="142" spans="1:6" hidden="1" ht="15.75" customHeight="1">
      <c r="A142" s="85" t="s">
        <v>235</v>
      </c>
      <c r="B142" s="6" t="str">
        <f>IFERROR(VLOOKUP(A142,$C$1:$C$200,1,0),2)</f>
        <v>UP220786</v>
      </c>
      <c r="C142" s="6" t="s">
        <v>235</v>
      </c>
      <c r="F142" s="6" t="n">
        <v>2</v>
      </c>
      <extLst>
        <ext uri="smNativeData">
          <pm:rowDef xmlns:pm="smNativeData" id="1712247999" r="142" hidden="0" collapsedDB="1" collapsedOL="0"/>
        </ext>
      </extLst>
    </row>
    <row r="143" spans="1:6" hidden="1" ht="15.75" customHeight="1">
      <c r="A143" s="85" t="s">
        <v>169</v>
      </c>
      <c r="B143" s="6" t="str">
        <f>IFERROR(VLOOKUP(A143,$C$1:$C$200,1,0),2)</f>
        <v>UP220805</v>
      </c>
      <c r="C143" s="6" t="s">
        <v>169</v>
      </c>
      <c r="F143" s="6" t="n">
        <v>2</v>
      </c>
      <extLst>
        <ext uri="smNativeData">
          <pm:rowDef xmlns:pm="smNativeData" id="1712247999" r="143" hidden="0" collapsedDB="1" collapsedOL="0"/>
        </ext>
      </extLst>
    </row>
    <row r="144" spans="1:6" ht="15.75" customHeight="1">
      <c r="A144" s="85" t="s">
        <v>236</v>
      </c>
      <c r="B144" s="6">
        <f>IFERROR(VLOOKUP(A144,$C$1:$C$200,1,0),2)</f>
        <v>2</v>
      </c>
      <c r="C144" s="6" t="n">
        <v>2</v>
      </c>
      <c r="F144" s="6" t="n">
        <v>2</v>
      </c>
    </row>
    <row r="145" spans="1:6" ht="15.75" customHeight="1">
      <c r="A145" s="85" t="s">
        <v>130</v>
      </c>
      <c r="B145" s="6">
        <f>IFERROR(VLOOKUP(A145,$C$1:$C$200,1,0),2)</f>
        <v>2</v>
      </c>
      <c r="C145" s="6" t="n">
        <v>2</v>
      </c>
      <c r="F145" s="6" t="n">
        <v>2</v>
      </c>
    </row>
    <row r="146" spans="1:6" hidden="1" ht="15.75" customHeight="1">
      <c r="A146" s="85" t="s">
        <v>170</v>
      </c>
      <c r="B146" s="6" t="str">
        <f>IFERROR(VLOOKUP(A146,$C$1:$C$200,1,0),2)</f>
        <v>UP220817</v>
      </c>
      <c r="C146" s="6" t="s">
        <v>170</v>
      </c>
      <c r="F146" s="6" t="n">
        <v>2</v>
      </c>
      <extLst>
        <ext uri="smNativeData">
          <pm:rowDef xmlns:pm="smNativeData" id="1712247999" r="146" hidden="0" collapsedDB="1" collapsedOL="0"/>
        </ext>
      </extLst>
    </row>
    <row r="147" spans="1:6" hidden="1" ht="15.75" customHeight="1">
      <c r="A147" s="85" t="s">
        <v>120</v>
      </c>
      <c r="B147" s="6" t="str">
        <f>IFERROR(VLOOKUP(A147,$C$1:$C$200,1,0),2)</f>
        <v>UP220858</v>
      </c>
      <c r="C147" s="6" t="s">
        <v>120</v>
      </c>
      <c r="F147" s="6" t="n">
        <v>2</v>
      </c>
      <extLst>
        <ext uri="smNativeData">
          <pm:rowDef xmlns:pm="smNativeData" id="1712247999" r="147" hidden="0" collapsedDB="1" collapsedOL="0"/>
        </ext>
      </extLst>
    </row>
    <row r="148" spans="1:6" ht="15.75" customHeight="1">
      <c r="A148" s="85" t="s">
        <v>215</v>
      </c>
      <c r="B148" s="6">
        <f>IFERROR(VLOOKUP(A148,$C$1:$C$200,1,0),2)</f>
        <v>2</v>
      </c>
      <c r="C148" s="6" t="n">
        <v>2</v>
      </c>
      <c r="F148" s="6" t="n">
        <v>2</v>
      </c>
    </row>
    <row r="149" spans="1:6" ht="15.75" customHeight="1">
      <c r="A149" s="85" t="s">
        <v>171</v>
      </c>
      <c r="B149" s="6">
        <f>IFERROR(VLOOKUP(A149,$C$1:$C$200,1,0),2)</f>
        <v>2</v>
      </c>
      <c r="C149" s="6" t="n">
        <v>2</v>
      </c>
      <c r="F149" s="6" t="n">
        <v>2</v>
      </c>
    </row>
    <row r="150" spans="1:6" ht="15.75" customHeight="1">
      <c r="A150" s="85" t="s">
        <v>131</v>
      </c>
      <c r="B150" s="6">
        <f>IFERROR(VLOOKUP(A150,$C$1:$C$200,1,0),2)</f>
        <v>2</v>
      </c>
      <c r="C150" s="6" t="n">
        <v>2</v>
      </c>
      <c r="F150" s="6" t="n">
        <v>2</v>
      </c>
    </row>
    <row r="151" spans="1:6" hidden="1" ht="15.75" customHeight="1">
      <c r="A151" s="85" t="s">
        <v>162</v>
      </c>
      <c r="B151" s="6" t="str">
        <f>IFERROR(VLOOKUP(A151,$C$1:$C$200,1,0),2)</f>
        <v>UP220891</v>
      </c>
      <c r="C151" s="6" t="s">
        <v>162</v>
      </c>
      <c r="F151" s="6" t="n">
        <v>2</v>
      </c>
      <extLst>
        <ext uri="smNativeData">
          <pm:rowDef xmlns:pm="smNativeData" id="1712247999" r="151" hidden="0" collapsedDB="1" collapsedOL="0"/>
        </ext>
      </extLst>
    </row>
    <row r="152" spans="1:6" hidden="1" ht="15.75" customHeight="1">
      <c r="A152" s="85" t="s">
        <v>216</v>
      </c>
      <c r="B152" s="6" t="str">
        <f>IFERROR(VLOOKUP(A152,$C$1:$C$200,1,0),2)</f>
        <v>UP220933</v>
      </c>
      <c r="C152" s="6" t="s">
        <v>216</v>
      </c>
      <c r="F152" s="6" t="n">
        <v>2</v>
      </c>
      <extLst>
        <ext uri="smNativeData">
          <pm:rowDef xmlns:pm="smNativeData" id="1712247999" r="152" hidden="0" collapsedDB="1" collapsedOL="0"/>
        </ext>
      </extLst>
    </row>
    <row r="153" spans="1:6" hidden="1" ht="15.75" customHeight="1">
      <c r="A153" s="85" t="s">
        <v>238</v>
      </c>
      <c r="B153" s="6" t="str">
        <f>IFERROR(VLOOKUP(A153,$C$1:$C$200,1,0),2)</f>
        <v>UP220937</v>
      </c>
      <c r="C153" s="6" t="s">
        <v>238</v>
      </c>
      <c r="F153" s="6" t="n">
        <v>2</v>
      </c>
      <extLst>
        <ext uri="smNativeData">
          <pm:rowDef xmlns:pm="smNativeData" id="1712247999" r="153" hidden="0" collapsedDB="1" collapsedOL="0"/>
        </ext>
      </extLst>
    </row>
    <row r="154" spans="1:6" hidden="1" ht="15.75" customHeight="1">
      <c r="A154" s="85" t="s">
        <v>239</v>
      </c>
      <c r="B154" s="6" t="str">
        <f>IFERROR(VLOOKUP(A154,$C$1:$C$200,1,0),2)</f>
        <v>UP230007</v>
      </c>
      <c r="C154" s="6" t="s">
        <v>239</v>
      </c>
      <c r="F154" s="6" t="n">
        <v>2</v>
      </c>
      <extLst>
        <ext uri="smNativeData">
          <pm:rowDef xmlns:pm="smNativeData" id="1712247999" r="154" hidden="0" collapsedDB="1" collapsedOL="0"/>
        </ext>
      </extLst>
    </row>
    <row r="155" spans="1:6" ht="15.75" customHeight="1">
      <c r="A155" s="85" t="s">
        <v>172</v>
      </c>
      <c r="B155" s="6">
        <f>IFERROR(VLOOKUP(A155,$C$1:$C$200,1,0),2)</f>
        <v>2</v>
      </c>
      <c r="C155" s="6" t="n">
        <v>2</v>
      </c>
      <c r="F155" s="6" t="n">
        <v>2</v>
      </c>
    </row>
    <row r="156" spans="1:6" hidden="1" ht="15.75" customHeight="1">
      <c r="A156" s="85" t="s">
        <v>240</v>
      </c>
      <c r="B156" s="6" t="str">
        <f>IFERROR(VLOOKUP(A156,$C$1:$C$200,1,0),2)</f>
        <v>UP230013</v>
      </c>
      <c r="C156" s="6" t="s">
        <v>240</v>
      </c>
      <c r="F156" s="6" t="n">
        <v>2</v>
      </c>
      <extLst>
        <ext uri="smNativeData">
          <pm:rowDef xmlns:pm="smNativeData" id="1712247999" r="156" hidden="0" collapsedDB="1" collapsedOL="0"/>
        </ext>
      </extLst>
    </row>
    <row r="157" spans="1:6" hidden="1" ht="15.75" customHeight="1">
      <c r="A157" s="85" t="s">
        <v>173</v>
      </c>
      <c r="B157" s="6" t="str">
        <f>IFERROR(VLOOKUP(A157,$C$1:$C$200,1,0),2)</f>
        <v>UP230017</v>
      </c>
      <c r="C157" s="6" t="s">
        <v>173</v>
      </c>
      <c r="F157" s="6" t="n">
        <v>2</v>
      </c>
      <extLst>
        <ext uri="smNativeData">
          <pm:rowDef xmlns:pm="smNativeData" id="1712247999" r="157" hidden="0" collapsedDB="1" collapsedOL="0"/>
        </ext>
      </extLst>
    </row>
    <row r="158" spans="1:6" ht="15.75" customHeight="1">
      <c r="A158" s="85" t="s">
        <v>726</v>
      </c>
      <c r="B158" s="6">
        <f>IFERROR(VLOOKUP(A158,$C$1:$C$200,1,0),2)</f>
        <v>2</v>
      </c>
      <c r="C158" s="6" t="n">
        <v>2</v>
      </c>
      <c r="F158" s="6" t="n">
        <v>2</v>
      </c>
    </row>
    <row r="159" spans="1:6" ht="15.75" customHeight="1">
      <c r="A159" s="85" t="s">
        <v>302</v>
      </c>
      <c r="B159" s="6">
        <f>IFERROR(VLOOKUP(A159,$C$1:$C$200,1,0),2)</f>
        <v>2</v>
      </c>
      <c r="C159" s="6" t="n">
        <v>2</v>
      </c>
      <c r="F159" s="6" t="n">
        <v>2</v>
      </c>
    </row>
    <row r="160" spans="6:6" ht="15.75" customHeight="1">
      <c r="F160" s="6" t="n">
        <v>2</v>
      </c>
    </row>
    <row r="161" spans="6:6" ht="15.75" customHeight="1">
      <c r="F161" s="6" t="n">
        <v>2</v>
      </c>
    </row>
    <row r="162" spans="6:6" ht="15.75" customHeight="1">
      <c r="F162" s="6" t="n">
        <v>2</v>
      </c>
    </row>
    <row r="163" spans="6:6" ht="15.75" customHeight="1">
      <c r="F163" s="6" t="n">
        <v>2</v>
      </c>
    </row>
    <row r="164" spans="6:6" ht="15.75" customHeight="1">
      <c r="F164" s="6" t="n">
        <v>2</v>
      </c>
    </row>
    <row r="165" spans="6:6" ht="15.75" customHeight="1">
      <c r="F165" s="6" t="n">
        <v>2</v>
      </c>
    </row>
    <row r="166" spans="6:6" ht="15.75" customHeight="1">
      <c r="F166" s="6" t="n">
        <v>2</v>
      </c>
    </row>
    <row r="167" spans="6:6" ht="15.75" customHeight="1">
      <c r="F167" s="6" t="n">
        <v>2</v>
      </c>
    </row>
    <row r="168" spans="6:6" ht="15.75" customHeight="1">
      <c r="F168" s="6" t="n">
        <v>2</v>
      </c>
    </row>
    <row r="169" spans="6:6" ht="15.75" customHeight="1">
      <c r="F169" s="6" t="n">
        <v>2</v>
      </c>
    </row>
    <row r="170" spans="6:6" ht="15.75" customHeight="1">
      <c r="F170" s="6" t="n">
        <v>2</v>
      </c>
    </row>
    <row r="171" spans="6:6" ht="15.75" customHeight="1">
      <c r="F171" s="6" t="n">
        <v>2</v>
      </c>
    </row>
    <row r="172" spans="6:6" ht="15.75" customHeight="1">
      <c r="F172" s="6" t="n">
        <v>2</v>
      </c>
    </row>
    <row r="173" spans="6:6" ht="15.75" customHeight="1">
      <c r="F173" s="6" t="n">
        <v>2</v>
      </c>
    </row>
    <row r="174" spans="6:6" ht="15.75" customHeight="1">
      <c r="F174" s="6" t="n">
        <v>2</v>
      </c>
    </row>
    <row r="175" spans="6:6" ht="15.75" customHeight="1">
      <c r="F175" s="6" t="n">
        <v>2</v>
      </c>
    </row>
    <row r="176" spans="6:6" ht="15.75" customHeight="1">
      <c r="F176" s="6" t="n">
        <v>2</v>
      </c>
    </row>
    <row r="177" spans="6:6" ht="15.75" customHeight="1">
      <c r="F177" s="6" t="n">
        <v>2</v>
      </c>
    </row>
    <row r="178" spans="6:6" ht="15.75" customHeight="1">
      <c r="F178" s="6" t="n">
        <v>2</v>
      </c>
    </row>
    <row r="179" spans="6:6" ht="15.75" customHeight="1">
      <c r="F179" s="6" t="s">
        <v>288</v>
      </c>
    </row>
    <row r="180" spans="6:6" ht="15.75" customHeight="1">
      <c r="F180" s="6" t="s">
        <v>151</v>
      </c>
    </row>
    <row r="181" spans="6:6" ht="15.75" customHeight="1">
      <c r="F181" s="6" t="s">
        <v>289</v>
      </c>
    </row>
    <row r="182" spans="6:6" ht="15.75" customHeight="1">
      <c r="F182" s="6" t="s">
        <v>127</v>
      </c>
    </row>
    <row r="183" spans="6:6" ht="15.75" customHeight="1">
      <c r="F183" s="6" t="s">
        <v>290</v>
      </c>
    </row>
    <row r="184" spans="6:6" ht="15.75" customHeight="1">
      <c r="F184" s="6" t="s">
        <v>184</v>
      </c>
    </row>
    <row r="185" spans="6:6" ht="15.75" customHeight="1">
      <c r="F185" s="6" t="s">
        <v>280</v>
      </c>
    </row>
    <row r="186" spans="6:6" ht="15.75" customHeight="1">
      <c r="F186" s="6" t="s">
        <v>281</v>
      </c>
    </row>
    <row r="187" spans="6:6" ht="15.75" customHeight="1">
      <c r="F187" s="6" t="s">
        <v>152</v>
      </c>
    </row>
    <row r="188" spans="6:6" ht="15.75" customHeight="1">
      <c r="F188" s="6" t="s">
        <v>282</v>
      </c>
    </row>
    <row r="189" spans="6:6" ht="15.75" customHeight="1">
      <c r="F189" s="6" t="s">
        <v>145</v>
      </c>
    </row>
    <row r="190" spans="6:6" ht="15.75" customHeight="1">
      <c r="F190" s="6" t="s">
        <v>146</v>
      </c>
    </row>
    <row r="191" spans="6:6" ht="15.75" customHeight="1">
      <c r="F191" s="6" t="s">
        <v>190</v>
      </c>
    </row>
    <row r="192" spans="6:6" ht="15.75" customHeight="1">
      <c r="F192" s="6" t="s">
        <v>291</v>
      </c>
    </row>
    <row r="193" spans="6:6" ht="15.75" customHeight="1">
      <c r="F193" s="6" t="s">
        <v>292</v>
      </c>
    </row>
    <row r="194" spans="6:6" ht="15.75" customHeight="1">
      <c r="F194" s="6" t="s">
        <v>293</v>
      </c>
    </row>
    <row r="195" spans="6:6" ht="15.75" customHeight="1">
      <c r="F195" s="6" t="s">
        <v>185</v>
      </c>
    </row>
    <row r="196" spans="6:6" ht="15.75" customHeight="1">
      <c r="F196" s="6" t="s">
        <v>284</v>
      </c>
    </row>
    <row r="197" spans="6:6" ht="15.75" customHeight="1">
      <c r="F197" s="6" t="s">
        <v>294</v>
      </c>
    </row>
    <row r="198" spans="6:6" ht="15.75" customHeight="1">
      <c r="F198" s="6" t="s">
        <v>285</v>
      </c>
    </row>
    <row r="199" spans="6:6" ht="15.75" customHeight="1">
      <c r="F199" s="6" t="s">
        <v>295</v>
      </c>
    </row>
    <row r="200" spans="6:6" ht="15.75" customHeight="1">
      <c r="F200" s="6" t="s">
        <v>186</v>
      </c>
    </row>
    <row r="201" spans="6:6" ht="15.75" customHeight="1">
      <c r="F201" s="6" t="s">
        <v>192</v>
      </c>
    </row>
    <row r="202" spans="6:6" ht="15.75" customHeight="1">
      <c r="F202" s="6" t="s">
        <v>187</v>
      </c>
    </row>
    <row r="203" spans="6:6" ht="15.75" customHeight="1">
      <c r="F203" s="6" t="s">
        <v>286</v>
      </c>
    </row>
    <row r="204" spans="6:6" ht="15.75" customHeight="1">
      <c r="F204" s="6" t="s">
        <v>258</v>
      </c>
    </row>
    <row r="205" spans="6:6" ht="15.75" customHeight="1">
      <c r="F205" s="6" t="s">
        <v>300</v>
      </c>
    </row>
    <row r="206" spans="6:6" ht="15.75" customHeight="1">
      <c r="F206" s="6" t="s">
        <v>153</v>
      </c>
    </row>
    <row r="207" spans="6:6" ht="15.75" customHeight="1">
      <c r="F207" s="6" t="s">
        <v>297</v>
      </c>
    </row>
    <row r="208" spans="6:6" ht="15.75" customHeight="1">
      <c r="F208" s="6" t="s">
        <v>188</v>
      </c>
    </row>
    <row r="209" spans="6:6" ht="15.75" customHeight="1">
      <c r="F209" s="6" t="s">
        <v>189</v>
      </c>
    </row>
    <row r="210" spans="6:6" ht="15.75" customHeight="1">
      <c r="F210" s="6" t="s">
        <v>133</v>
      </c>
    </row>
    <row r="211" spans="6:6" ht="15.75" customHeight="1">
      <c r="F211" s="6" t="s">
        <v>139</v>
      </c>
    </row>
    <row r="212" spans="6:6" ht="15.75" customHeight="1">
      <c r="F212" s="6" t="s">
        <v>140</v>
      </c>
    </row>
    <row r="213" spans="6:6" ht="15.75" customHeight="1">
      <c r="F213" s="6" t="s">
        <v>248</v>
      </c>
    </row>
    <row r="214" spans="6:6" ht="15.75" customHeight="1">
      <c r="F214" s="6" t="s">
        <v>266</v>
      </c>
    </row>
    <row r="215" spans="6:6" ht="15.75" customHeight="1">
      <c r="F215" s="6" t="s">
        <v>141</v>
      </c>
    </row>
    <row r="216" spans="6:6" ht="15.75" customHeight="1">
      <c r="F216" s="6" t="s">
        <v>273</v>
      </c>
    </row>
    <row r="217" spans="6:6" ht="15.75" customHeight="1">
      <c r="F217" s="6" t="s">
        <v>259</v>
      </c>
    </row>
    <row r="218" spans="6:6" ht="15.75" customHeight="1">
      <c r="F218" s="6" t="s">
        <v>249</v>
      </c>
    </row>
    <row r="219" spans="6:6" ht="15.75" customHeight="1">
      <c r="F219" s="6" t="s">
        <v>142</v>
      </c>
    </row>
    <row r="220" spans="6:6" ht="15.75" customHeight="1">
      <c r="F220" s="6" t="s">
        <v>175</v>
      </c>
    </row>
    <row r="221" spans="6:6" ht="15.75" customHeight="1">
      <c r="F221" s="6" t="s">
        <v>132</v>
      </c>
    </row>
    <row r="222" spans="6:6" ht="15.75" customHeight="1">
      <c r="F222" s="6" t="s">
        <v>176</v>
      </c>
    </row>
    <row r="223" spans="6:6" ht="15.75" customHeight="1">
      <c r="F223" s="6" t="s">
        <v>267</v>
      </c>
    </row>
    <row r="224" spans="6:6" ht="15.75" customHeight="1">
      <c r="F224" s="6" t="s">
        <v>177</v>
      </c>
    </row>
    <row r="225" spans="6:6" ht="15.75" customHeight="1">
      <c r="F225" s="6" t="s">
        <v>268</v>
      </c>
    </row>
    <row r="226" spans="6:6" ht="15.75" customHeight="1">
      <c r="F226" s="6" t="s">
        <v>247</v>
      </c>
    </row>
    <row r="227" spans="6:6" ht="15.75" customHeight="1">
      <c r="F227" s="6" t="s">
        <v>178</v>
      </c>
    </row>
    <row r="228" spans="6:6" ht="15.75" customHeight="1">
      <c r="F228" s="6" t="s">
        <v>254</v>
      </c>
    </row>
    <row r="229" spans="6:6" ht="15.75" customHeight="1">
      <c r="F229" s="6" t="s">
        <v>180</v>
      </c>
    </row>
    <row r="230" spans="6:6" ht="15.75" customHeight="1">
      <c r="F230" s="6" t="s">
        <v>270</v>
      </c>
    </row>
    <row r="231" spans="6:6" ht="15.75" customHeight="1">
      <c r="F231" s="6" t="s">
        <v>276</v>
      </c>
    </row>
    <row r="232" spans="6:6" ht="15.75" customHeight="1">
      <c r="F232" s="6" t="s">
        <v>250</v>
      </c>
    </row>
    <row r="233" spans="6:6" ht="15.75" customHeight="1">
      <c r="F233" s="6" t="s">
        <v>181</v>
      </c>
    </row>
    <row r="234" spans="6:6" ht="15.75" customHeight="1">
      <c r="F234" s="6" t="s">
        <v>182</v>
      </c>
    </row>
    <row r="235" spans="6:6" ht="15.75" customHeight="1">
      <c r="F235" s="6" t="s">
        <v>256</v>
      </c>
    </row>
    <row r="236" spans="6:6" ht="15.75" customHeight="1">
      <c r="F236" s="6" t="s">
        <v>252</v>
      </c>
    </row>
    <row r="237" spans="6:6" ht="15.75" customHeight="1">
      <c r="F237" s="6" t="s">
        <v>262</v>
      </c>
    </row>
    <row r="238" spans="6:6" ht="15.75" customHeight="1">
      <c r="F238" s="6" t="s">
        <v>245</v>
      </c>
    </row>
    <row r="239" spans="6:6" ht="15.75" customHeight="1">
      <c r="F239" s="6" t="s">
        <v>183</v>
      </c>
    </row>
    <row r="240" spans="6:6" ht="15.75" customHeight="1">
      <c r="F240" s="6" t="s">
        <v>241</v>
      </c>
    </row>
    <row r="241" spans="6:6" ht="15.75" customHeight="1">
      <c r="F241" s="6" t="s">
        <v>279</v>
      </c>
    </row>
    <row r="242" spans="6:6" ht="15.75" customHeight="1">
      <c r="F242" s="6" t="s">
        <v>277</v>
      </c>
    </row>
    <row r="243" spans="6:6" ht="15.75" customHeight="1">
      <c r="F243" s="6" t="s">
        <v>271</v>
      </c>
    </row>
    <row r="244" spans="6:6" ht="15.75" customHeight="1">
      <c r="F244" s="6" t="s">
        <v>242</v>
      </c>
    </row>
    <row r="245" spans="6:6" ht="15.75" customHeight="1">
      <c r="F245" s="6" t="s">
        <v>243</v>
      </c>
    </row>
    <row r="246" spans="6:6" ht="15.75" customHeight="1">
      <c r="F246" s="6" t="s">
        <v>298</v>
      </c>
    </row>
    <row r="247" spans="6:6" ht="15.75" customHeight="1">
      <c r="F247" s="6" t="s">
        <v>246</v>
      </c>
    </row>
    <row r="248" spans="6:6" ht="15.75" customHeight="1">
      <c r="F248" s="6" t="s">
        <v>163</v>
      </c>
    </row>
    <row r="249" spans="6:6" ht="15.75" customHeight="1">
      <c r="F249" s="6" t="s">
        <v>217</v>
      </c>
    </row>
    <row r="250" spans="6:6" ht="15.75" customHeight="1">
      <c r="F250" s="6" t="s">
        <v>218</v>
      </c>
    </row>
    <row r="251" spans="6:6" ht="15.75" customHeight="1">
      <c r="F251" s="6" t="s">
        <v>164</v>
      </c>
    </row>
    <row r="252" spans="6:6" ht="15.75" customHeight="1">
      <c r="F252" s="6" t="s">
        <v>114</v>
      </c>
    </row>
    <row r="253" spans="6:6" ht="15.75" customHeight="1">
      <c r="F253" s="6" t="s">
        <v>128</v>
      </c>
    </row>
    <row r="254" spans="6:6" ht="15.75" customHeight="1">
      <c r="F254" s="6" t="s">
        <v>165</v>
      </c>
    </row>
    <row r="255" spans="6:6" ht="15.75" customHeight="1">
      <c r="F255" s="6" t="s">
        <v>193</v>
      </c>
    </row>
    <row r="256" spans="6:6" ht="15.75" customHeight="1">
      <c r="F256" s="6" t="s">
        <v>195</v>
      </c>
    </row>
    <row r="257" spans="6:6" ht="15.75" customHeight="1">
      <c r="F257" s="6" t="s">
        <v>197</v>
      </c>
    </row>
    <row r="258" spans="6:6" ht="15.75" customHeight="1">
      <c r="F258" s="6" t="s">
        <v>219</v>
      </c>
    </row>
    <row r="259" spans="6:6" ht="15.75" customHeight="1">
      <c r="F259" s="6" t="s">
        <v>198</v>
      </c>
    </row>
    <row r="260" spans="6:6" ht="15.75" customHeight="1">
      <c r="F260" s="6" t="s">
        <v>167</v>
      </c>
    </row>
    <row r="261" spans="6:6" ht="15.75" customHeight="1">
      <c r="F261" s="6" t="s">
        <v>200</v>
      </c>
    </row>
    <row r="262" spans="6:6" ht="15.75" customHeight="1">
      <c r="F262" s="6" t="s">
        <v>202</v>
      </c>
    </row>
    <row r="263" spans="6:6" ht="15.75" customHeight="1">
      <c r="F263" s="6" t="s">
        <v>204</v>
      </c>
    </row>
    <row r="264" spans="6:6" ht="15.75" customHeight="1">
      <c r="F264" s="6" t="s">
        <v>206</v>
      </c>
    </row>
    <row r="265" spans="6:6" ht="15.75" customHeight="1">
      <c r="F265" s="6" t="s">
        <v>220</v>
      </c>
    </row>
    <row r="266" spans="6:6" ht="15.75" customHeight="1">
      <c r="F266" s="6" t="s">
        <v>221</v>
      </c>
    </row>
    <row r="267" spans="6:6" ht="15.75" customHeight="1">
      <c r="F267" s="6" t="s">
        <v>156</v>
      </c>
    </row>
    <row r="268" spans="6:6" ht="15.75" customHeight="1">
      <c r="F268" s="6" t="s">
        <v>222</v>
      </c>
    </row>
    <row r="269" spans="6:6" ht="15.75" customHeight="1">
      <c r="F269" s="6" t="s">
        <v>166</v>
      </c>
    </row>
    <row r="270" spans="6:6" ht="15.75" customHeight="1">
      <c r="F270" s="6" t="s">
        <v>208</v>
      </c>
    </row>
    <row r="271" spans="6:6" ht="15.75" customHeight="1">
      <c r="F271" s="6" t="s">
        <v>223</v>
      </c>
    </row>
    <row r="272" spans="6:6" ht="15.75" customHeight="1">
      <c r="F272" s="6" t="s">
        <v>129</v>
      </c>
    </row>
    <row r="273" spans="6:6" ht="15.75" customHeight="1">
      <c r="F273" s="6" t="s">
        <v>224</v>
      </c>
    </row>
    <row r="274" spans="6:6" ht="15.75" customHeight="1">
      <c r="F274" s="6" t="s">
        <v>158</v>
      </c>
    </row>
    <row r="275" spans="6:6" ht="15.75" customHeight="1">
      <c r="F275" s="6" t="s">
        <v>116</v>
      </c>
    </row>
    <row r="276" spans="6:6" ht="15.75" customHeight="1">
      <c r="F276" s="6" t="s">
        <v>121</v>
      </c>
    </row>
    <row r="277" spans="6:6" ht="15.75" customHeight="1">
      <c r="F277" s="6" t="s">
        <v>232</v>
      </c>
    </row>
    <row r="278" spans="6:6" ht="15.75" customHeight="1">
      <c r="F278" s="6" t="s">
        <v>161</v>
      </c>
    </row>
    <row r="279" spans="6:6" ht="15.75" customHeight="1">
      <c r="F279" s="6" t="s">
        <v>213</v>
      </c>
    </row>
    <row r="280" spans="6:6" ht="15.75" customHeight="1">
      <c r="F280" s="6" t="s">
        <v>214</v>
      </c>
    </row>
    <row r="281" spans="6:6" ht="15.75" customHeight="1">
      <c r="F281" s="6" t="s">
        <v>299</v>
      </c>
    </row>
    <row r="282" spans="6:6" ht="15.75" customHeight="1">
      <c r="F282" s="6" t="s">
        <v>227</v>
      </c>
    </row>
    <row r="283" spans="6:6" ht="15.75" customHeight="1">
      <c r="F283" s="6" t="s">
        <v>228</v>
      </c>
    </row>
    <row r="284" spans="6:6" ht="15.75" customHeight="1">
      <c r="F284" s="6" t="s">
        <v>229</v>
      </c>
    </row>
    <row r="285" spans="6:6" ht="15.75" customHeight="1">
      <c r="F285" s="6" t="s">
        <v>123</v>
      </c>
    </row>
    <row r="286" spans="6:6" ht="15.75" customHeight="1">
      <c r="F286" s="6" t="s">
        <v>233</v>
      </c>
    </row>
    <row r="287" spans="6:6" ht="15.75" customHeight="1">
      <c r="F287" s="6" t="s">
        <v>234</v>
      </c>
    </row>
    <row r="288" spans="6:6" ht="15.75" customHeight="1">
      <c r="F288" s="6" t="s">
        <v>235</v>
      </c>
    </row>
    <row r="289" spans="6:6" ht="15.75" customHeight="1">
      <c r="F289" s="6" t="s">
        <v>169</v>
      </c>
    </row>
    <row r="290" spans="6:6" ht="15.75" customHeight="1">
      <c r="F290" s="6" t="s">
        <v>170</v>
      </c>
    </row>
    <row r="291" spans="6:6" ht="15.75" customHeight="1">
      <c r="F291" s="6" t="s">
        <v>120</v>
      </c>
    </row>
    <row r="292" spans="6:6" ht="15.75" customHeight="1">
      <c r="F292" s="6" t="s">
        <v>162</v>
      </c>
    </row>
    <row r="293" spans="6:6" ht="15.75" customHeight="1">
      <c r="F293" s="6" t="s">
        <v>216</v>
      </c>
    </row>
    <row r="294" spans="6:6" ht="15.75" customHeight="1">
      <c r="F294" s="6" t="s">
        <v>238</v>
      </c>
    </row>
    <row r="295" spans="6:6" ht="15.75" customHeight="1">
      <c r="F295" s="6" t="s">
        <v>239</v>
      </c>
    </row>
    <row r="296" spans="6:6" ht="15.75" customHeight="1">
      <c r="F296" s="6" t="s">
        <v>240</v>
      </c>
    </row>
    <row r="297" spans="6:6" ht="15.75" customHeight="1">
      <c r="F297" s="6" t="s">
        <v>173</v>
      </c>
    </row>
  </sheetData>
  <autoFilter ref="C1:C159">
    <filterColumn colId="0">
      <filters>
        <filter val="2"/>
      </filters>
    </filterColumn>
  </autoFilter>
  <printOptions>
    <extLst>
      <ext uri="smNativeData">
        <pm:pageFlags xmlns:pm="smNativeData" id="1712247999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712247999" l="56" r="56" t="56" b="56" borderId="0" fillId="0" vertical="0"/>
        <pm:footer xmlns:pm="smNativeData" id="1712247999" l="56" r="56" t="56" b="56" borderId="0" fillId="0" vertical="2"/>
      </ext>
    </extLst>
  </headerFooter>
  <extLst>
    <ext uri="smNativeData">
      <pm:sheetPrefs xmlns:pm="smNativeData" day="17122479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U983"/>
  <sheetViews>
    <sheetView view="normal" workbookViewId="0">
      <selection activeCell="A1" sqref="A1"/>
    </sheetView>
  </sheetViews>
  <sheetFormatPr baseColWidth="11" defaultColWidth="12.630631" defaultRowHeight="13.45"/>
  <cols>
    <col min="1" max="1" width="8.882883" customWidth="1" style="6"/>
    <col min="2" max="2" width="34.252252" customWidth="1" style="6"/>
    <col min="3" max="3" width="34.882883" customWidth="1" style="6"/>
    <col min="4" max="4" width="23.882883" customWidth="1" style="6"/>
    <col min="5" max="6" width="18.747748" customWidth="1" style="6"/>
    <col min="7" max="7" width="30.882883" customWidth="1" style="6"/>
    <col min="8" max="9" width="8.252252" customWidth="1" style="6"/>
    <col min="10" max="10" width="9.252252" customWidth="1" style="6"/>
    <col min="11" max="13" width="6.882883" customWidth="1" style="6"/>
    <col min="14" max="14" width="4.882883" customWidth="1" style="6"/>
    <col min="15" max="21" width="9.000000" customWidth="1" style="6"/>
  </cols>
  <sheetData>
    <row r="1" spans="1:3" ht="15.75" customHeight="1">
      <c r="A1" s="99"/>
      <c r="C1" s="100"/>
    </row>
    <row r="2" spans="1:21" ht="15.75" customHeight="1">
      <c r="A2" s="101" t="s">
        <v>9</v>
      </c>
      <c r="B2" s="101" t="s">
        <v>10</v>
      </c>
      <c r="C2" s="101" t="s">
        <v>909</v>
      </c>
      <c r="D2" s="101" t="s">
        <v>910</v>
      </c>
      <c r="E2" s="101" t="s">
        <v>911</v>
      </c>
      <c r="F2" s="101" t="s">
        <v>912</v>
      </c>
      <c r="G2" s="101" t="s">
        <v>913</v>
      </c>
      <c r="H2" s="101" t="s">
        <v>914</v>
      </c>
      <c r="I2" s="101" t="s">
        <v>915</v>
      </c>
      <c r="J2" s="101"/>
      <c r="K2" s="101" t="s">
        <v>916</v>
      </c>
      <c r="L2" s="101" t="s">
        <v>917</v>
      </c>
      <c r="M2" s="101" t="s">
        <v>918</v>
      </c>
      <c r="O2" s="102" t="s">
        <v>919</v>
      </c>
      <c r="P2" s="102" t="s">
        <v>920</v>
      </c>
      <c r="Q2" s="102" t="s">
        <v>921</v>
      </c>
      <c r="R2" s="102" t="s">
        <v>922</v>
      </c>
      <c r="S2" s="102" t="s">
        <v>923</v>
      </c>
      <c r="T2" s="102" t="s">
        <v>924</v>
      </c>
      <c r="U2" s="102" t="s">
        <v>924</v>
      </c>
    </row>
    <row r="3" spans="1:21" ht="15.75" customHeight="1">
      <c r="A3" s="65" t="e">
        <f>#NAME?</f>
        <v>#NAME?</v>
      </c>
      <c r="B3" s="65" t="e">
        <f>#NAME?</f>
        <v>#NAME?</v>
      </c>
      <c r="C3" s="103" t="e">
        <f>VLOOKUP(B3,SeguimientoAlumnos!D3:BV179,68,0)</f>
        <v>#N/A</v>
      </c>
      <c r="D3" s="104" t="str">
        <f aca="1">IFERROR(INDIRECT(CONCATENATE("SeguimientoAlumnos!R2C"&amp;$O3),FALSE()),"")</f>
        <v/>
      </c>
      <c r="E3" s="104" t="str">
        <f aca="1">IFERROR(INDIRECT(CONCATENATE("SeguimientoAlumnos!R2C"&amp;$P3),FALSE()),"")</f>
        <v/>
      </c>
      <c r="F3" s="104" t="str">
        <f aca="1">IFERROR(INDIRECT(CONCATENATE("SeguimientoAlumnos!R2C"&amp;$Q3),FALSE()),"")</f>
        <v/>
      </c>
      <c r="G3" s="104" t="str">
        <f aca="1">IFERROR(INDIRECT(CONCATENATE("SeguimientoAlumnos!R2C"&amp;$R3),FALSE()),"")</f>
        <v/>
      </c>
      <c r="H3" s="104" t="str">
        <f aca="1">IFERROR(INDIRECT(CONCATENATE("SeguimientoAlumnos!R2C"&amp;$S3),FALSE()),"")</f>
        <v/>
      </c>
      <c r="I3" s="104" t="str">
        <f aca="1">IFERROR(INDIRECT(CONCATENATE("SeguimientoAlumnos!R2C"&amp;$T3),FALSE()),"")</f>
        <v/>
      </c>
      <c r="J3" s="104" t="str">
        <f aca="1">IFERROR(INDIRECT(CONCATENATE("SeguimientoAlumnos!R2C"&amp;$U3),FALSE()),"")</f>
        <v/>
      </c>
      <c r="K3" s="65"/>
      <c r="L3" s="65"/>
      <c r="M3" s="65"/>
      <c r="O3" s="105" t="e">
        <f aca="1">MATCH("R",INDIRECT(CONCATENATE("SeguimientoAlumnos!R"&amp;MATCH(A3,SeguimientoAlumnos!$C$3:$C$200,0)+2&amp;"C5"&amp;":R"&amp;MATCH(A3,SeguimientoAlumnos!$C$3:$C$200,0)+2&amp;"C76"),FALSE()),0)+4</f>
        <v>#N/A</v>
      </c>
      <c r="P3" s="106" t="e">
        <f aca="1">IF($C3&gt;1,MATCH("R",INDIRECT(CONCATENATE("SeguimientoAlumnos!R"&amp;MATCH(A3,SeguimientoAlumnos!$C$3:$C$200,0)+2&amp;"C"&amp;O3+1&amp;":R"&amp;MATCH(A3,SeguimientoAlumnos!$C$3:$C$200,0)+2&amp;"C76"),FALSE()),0)+O3,0)</f>
        <v>#N/A</v>
      </c>
      <c r="Q3" s="106" t="e">
        <f aca="1">IF(C3&gt;2,MATCH("R",INDIRECT(CONCATENATE("SeguimientoAlumnos!R"&amp;MATCH(A3,SeguimientoAlumnos!$C$3:$C$200,0)+2&amp;"C"&amp;P3+1&amp;":R"&amp;MATCH(A3,SeguimientoAlumnos!$C$3:$C$200,0)+2&amp;"C76"),FALSE()),0)+P3,0)</f>
        <v>#N/A</v>
      </c>
      <c r="R3" s="106" t="e">
        <f aca="1">IF($C3&gt;3,MATCH("R",INDIRECT(CONCATENATE("SeguimientoAlumnos!R"&amp;MATCH($A3,SeguimientoAlumnos!$C$3:$C$109,0)+2&amp;"C"&amp;Q3+1&amp;":R"&amp;MATCH($A3,SeguimientoAlumnos!$C$3:$C$109,0)+2&amp;"C76"),FALSE()),0)+Q3,0)</f>
        <v>#N/A</v>
      </c>
      <c r="S3" s="106" t="e">
        <f aca="1">IF($C3&gt;4,MATCH("R",INDIRECT(CONCATENATE("SeguimientoAlumnos!R"&amp;MATCH($A3,SeguimientoAlumnos!$C$3:$C$53,0)+2&amp;"C"&amp;R3+1&amp;":R"&amp;MATCH($A3,SeguimientoAlumnos!$C$3:$C$53,0)+2&amp;"C76"),FALSE()),0)+R3,0)</f>
        <v>#N/A</v>
      </c>
      <c r="T3" s="106" t="e">
        <f aca="1">IF($C3&gt;5,MATCH("R",INDIRECT(CONCATENATE("SeguimientoAlumnos!R"&amp;MATCH($A3,SeguimientoAlumnos!$C$3:$C$53,0)+2&amp;"C"&amp;S3+1&amp;":R"&amp;MATCH($A3,SeguimientoAlumnos!$C$3:$C$53,0)+2&amp;"C76"),FALSE()),0)+S3,0)</f>
        <v>#N/A</v>
      </c>
      <c r="U3" s="106" t="e">
        <f aca="1">IF($C3&gt;5,MATCH("R",INDIRECT(CONCATENATE("SeguimientoAlumnos!R"&amp;MATCH($A3,SeguimientoAlumnos!$C$3:$C$53,0)+2&amp;"C"&amp;T3+1&amp;":R"&amp;MATCH($A3,SeguimientoAlumnos!$C$3:$C$53,0)+2&amp;"C76"),FALSE()),0)+T3,0)</f>
        <v>#N/A</v>
      </c>
    </row>
    <row r="4" spans="1:21" ht="15.75" customHeight="1">
      <c r="A4" s="65" t="e">
        <f>#NAME?</f>
        <v>#NAME?</v>
      </c>
      <c r="B4" s="65" t="e">
        <f>#NAME?</f>
        <v>#NAME?</v>
      </c>
      <c r="C4" s="103" t="e">
        <f>VLOOKUP(B4,SeguimientoAlumnos!D4:BV180,68,0)</f>
        <v>#N/A</v>
      </c>
      <c r="D4" s="107" t="str">
        <f aca="1">IFERROR(INDIRECT(CONCATENATE("SeguimientoAlumnos!R2C"&amp;$O4),FALSE()),"")</f>
        <v/>
      </c>
      <c r="E4" s="107" t="str">
        <f aca="1">IFERROR(INDIRECT(CONCATENATE("SeguimientoAlumnos!R2C"&amp;$P4),FALSE()),"")</f>
        <v/>
      </c>
      <c r="F4" s="107" t="str">
        <f aca="1">IFERROR(INDIRECT(CONCATENATE("SeguimientoAlumnos!R2C"&amp;$Q4),FALSE()),"")</f>
        <v/>
      </c>
      <c r="G4" s="104" t="str">
        <f aca="1">IFERROR(INDIRECT(CONCATENATE("SeguimientoAlumnos!R2C"&amp;$R4),FALSE()),"")</f>
        <v/>
      </c>
      <c r="H4" s="104" t="str">
        <f aca="1">IFERROR(INDIRECT(CONCATENATE("SeguimientoAlumnos!R2C"&amp;$S4),FALSE()),"")</f>
        <v/>
      </c>
      <c r="I4" s="104" t="str">
        <f aca="1">IFERROR(INDIRECT(CONCATENATE("SeguimientoAlumnos!R2C"&amp;$T4),FALSE()),"")</f>
        <v/>
      </c>
      <c r="J4" s="104" t="str">
        <f aca="1">IFERROR(INDIRECT(CONCATENATE("SeguimientoAlumnos!R2C"&amp;$U4),FALSE()),"")</f>
        <v/>
      </c>
      <c r="K4" s="65"/>
      <c r="L4" s="65"/>
      <c r="M4" s="65"/>
      <c r="O4" s="105" t="e">
        <f aca="1">MATCH("R",INDIRECT(CONCATENATE("SeguimientoAlumnos!R"&amp;MATCH(A4,SeguimientoAlumnos!$C$3:$C$200,0)+2&amp;"C5"&amp;":R"&amp;MATCH(A4,SeguimientoAlumnos!$C$3:$C$200,0)+2&amp;"C76"),FALSE()),0)+4</f>
        <v>#N/A</v>
      </c>
      <c r="P4" s="106" t="e">
        <f aca="1">IF($C4&gt;1,MATCH("R",INDIRECT(CONCATENATE("SeguimientoAlumnos!R"&amp;MATCH(A4,SeguimientoAlumnos!$C$3:$C$200,0)+2&amp;"C"&amp;O4+1&amp;":R"&amp;MATCH(A4,SeguimientoAlumnos!$C$3:$C$200,0)+2&amp;"C76"),FALSE()),0)+O4,0)</f>
        <v>#N/A</v>
      </c>
      <c r="Q4" s="106" t="e">
        <f aca="1">IF(C4&gt;2,MATCH("R",INDIRECT(CONCATENATE("SeguimientoAlumnos!R"&amp;MATCH(A4,SeguimientoAlumnos!$C$3:$C$200,0)+2&amp;"C"&amp;P4+1&amp;":R"&amp;MATCH(A4,SeguimientoAlumnos!$C$3:$C$200,0)+2&amp;"C76"),FALSE()),0)+P4,0)</f>
        <v>#N/A</v>
      </c>
      <c r="R4" s="106" t="e">
        <f aca="1">IF($C4&gt;3,MATCH("R",INDIRECT(CONCATENATE("SeguimientoAlumnos!R"&amp;MATCH($A4,SeguimientoAlumnos!$C$3:$C$109,0)+2&amp;"C"&amp;Q4+1&amp;":R"&amp;MATCH($A4,SeguimientoAlumnos!$C$3:$C$109,0)+2&amp;"C76"),FALSE()),0)+Q4,0)</f>
        <v>#N/A</v>
      </c>
      <c r="S4" s="106" t="e">
        <f aca="1">IF($C4&gt;4,MATCH("R",INDIRECT(CONCATENATE("SeguimientoAlumnos!R"&amp;MATCH($A4,SeguimientoAlumnos!$C$5:$C$109,0)+2&amp;"C"&amp;R4+1&amp;":R"&amp;MATCH($A4,SeguimientoAlumnos!$C$5:$C$109,0)+2&amp;"C76"),FALSE()),0)+R4,0)</f>
        <v>#N/A</v>
      </c>
      <c r="T4" s="106" t="e">
        <f aca="1">IF($C4&gt;5,MATCH("R",INDIRECT(CONCATENATE("SeguimientoAlumnos!R"&amp;MATCH($A4,SeguimientoAlumnos!$C$5:$C$109,0)+2&amp;"C"&amp;S4+1&amp;":R"&amp;MATCH($A4,SeguimientoAlumnos!$C$5:$C$109,0)+2&amp;"C76"),FALSE()),0)+S4,0)</f>
        <v>#N/A</v>
      </c>
      <c r="U4" s="106" t="e">
        <f aca="1">IF($C4&gt;5,MATCH("R",INDIRECT(CONCATENATE("SeguimientoAlumnos!R"&amp;MATCH($A4,SeguimientoAlumnos!$C$5:$C$109,0)+2&amp;"C"&amp;T4+1&amp;":R"&amp;MATCH($A4,SeguimientoAlumnos!$C$5:$C$109,0)+2&amp;"C76"),FALSE()),0)+T4,0)</f>
        <v>#N/A</v>
      </c>
    </row>
    <row r="5" spans="1:21" ht="15.75" customHeight="1">
      <c r="A5" s="65" t="e">
        <f>#NAME?</f>
        <v>#NAME?</v>
      </c>
      <c r="B5" s="65" t="e">
        <f>#NAME?</f>
        <v>#NAME?</v>
      </c>
      <c r="C5" s="103" t="e">
        <f>VLOOKUP(B5,SeguimientoAlumnos!D5:BV181,68,0)</f>
        <v>#N/A</v>
      </c>
      <c r="D5" s="107" t="str">
        <f aca="1">IFERROR(INDIRECT(CONCATENATE("SeguimientoAlumnos!R2C"&amp;$O5),FALSE()),"")</f>
        <v/>
      </c>
      <c r="E5" s="108" t="str">
        <f aca="1">IFERROR(INDIRECT(CONCATENATE("SeguimientoAlumnos!R2C"&amp;$P5),FALSE()),"")</f>
        <v/>
      </c>
      <c r="F5" s="107" t="str">
        <f aca="1">IFERROR(INDIRECT(CONCATENATE("SeguimientoAlumnos!R2C"&amp;$Q5),FALSE()),"")</f>
        <v/>
      </c>
      <c r="G5" s="107"/>
      <c r="H5" s="107"/>
      <c r="I5" s="107"/>
      <c r="J5" s="65"/>
      <c r="K5" s="65"/>
      <c r="L5" s="65"/>
      <c r="M5" s="65"/>
      <c r="O5" s="105" t="e">
        <f aca="1">MATCH("R",INDIRECT(CONCATENATE("SeguimientoAlumnos!R"&amp;MATCH(A5,SeguimientoAlumnos!$C$3:$C$200,0)+2&amp;"C5"&amp;":R"&amp;MATCH(A5,SeguimientoAlumnos!$C$3:$C$200,0)+2&amp;"C76"),FALSE()),0)+4</f>
        <v>#N/A</v>
      </c>
      <c r="P5" s="106" t="e">
        <f aca="1">IF($C5&gt;1,MATCH("R",INDIRECT(CONCATENATE("SeguimientoAlumnos!R"&amp;MATCH(A5,SeguimientoAlumnos!$C$3:$C$200,0)+2&amp;"C"&amp;O5+1&amp;":R"&amp;MATCH(A5,SeguimientoAlumnos!$C$3:$C$200,0)+2&amp;"C76"),FALSE()),0)+O5,0)</f>
        <v>#N/A</v>
      </c>
      <c r="Q5" s="106" t="e">
        <f aca="1">IF(C5&gt;2,MATCH("R",INDIRECT(CONCATENATE("SeguimientoAlumnos!R"&amp;MATCH(A5,SeguimientoAlumnos!$C$3:$C$200,0)+2&amp;"C"&amp;P5+1&amp;":R"&amp;MATCH(A5,SeguimientoAlumnos!$C$3:$C$200,0)+2&amp;"C76"),FALSE()),0)+P5,0)</f>
        <v>#N/A</v>
      </c>
      <c r="R5" s="106" t="e">
        <f aca="1">IF($C5&gt;3,MATCH("R",INDIRECT(CONCATENATE("SeguimientoAlumnos!R"&amp;MATCH($A5,SeguimientoAlumnos!$C$3:$C$109,0)+2&amp;"C"&amp;Q5+1&amp;":R"&amp;MATCH($A5,SeguimientoAlumnos!$C$3:$C$109,0)+2&amp;"C76"),FALSE()),0)+Q5,0)</f>
        <v>#N/A</v>
      </c>
      <c r="S5" s="106" t="e">
        <f aca="1">IF($C5&gt;4,MATCH("R",INDIRECT(CONCATENATE("SeguimientoAlumnos!R"&amp;MATCH($A5,SeguimientoAlumnos!$C$5:$C$109,0)+2&amp;"C"&amp;R5+1&amp;":R"&amp;MATCH($A5,SeguimientoAlumnos!$C$5:$C$109,0)+2&amp;"C76"),FALSE()),0)+R5,0)</f>
        <v>#N/A</v>
      </c>
      <c r="T5" s="106" t="e">
        <f aca="1">IF($C5&gt;5,MATCH("R",INDIRECT(CONCATENATE("SeguimientoAlumnos!R"&amp;MATCH($A5,SeguimientoAlumnos!$C$5:$C$109,0)+2&amp;"C"&amp;S5+1&amp;":R"&amp;MATCH($A5,SeguimientoAlumnos!$C$5:$C$109,0)+2&amp;"C76"),FALSE()),0)+S5,0)</f>
        <v>#N/A</v>
      </c>
      <c r="U5" s="106" t="e">
        <f aca="1">IF($C5&gt;5,MATCH("R",INDIRECT(CONCATENATE("SeguimientoAlumnos!R"&amp;MATCH($A5,SeguimientoAlumnos!$C$5:$C$109,0)+2&amp;"C"&amp;T5+1&amp;":R"&amp;MATCH($A5,SeguimientoAlumnos!$C$5:$C$109,0)+2&amp;"C76"),FALSE()),0)+T5,0)</f>
        <v>#N/A</v>
      </c>
    </row>
    <row r="6" spans="1:21" ht="15.75" customHeight="1">
      <c r="A6" s="65" t="e">
        <f>#NAME?</f>
        <v>#NAME?</v>
      </c>
      <c r="B6" s="65" t="e">
        <f>#NAME?</f>
        <v>#NAME?</v>
      </c>
      <c r="C6" s="103" t="e">
        <f>VLOOKUP(B6,SeguimientoAlumnos!D6:BV182,68,0)</f>
        <v>#N/A</v>
      </c>
      <c r="D6" s="107" t="str">
        <f aca="1">IFERROR(INDIRECT(CONCATENATE("SeguimientoAlumnos!R2C"&amp;$O6),FALSE()),"")</f>
        <v/>
      </c>
      <c r="E6" s="107" t="str">
        <f aca="1">IFERROR(INDIRECT(CONCATENATE("SeguimientoAlumnos!R2C"&amp;$P6),FALSE()),"")</f>
        <v/>
      </c>
      <c r="F6" s="107" t="str">
        <f aca="1">IFERROR(INDIRECT(CONCATENATE("SeguimientoAlumnos!R2C"&amp;$Q6),FALSE()),"")</f>
        <v/>
      </c>
      <c r="G6" s="107"/>
      <c r="H6" s="107"/>
      <c r="I6" s="107"/>
      <c r="J6" s="65"/>
      <c r="K6" s="65"/>
      <c r="L6" s="65"/>
      <c r="M6" s="65"/>
      <c r="O6" s="105" t="e">
        <f aca="1">MATCH("R",INDIRECT(CONCATENATE("SeguimientoAlumnos!R"&amp;MATCH(A6,SeguimientoAlumnos!$C$3:$C$200,0)+2&amp;"C5"&amp;":R"&amp;MATCH(A6,SeguimientoAlumnos!$C$3:$C$200,0)+2&amp;"C76"),FALSE()),0)+4</f>
        <v>#N/A</v>
      </c>
      <c r="P6" s="106" t="e">
        <f aca="1">IF($C6&gt;1,MATCH("R",INDIRECT(CONCATENATE("SeguimientoAlumnos!R"&amp;MATCH(A6,SeguimientoAlumnos!$C$3:$C$200,0)+2&amp;"C"&amp;O6+1&amp;":R"&amp;MATCH(A6,SeguimientoAlumnos!$C$3:$C$200,0)+2&amp;"C76"),FALSE()),0)+O6,0)</f>
        <v>#N/A</v>
      </c>
      <c r="Q6" s="106" t="e">
        <f aca="1">IF(C6&gt;2,MATCH("R",INDIRECT(CONCATENATE("SeguimientoAlumnos!R"&amp;MATCH(A6,SeguimientoAlumnos!$C$3:$C$200,0)+2&amp;"C"&amp;P6+1&amp;":R"&amp;MATCH(A6,SeguimientoAlumnos!$C$3:$C$200,0)+2&amp;"C76"),FALSE()),0)+P6,0)</f>
        <v>#N/A</v>
      </c>
      <c r="R6" s="106" t="e">
        <f aca="1">IF($C6&gt;3,MATCH("R",INDIRECT(CONCATENATE("SeguimientoAlumnos!R"&amp;MATCH($A6,SeguimientoAlumnos!$C$3:$C$109,0)+2&amp;"C"&amp;Q6+1&amp;":R"&amp;MATCH($A6,SeguimientoAlumnos!$C$3:$C$109,0)+2&amp;"C76"),FALSE()),0)+Q6,0)</f>
        <v>#N/A</v>
      </c>
      <c r="S6" s="106" t="e">
        <f aca="1">IF($C6&gt;4,MATCH("R",INDIRECT(CONCATENATE("SeguimientoAlumnos!R"&amp;MATCH($A6,SeguimientoAlumnos!$C$5:$C$109,0)+2&amp;"C"&amp;R6+1&amp;":R"&amp;MATCH($A6,SeguimientoAlumnos!$C$5:$C$109,0)+2&amp;"C76"),FALSE()),0)+R6,0)</f>
        <v>#N/A</v>
      </c>
      <c r="T6" s="106" t="e">
        <f aca="1">IF($C6&gt;5,MATCH("R",INDIRECT(CONCATENATE("SeguimientoAlumnos!R"&amp;MATCH($A6,SeguimientoAlumnos!$C$5:$C$109,0)+2&amp;"C"&amp;S6+1&amp;":R"&amp;MATCH($A6,SeguimientoAlumnos!$C$5:$C$109,0)+2&amp;"C76"),FALSE()),0)+S6,0)</f>
        <v>#N/A</v>
      </c>
      <c r="U6" s="106" t="e">
        <f aca="1">IF($C6&gt;5,MATCH("R",INDIRECT(CONCATENATE("SeguimientoAlumnos!R"&amp;MATCH($A6,SeguimientoAlumnos!$C$5:$C$109,0)+2&amp;"C"&amp;T6+1&amp;":R"&amp;MATCH($A6,SeguimientoAlumnos!$C$5:$C$109,0)+2&amp;"C76"),FALSE()),0)+T6,0)</f>
        <v>#N/A</v>
      </c>
    </row>
    <row r="7" spans="1:21" ht="15.75" customHeight="1">
      <c r="A7" s="65" t="e">
        <f>#NAME?</f>
        <v>#NAME?</v>
      </c>
      <c r="B7" s="65" t="e">
        <f>#NAME?</f>
        <v>#NAME?</v>
      </c>
      <c r="C7" s="103" t="e">
        <f>VLOOKUP(B7,SeguimientoAlumnos!D7:BV183,68,0)</f>
        <v>#N/A</v>
      </c>
      <c r="D7" s="107" t="str">
        <f aca="1">IFERROR(INDIRECT(CONCATENATE("SeguimientoAlumnos!R2C"&amp;$O7),FALSE()),"")</f>
        <v/>
      </c>
      <c r="E7" s="107" t="str">
        <f aca="1">IFERROR(INDIRECT(CONCATENATE("SeguimientoAlumnos!R2C"&amp;$P7),FALSE()),"")</f>
        <v/>
      </c>
      <c r="F7" s="107" t="str">
        <f aca="1">IFERROR(INDIRECT(CONCATENATE("SeguimientoAlumnos!R2C"&amp;$Q7),FALSE()),"")</f>
        <v/>
      </c>
      <c r="G7" s="107"/>
      <c r="H7" s="107"/>
      <c r="I7" s="107"/>
      <c r="J7" s="65"/>
      <c r="K7" s="65"/>
      <c r="L7" s="65"/>
      <c r="M7" s="65"/>
      <c r="O7" s="105" t="e">
        <f aca="1">MATCH("R",INDIRECT(CONCATENATE("SeguimientoAlumnos!R"&amp;MATCH(A7,SeguimientoAlumnos!$C$3:$C$200,0)+2&amp;"C5"&amp;":R"&amp;MATCH(A7,SeguimientoAlumnos!$C$3:$C$200,0)+2&amp;"C76"),FALSE()),0)+4</f>
        <v>#N/A</v>
      </c>
      <c r="P7" s="106" t="e">
        <f aca="1">IF($C7&gt;1,MATCH("R",INDIRECT(CONCATENATE("SeguimientoAlumnos!R"&amp;MATCH(A7,SeguimientoAlumnos!$C$3:$C$200,0)+2&amp;"C"&amp;O7+1&amp;":R"&amp;MATCH(A7,SeguimientoAlumnos!$C$3:$C$200,0)+2&amp;"C76"),FALSE()),0)+O7,0)</f>
        <v>#N/A</v>
      </c>
      <c r="Q7" s="106" t="e">
        <f aca="1">IF(C7&gt;2,MATCH("R",INDIRECT(CONCATENATE("SeguimientoAlumnos!R"&amp;MATCH(A7,SeguimientoAlumnos!$C$3:$C$200,0)+2&amp;"C"&amp;P7+1&amp;":R"&amp;MATCH(A7,SeguimientoAlumnos!$C$3:$C$200,0)+2&amp;"C76"),FALSE()),0)+P7,0)</f>
        <v>#N/A</v>
      </c>
      <c r="R7" s="106" t="e">
        <f aca="1">IF($C7&gt;3,MATCH("R",INDIRECT(CONCATENATE("SeguimientoAlumnos!R"&amp;MATCH($A7,SeguimientoAlumnos!$C$3:$C$109,0)+2&amp;"C"&amp;Q7+1&amp;":R"&amp;MATCH($A7,SeguimientoAlumnos!$C$3:$C$109,0)+2&amp;"C76"),FALSE()),0)+Q7,0)</f>
        <v>#N/A</v>
      </c>
      <c r="S7" s="106" t="e">
        <f aca="1">IF($C7&gt;4,MATCH("R",INDIRECT(CONCATENATE("SeguimientoAlumnos!R"&amp;MATCH($A7,SeguimientoAlumnos!$C$5:$C$109,0)+2&amp;"C"&amp;R7+1&amp;":R"&amp;MATCH($A7,SeguimientoAlumnos!$C$5:$C$109,0)+2&amp;"C76"),FALSE()),0)+R7,0)</f>
        <v>#N/A</v>
      </c>
      <c r="T7" s="106" t="e">
        <f aca="1">IF($C7&gt;5,MATCH("R",INDIRECT(CONCATENATE("SeguimientoAlumnos!R"&amp;MATCH($A7,SeguimientoAlumnos!$C$5:$C$109,0)+2&amp;"C"&amp;S7+1&amp;":R"&amp;MATCH($A7,SeguimientoAlumnos!$C$5:$C$109,0)+2&amp;"C76"),FALSE()),0)+S7,0)</f>
        <v>#N/A</v>
      </c>
      <c r="U7" s="106" t="e">
        <f aca="1">IF($C7&gt;5,MATCH("R",INDIRECT(CONCATENATE("SeguimientoAlumnos!R"&amp;MATCH($A7,SeguimientoAlumnos!$C$5:$C$109,0)+2&amp;"C"&amp;T7+1&amp;":R"&amp;MATCH($A7,SeguimientoAlumnos!$C$5:$C$109,0)+2&amp;"C76"),FALSE()),0)+T7,0)</f>
        <v>#N/A</v>
      </c>
    </row>
    <row r="8" spans="1:21" ht="15.75" customHeight="1">
      <c r="A8" s="65" t="e">
        <f>#NAME?</f>
        <v>#NAME?</v>
      </c>
      <c r="B8" s="65" t="e">
        <f>#NAME?</f>
        <v>#NAME?</v>
      </c>
      <c r="C8" s="103" t="e">
        <f>VLOOKUP(B8,SeguimientoAlumnos!D8:BV184,68,0)</f>
        <v>#N/A</v>
      </c>
      <c r="D8" s="104" t="str">
        <f aca="1">IFERROR(INDIRECT(CONCATENATE("SeguimientoAlumnos!R2C"&amp;$O8),FALSE()),"")</f>
        <v/>
      </c>
      <c r="E8" s="104" t="str">
        <f aca="1">IFERROR(INDIRECT(CONCATENATE("SeguimientoAlumnos!R2C"&amp;$P8),FALSE()),"")</f>
        <v/>
      </c>
      <c r="F8" s="104" t="str">
        <f aca="1">IFERROR(INDIRECT(CONCATENATE("SeguimientoAlumnos!R2C"&amp;$Q8),FALSE()),"")</f>
        <v/>
      </c>
      <c r="G8" s="104" t="str">
        <f aca="1">IFERROR(INDIRECT(CONCATENATE("SeguimientoAlumnos!R2C"&amp;$R8),FALSE()),"")</f>
        <v/>
      </c>
      <c r="H8" s="104" t="str">
        <f aca="1">IFERROR(INDIRECT(CONCATENATE("SeguimientoAlumnos!R2C"&amp;$S8),FALSE()),"")</f>
        <v/>
      </c>
      <c r="I8" s="104" t="str">
        <f aca="1">IFERROR(INDIRECT(CONCATENATE("SeguimientoAlumnos!R2C"&amp;$T8),FALSE()),"")</f>
        <v/>
      </c>
      <c r="J8" s="104" t="str">
        <f aca="1">IFERROR(INDIRECT(CONCATENATE("SeguimientoAlumnos!R2C"&amp;$U8),FALSE()),"")</f>
        <v/>
      </c>
      <c r="K8" s="65"/>
      <c r="L8" s="65"/>
      <c r="M8" s="65"/>
      <c r="O8" s="105" t="e">
        <f aca="1">MATCH("R",INDIRECT(CONCATENATE("SeguimientoAlumnos!R"&amp;MATCH(A8,SeguimientoAlumnos!$C$3:$C$200,0)+2&amp;"C5"&amp;":R"&amp;MATCH(A8,SeguimientoAlumnos!$C$3:$C$200,0)+2&amp;"C76"),FALSE()),0)+4</f>
        <v>#N/A</v>
      </c>
      <c r="P8" s="106" t="e">
        <f aca="1">IF($C8&gt;1,MATCH("R",INDIRECT(CONCATENATE("SeguimientoAlumnos!R"&amp;MATCH(A8,SeguimientoAlumnos!$C$3:$C$200,0)+2&amp;"C"&amp;O8+1&amp;":R"&amp;MATCH(A8,SeguimientoAlumnos!$C$3:$C$200,0)+2&amp;"C76"),FALSE()),0)+O8,0)</f>
        <v>#N/A</v>
      </c>
      <c r="Q8" s="106" t="e">
        <f aca="1">IF(C8&gt;2,MATCH("R",INDIRECT(CONCATENATE("SeguimientoAlumnos!R"&amp;MATCH(A8,SeguimientoAlumnos!$C$3:$C$200,0)+2&amp;"C"&amp;P8+1&amp;":R"&amp;MATCH(A8,SeguimientoAlumnos!$C$3:$C$200,0)+2&amp;"C76"),FALSE()),0)+P8,0)</f>
        <v>#N/A</v>
      </c>
      <c r="R8" s="106" t="e">
        <f aca="1">IF($C8&gt;3,MATCH("R",INDIRECT(CONCATENATE("SeguimientoAlumnos!R"&amp;MATCH($A8,SeguimientoAlumnos!$C$3:$C$109,0)+2&amp;"C"&amp;Q8+1&amp;":R"&amp;MATCH($A8,SeguimientoAlumnos!$C$3:$C$109,0)+2&amp;"C76"),FALSE()),0)+Q8,0)</f>
        <v>#N/A</v>
      </c>
      <c r="S8" s="106" t="e">
        <f aca="1">IF($C8&gt;4,MATCH("R",INDIRECT(CONCATENATE("SeguimientoAlumnos!R"&amp;MATCH($A8,SeguimientoAlumnos!$C$5:$C$109,0)+2&amp;"C"&amp;R8+1&amp;":R"&amp;MATCH($A8,SeguimientoAlumnos!$C$5:$C$109,0)+2&amp;"C76"),FALSE()),0)+R8,0)</f>
        <v>#N/A</v>
      </c>
      <c r="T8" s="106" t="e">
        <f aca="1">IF($C8&gt;5,MATCH("R",INDIRECT(CONCATENATE("SeguimientoAlumnos!R"&amp;MATCH($A8,SeguimientoAlumnos!$C$5:$C$109,0)+2&amp;"C"&amp;S8+1&amp;":R"&amp;MATCH($A8,SeguimientoAlumnos!$C$5:$C$109,0)+2&amp;"C76"),FALSE()),0)+S8,0)</f>
        <v>#N/A</v>
      </c>
      <c r="U8" s="106" t="e">
        <f aca="1">IF($C8&gt;5,MATCH("R",INDIRECT(CONCATENATE("SeguimientoAlumnos!R"&amp;MATCH($A8,SeguimientoAlumnos!$C$5:$C$109,0)+2&amp;"C"&amp;T8+1&amp;":R"&amp;MATCH($A8,SeguimientoAlumnos!$C$5:$C$109,0)+2&amp;"C76"),FALSE()),0)+T8,0)</f>
        <v>#N/A</v>
      </c>
    </row>
    <row r="9" spans="1:21" ht="15.75" customHeight="1">
      <c r="A9" s="65" t="e">
        <f>#NAME?</f>
        <v>#NAME?</v>
      </c>
      <c r="B9" s="65" t="e">
        <f>#NAME?</f>
        <v>#NAME?</v>
      </c>
      <c r="C9" s="103" t="e">
        <f>VLOOKUP(B9,SeguimientoAlumnos!D9:BV185,68,0)</f>
        <v>#N/A</v>
      </c>
      <c r="D9" s="107" t="str">
        <f aca="1">IFERROR(INDIRECT(CONCATENATE("SeguimientoAlumnos!R2C"&amp;$O9),FALSE()),"")</f>
        <v/>
      </c>
      <c r="E9" s="107" t="str">
        <f aca="1">IFERROR(INDIRECT(CONCATENATE("SeguimientoAlumnos!R2C"&amp;$P9),FALSE()),"")</f>
        <v/>
      </c>
      <c r="F9" s="107" t="str">
        <f aca="1">IFERROR(INDIRECT(CONCATENATE("SeguimientoAlumnos!R2C"&amp;$Q9),FALSE()),"")</f>
        <v/>
      </c>
      <c r="G9" s="107"/>
      <c r="H9" s="107"/>
      <c r="I9" s="107"/>
      <c r="J9" s="65"/>
      <c r="K9" s="65"/>
      <c r="L9" s="65"/>
      <c r="M9" s="65"/>
      <c r="O9" s="105" t="e">
        <f aca="1">MATCH("R",INDIRECT(CONCATENATE("SeguimientoAlumnos!R"&amp;MATCH(A9,SeguimientoAlumnos!$C$3:$C$200,0)+2&amp;"C5"&amp;":R"&amp;MATCH(A9,SeguimientoAlumnos!$C$3:$C$200,0)+2&amp;"C76"),FALSE()),0)+4</f>
        <v>#N/A</v>
      </c>
      <c r="P9" s="106" t="e">
        <f aca="1">IF($C9&gt;1,MATCH("R",INDIRECT(CONCATENATE("SeguimientoAlumnos!R"&amp;MATCH(A9,SeguimientoAlumnos!$C$3:$C$200,0)+2&amp;"C"&amp;O9+1&amp;":R"&amp;MATCH(A9,SeguimientoAlumnos!$C$3:$C$200,0)+2&amp;"C76"),FALSE()),0)+O9,0)</f>
        <v>#N/A</v>
      </c>
      <c r="Q9" s="106" t="e">
        <f aca="1">IF(C9&gt;2,MATCH("R",INDIRECT(CONCATENATE("SeguimientoAlumnos!R"&amp;MATCH(A9,SeguimientoAlumnos!$C$3:$C$200,0)+2&amp;"C"&amp;P9+1&amp;":R"&amp;MATCH(A9,SeguimientoAlumnos!$C$3:$C$200,0)+2&amp;"C76"),FALSE()),0)+P9,0)</f>
        <v>#N/A</v>
      </c>
      <c r="R9" s="106" t="e">
        <f aca="1">IF($C9&gt;3,MATCH("R",INDIRECT(CONCATENATE("SeguimientoAlumnos!R"&amp;MATCH($A9,SeguimientoAlumnos!$C$3:$C$109,0)+2&amp;"C"&amp;Q9+1&amp;":R"&amp;MATCH($A9,SeguimientoAlumnos!$C$3:$C$109,0)+2&amp;"C76"),FALSE()),0)+Q9,0)</f>
        <v>#N/A</v>
      </c>
      <c r="S9" s="106" t="e">
        <f aca="1">IF($C9&gt;4,MATCH("R",INDIRECT(CONCATENATE("SeguimientoAlumnos!R"&amp;MATCH($A9,SeguimientoAlumnos!$C$5:$C$109,0)+2&amp;"C"&amp;R9+1&amp;":R"&amp;MATCH($A9,SeguimientoAlumnos!$C$5:$C$109,0)+2&amp;"C76"),FALSE()),0)+R9,0)</f>
        <v>#N/A</v>
      </c>
      <c r="T9" s="106" t="e">
        <f aca="1">IF($C9&gt;5,MATCH("R",INDIRECT(CONCATENATE("SeguimientoAlumnos!R"&amp;MATCH($A9,SeguimientoAlumnos!$C$5:$C$109,0)+2&amp;"C"&amp;S9+1&amp;":R"&amp;MATCH($A9,SeguimientoAlumnos!$C$5:$C$109,0)+2&amp;"C76"),FALSE()),0)+S9,0)</f>
        <v>#N/A</v>
      </c>
      <c r="U9" s="106" t="e">
        <f aca="1">IF($C9&gt;5,MATCH("R",INDIRECT(CONCATENATE("SeguimientoAlumnos!R"&amp;MATCH($A9,SeguimientoAlumnos!$C$5:$C$109,0)+2&amp;"C"&amp;T9+1&amp;":R"&amp;MATCH($A9,SeguimientoAlumnos!$C$5:$C$109,0)+2&amp;"C76"),FALSE()),0)+T9,0)</f>
        <v>#N/A</v>
      </c>
    </row>
    <row r="10" spans="1:21" ht="15.75" customHeight="1">
      <c r="A10" s="65" t="e">
        <f>#NAME?</f>
        <v>#NAME?</v>
      </c>
      <c r="B10" s="65" t="e">
        <f>#NAME?</f>
        <v>#NAME?</v>
      </c>
      <c r="C10" s="103" t="e">
        <f>VLOOKUP(B10,SeguimientoAlumnos!D10:BV186,68,0)</f>
        <v>#N/A</v>
      </c>
      <c r="D10" s="107" t="str">
        <f aca="1">IFERROR(INDIRECT(CONCATENATE("SeguimientoAlumnos!R2C"&amp;$O10),FALSE()),"")</f>
        <v/>
      </c>
      <c r="E10" s="107" t="str">
        <f aca="1">IFERROR(INDIRECT(CONCATENATE("SeguimientoAlumnos!R2C"&amp;$P10),FALSE()),"")</f>
        <v/>
      </c>
      <c r="F10" s="107" t="str">
        <f aca="1">IFERROR(INDIRECT(CONCATENATE("SeguimientoAlumnos!R2C"&amp;$Q10),FALSE()),"")</f>
        <v/>
      </c>
      <c r="G10" s="107"/>
      <c r="H10" s="107"/>
      <c r="I10" s="107"/>
      <c r="J10" s="65"/>
      <c r="K10" s="65"/>
      <c r="L10" s="65"/>
      <c r="M10" s="65"/>
      <c r="O10" s="105" t="e">
        <f aca="1">MATCH("R",INDIRECT(CONCATENATE("SeguimientoAlumnos!R"&amp;MATCH(A10,SeguimientoAlumnos!$C$3:$C$200,0)+2&amp;"C5"&amp;":R"&amp;MATCH(A10,SeguimientoAlumnos!$C$3:$C$200,0)+2&amp;"C76"),FALSE()),0)+4</f>
        <v>#N/A</v>
      </c>
      <c r="P10" s="106" t="e">
        <f aca="1">IF($C10&gt;1,MATCH("R",INDIRECT(CONCATENATE("SeguimientoAlumnos!R"&amp;MATCH(A10,SeguimientoAlumnos!$C$3:$C$200,0)+2&amp;"C"&amp;O10+1&amp;":R"&amp;MATCH(A10,SeguimientoAlumnos!$C$3:$C$200,0)+2&amp;"C76"),FALSE()),0)+O10,0)</f>
        <v>#N/A</v>
      </c>
      <c r="Q10" s="106" t="e">
        <f aca="1">IF(C10&gt;2,MATCH("R",INDIRECT(CONCATENATE("SeguimientoAlumnos!R"&amp;MATCH(A10,SeguimientoAlumnos!$C$3:$C$200,0)+2&amp;"C"&amp;P10+1&amp;":R"&amp;MATCH(A10,SeguimientoAlumnos!$C$3:$C$200,0)+2&amp;"C76"),FALSE()),0)+P10,0)</f>
        <v>#N/A</v>
      </c>
      <c r="R10" s="106" t="e">
        <f aca="1">IF($C10&gt;3,MATCH("R",INDIRECT(CONCATENATE("SeguimientoAlumnos!R"&amp;MATCH($A10,SeguimientoAlumnos!$C$3:$C$109,0)+2&amp;"C"&amp;Q10+1&amp;":R"&amp;MATCH($A10,SeguimientoAlumnos!$C$3:$C$109,0)+2&amp;"C76"),FALSE()),0)+Q10,0)</f>
        <v>#N/A</v>
      </c>
      <c r="S10" s="106" t="e">
        <f aca="1">IF($C10&gt;4,MATCH("R",INDIRECT(CONCATENATE("SeguimientoAlumnos!R"&amp;MATCH($A10,SeguimientoAlumnos!$C$5:$C$109,0)+2&amp;"C"&amp;R10+1&amp;":R"&amp;MATCH($A10,SeguimientoAlumnos!$C$5:$C$109,0)+2&amp;"C76"),FALSE()),0)+R10,0)</f>
        <v>#N/A</v>
      </c>
      <c r="T10" s="106" t="e">
        <f aca="1">IF($C10&gt;5,MATCH("R",INDIRECT(CONCATENATE("SeguimientoAlumnos!R"&amp;MATCH($A10,SeguimientoAlumnos!$C$5:$C$109,0)+2&amp;"C"&amp;S10+1&amp;":R"&amp;MATCH($A10,SeguimientoAlumnos!$C$5:$C$109,0)+2&amp;"C76"),FALSE()),0)+S10,0)</f>
        <v>#N/A</v>
      </c>
      <c r="U10" s="106" t="e">
        <f aca="1">IF($C10&gt;5,MATCH("R",INDIRECT(CONCATENATE("SeguimientoAlumnos!R"&amp;MATCH($A10,SeguimientoAlumnos!$C$5:$C$109,0)+2&amp;"C"&amp;T10+1&amp;":R"&amp;MATCH($A10,SeguimientoAlumnos!$C$5:$C$109,0)+2&amp;"C76"),FALSE()),0)+T10,0)</f>
        <v>#N/A</v>
      </c>
    </row>
    <row r="11" spans="1:21" ht="15.75" customHeight="1">
      <c r="A11" s="65" t="e">
        <f>#NAME?</f>
        <v>#NAME?</v>
      </c>
      <c r="B11" s="65" t="e">
        <f>#NAME?</f>
        <v>#NAME?</v>
      </c>
      <c r="C11" s="103" t="e">
        <f>VLOOKUP(B11,SeguimientoAlumnos!D11:BV187,68,0)</f>
        <v>#N/A</v>
      </c>
      <c r="D11" s="108" t="str">
        <f aca="1">IFERROR(INDIRECT(CONCATENATE("SeguimientoAlumnos!R2C"&amp;$O11),FALSE()),"")</f>
        <v/>
      </c>
      <c r="E11" s="107" t="str">
        <f aca="1">IFERROR(INDIRECT(CONCATENATE("SeguimientoAlumnos!R2C"&amp;$P11),FALSE()),"")</f>
        <v/>
      </c>
      <c r="F11" s="107" t="str">
        <f aca="1">IFERROR(INDIRECT(CONCATENATE("SeguimientoAlumnos!R2C"&amp;$Q11),FALSE()),"")</f>
        <v/>
      </c>
      <c r="G11" s="107"/>
      <c r="H11" s="107"/>
      <c r="I11" s="107"/>
      <c r="J11" s="65"/>
      <c r="K11" s="65"/>
      <c r="L11" s="65"/>
      <c r="M11" s="65"/>
      <c r="O11" s="105" t="e">
        <f aca="1">MATCH("R",INDIRECT(CONCATENATE("SeguimientoAlumnos!R"&amp;MATCH(A11,SeguimientoAlumnos!$C$3:$C$200,0)+2&amp;"C5"&amp;":R"&amp;MATCH(A11,SeguimientoAlumnos!$C$3:$C$200,0)+2&amp;"C76"),FALSE()),0)+4</f>
        <v>#N/A</v>
      </c>
      <c r="P11" s="106" t="e">
        <f aca="1">IF($C11&gt;1,MATCH("R",INDIRECT(CONCATENATE("SeguimientoAlumnos!R"&amp;MATCH(A11,SeguimientoAlumnos!$C$3:$C$200,0)+2&amp;"C"&amp;O11+1&amp;":R"&amp;MATCH(A11,SeguimientoAlumnos!$C$3:$C$200,0)+2&amp;"C76"),FALSE()),0)+O11,0)</f>
        <v>#N/A</v>
      </c>
      <c r="Q11" s="106" t="e">
        <f aca="1">IF(C11&gt;2,MATCH("R",INDIRECT(CONCATENATE("SeguimientoAlumnos!R"&amp;MATCH(A11,SeguimientoAlumnos!$C$3:$C$200,0)+2&amp;"C"&amp;P11+1&amp;":R"&amp;MATCH(A11,SeguimientoAlumnos!$C$3:$C$200,0)+2&amp;"C76"),FALSE()),0)+P11,0)</f>
        <v>#N/A</v>
      </c>
      <c r="R11" s="106" t="e">
        <f aca="1">IF($C11&gt;3,MATCH("R",INDIRECT(CONCATENATE("SeguimientoAlumnos!R"&amp;MATCH($A11,SeguimientoAlumnos!$C$3:$C$109,0)+2&amp;"C"&amp;Q11+1&amp;":R"&amp;MATCH($A11,SeguimientoAlumnos!$C$3:$C$109,0)+2&amp;"C76"),FALSE()),0)+Q11,0)</f>
        <v>#N/A</v>
      </c>
      <c r="S11" s="106" t="e">
        <f aca="1">IF($C11&gt;4,MATCH("R",INDIRECT(CONCATENATE("SeguimientoAlumnos!R"&amp;MATCH($A11,SeguimientoAlumnos!$C$5:$C$109,0)+2&amp;"C"&amp;R11+1&amp;":R"&amp;MATCH($A11,SeguimientoAlumnos!$C$5:$C$109,0)+2&amp;"C76"),FALSE()),0)+R11,0)</f>
        <v>#N/A</v>
      </c>
      <c r="T11" s="106" t="e">
        <f aca="1">IF($C11&gt;5,MATCH("R",INDIRECT(CONCATENATE("SeguimientoAlumnos!R"&amp;MATCH($A11,SeguimientoAlumnos!$C$5:$C$109,0)+2&amp;"C"&amp;S11+1&amp;":R"&amp;MATCH($A11,SeguimientoAlumnos!$C$5:$C$109,0)+2&amp;"C76"),FALSE()),0)+S11,0)</f>
        <v>#N/A</v>
      </c>
      <c r="U11" s="106" t="e">
        <f aca="1">IF($C11&gt;5,MATCH("R",INDIRECT(CONCATENATE("SeguimientoAlumnos!R"&amp;MATCH($A11,SeguimientoAlumnos!$C$5:$C$109,0)+2&amp;"C"&amp;T11+1&amp;":R"&amp;MATCH($A11,SeguimientoAlumnos!$C$5:$C$109,0)+2&amp;"C76"),FALSE()),0)+T11,0)</f>
        <v>#N/A</v>
      </c>
    </row>
    <row r="12" spans="1:21" ht="15.75" customHeight="1">
      <c r="A12" s="65" t="e">
        <f>#NAME?</f>
        <v>#NAME?</v>
      </c>
      <c r="B12" s="65" t="e">
        <f>#NAME?</f>
        <v>#NAME?</v>
      </c>
      <c r="C12" s="103" t="e">
        <f>VLOOKUP(B12,SeguimientoAlumnos!D12:BV188,68,0)</f>
        <v>#N/A</v>
      </c>
      <c r="D12" s="107" t="str">
        <f aca="1">IFERROR(INDIRECT(CONCATENATE("SeguimientoAlumnos!R2C"&amp;$O12),FALSE()),"")</f>
        <v/>
      </c>
      <c r="E12" s="107" t="str">
        <f aca="1">IFERROR(INDIRECT(CONCATENATE("SeguimientoAlumnos!R2C"&amp;$P12),FALSE()),"")</f>
        <v/>
      </c>
      <c r="F12" s="107" t="str">
        <f aca="1">IFERROR(INDIRECT(CONCATENATE("SeguimientoAlumnos!R2C"&amp;$Q12),FALSE()),"")</f>
        <v/>
      </c>
      <c r="G12" s="107"/>
      <c r="H12" s="107"/>
      <c r="I12" s="107"/>
      <c r="J12" s="65"/>
      <c r="K12" s="65"/>
      <c r="L12" s="65"/>
      <c r="M12" s="65"/>
      <c r="O12" s="105" t="e">
        <f aca="1">MATCH("R",INDIRECT(CONCATENATE("SeguimientoAlumnos!R"&amp;MATCH(A12,SeguimientoAlumnos!$C$3:$C$200,0)+2&amp;"C5"&amp;":R"&amp;MATCH(A12,SeguimientoAlumnos!$C$3:$C$200,0)+2&amp;"C76"),FALSE()),0)+4</f>
        <v>#N/A</v>
      </c>
      <c r="P12" s="106" t="e">
        <f aca="1">IF($C12&gt;1,MATCH("R",INDIRECT(CONCATENATE("SeguimientoAlumnos!R"&amp;MATCH(A12,SeguimientoAlumnos!$C$3:$C$200,0)+2&amp;"C"&amp;O12+1&amp;":R"&amp;MATCH(A12,SeguimientoAlumnos!$C$3:$C$200,0)+2&amp;"C76"),FALSE()),0)+O12,0)</f>
        <v>#N/A</v>
      </c>
      <c r="Q12" s="106" t="e">
        <f aca="1">IF(C12&gt;2,MATCH("R",INDIRECT(CONCATENATE("SeguimientoAlumnos!R"&amp;MATCH(A12,SeguimientoAlumnos!$C$3:$C$200,0)+2&amp;"C"&amp;P12+1&amp;":R"&amp;MATCH(A12,SeguimientoAlumnos!$C$3:$C$200,0)+2&amp;"C76"),FALSE()),0)+P12,0)</f>
        <v>#N/A</v>
      </c>
      <c r="R12" s="106" t="e">
        <f aca="1">IF($C12&gt;3,MATCH("R",INDIRECT(CONCATENATE("SeguimientoAlumnos!R"&amp;MATCH($A12,SeguimientoAlumnos!$C$3:$C$109,0)+2&amp;"C"&amp;Q12+1&amp;":R"&amp;MATCH($A12,SeguimientoAlumnos!$C$3:$C$109,0)+2&amp;"C76"),FALSE()),0)+Q12,0)</f>
        <v>#N/A</v>
      </c>
      <c r="S12" s="106" t="e">
        <f aca="1">IF($C12&gt;4,MATCH("R",INDIRECT(CONCATENATE("SeguimientoAlumnos!R"&amp;MATCH($A12,SeguimientoAlumnos!$C$5:$C$109,0)+2&amp;"C"&amp;R12+1&amp;":R"&amp;MATCH($A12,SeguimientoAlumnos!$C$5:$C$109,0)+2&amp;"C76"),FALSE()),0)+R12,0)</f>
        <v>#N/A</v>
      </c>
      <c r="T12" s="106" t="e">
        <f aca="1">IF($C12&gt;5,MATCH("R",INDIRECT(CONCATENATE("SeguimientoAlumnos!R"&amp;MATCH($A12,SeguimientoAlumnos!$C$5:$C$109,0)+2&amp;"C"&amp;S12+1&amp;":R"&amp;MATCH($A12,SeguimientoAlumnos!$C$5:$C$109,0)+2&amp;"C76"),FALSE()),0)+S12,0)</f>
        <v>#N/A</v>
      </c>
      <c r="U12" s="106" t="e">
        <f aca="1">IF($C12&gt;5,MATCH("R",INDIRECT(CONCATENATE("SeguimientoAlumnos!R"&amp;MATCH($A12,SeguimientoAlumnos!$C$5:$C$109,0)+2&amp;"C"&amp;T12+1&amp;":R"&amp;MATCH($A12,SeguimientoAlumnos!$C$5:$C$109,0)+2&amp;"C76"),FALSE()),0)+T12,0)</f>
        <v>#N/A</v>
      </c>
    </row>
    <row r="13" spans="1:21" ht="15.75" customHeight="1">
      <c r="A13" s="65" t="e">
        <f>#NAME?</f>
        <v>#NAME?</v>
      </c>
      <c r="B13" s="65" t="e">
        <f>#NAME?</f>
        <v>#NAME?</v>
      </c>
      <c r="C13" s="103" t="e">
        <f>VLOOKUP(B13,SeguimientoAlumnos!D13:BV189,68,0)</f>
        <v>#N/A</v>
      </c>
      <c r="D13" s="107" t="str">
        <f aca="1">IFERROR(INDIRECT(CONCATENATE("SeguimientoAlumnos!R2C"&amp;$O13),FALSE()),"")</f>
        <v/>
      </c>
      <c r="E13" s="107" t="str">
        <f aca="1">IFERROR(INDIRECT(CONCATENATE("SeguimientoAlumnos!R2C"&amp;$P13),FALSE()),"")</f>
        <v/>
      </c>
      <c r="F13" s="107" t="str">
        <f aca="1">IFERROR(INDIRECT(CONCATENATE("SeguimientoAlumnos!R2C"&amp;$Q13),FALSE()),"")</f>
        <v/>
      </c>
      <c r="G13" s="107"/>
      <c r="H13" s="107"/>
      <c r="I13" s="107"/>
      <c r="J13" s="65"/>
      <c r="K13" s="65"/>
      <c r="L13" s="65"/>
      <c r="M13" s="65"/>
      <c r="O13" s="105" t="e">
        <f aca="1">MATCH("R",INDIRECT(CONCATENATE("SeguimientoAlumnos!R"&amp;MATCH(A13,SeguimientoAlumnos!$C$3:$C$200,0)+2&amp;"C5"&amp;":R"&amp;MATCH(A13,SeguimientoAlumnos!$C$3:$C$200,0)+2&amp;"C76"),FALSE()),0)+4</f>
        <v>#N/A</v>
      </c>
      <c r="P13" s="106" t="e">
        <f aca="1">IF($C13&gt;1,MATCH("R",INDIRECT(CONCATENATE("SeguimientoAlumnos!R"&amp;MATCH(A13,SeguimientoAlumnos!$C$3:$C$200,0)+2&amp;"C"&amp;O13+1&amp;":R"&amp;MATCH(A13,SeguimientoAlumnos!$C$3:$C$200,0)+2&amp;"C76"),FALSE()),0)+O13,0)</f>
        <v>#N/A</v>
      </c>
      <c r="Q13" s="106" t="e">
        <f aca="1">IF(C13&gt;2,MATCH("R",INDIRECT(CONCATENATE("SeguimientoAlumnos!R"&amp;MATCH(A13,SeguimientoAlumnos!$C$3:$C$200,0)+2&amp;"C"&amp;P13+1&amp;":R"&amp;MATCH(A13,SeguimientoAlumnos!$C$3:$C$200,0)+2&amp;"C76"),FALSE()),0)+P13,0)</f>
        <v>#N/A</v>
      </c>
      <c r="R13" s="106" t="e">
        <f aca="1">IF($C13&gt;3,MATCH("R",INDIRECT(CONCATENATE("SeguimientoAlumnos!R"&amp;MATCH($A13,SeguimientoAlumnos!$C$3:$C$109,0)+2&amp;"C"&amp;Q13+1&amp;":R"&amp;MATCH($A13,SeguimientoAlumnos!$C$3:$C$109,0)+2&amp;"C76"),FALSE()),0)+Q13,0)</f>
        <v>#N/A</v>
      </c>
      <c r="S13" s="106" t="e">
        <f aca="1">IF($C13&gt;4,MATCH("R",INDIRECT(CONCATENATE("SeguimientoAlumnos!R"&amp;MATCH($A13,SeguimientoAlumnos!$C$5:$C$109,0)+2&amp;"C"&amp;R13+1&amp;":R"&amp;MATCH($A13,SeguimientoAlumnos!$C$5:$C$109,0)+2&amp;"C76"),FALSE()),0)+R13,0)</f>
        <v>#N/A</v>
      </c>
      <c r="T13" s="106" t="e">
        <f aca="1">IF($C13&gt;5,MATCH("R",INDIRECT(CONCATENATE("SeguimientoAlumnos!R"&amp;MATCH($A13,SeguimientoAlumnos!$C$5:$C$109,0)+2&amp;"C"&amp;S13+1&amp;":R"&amp;MATCH($A13,SeguimientoAlumnos!$C$5:$C$109,0)+2&amp;"C76"),FALSE()),0)+S13,0)</f>
        <v>#N/A</v>
      </c>
      <c r="U13" s="106" t="e">
        <f aca="1">IF($C13&gt;5,MATCH("R",INDIRECT(CONCATENATE("SeguimientoAlumnos!R"&amp;MATCH($A13,SeguimientoAlumnos!$C$5:$C$109,0)+2&amp;"C"&amp;T13+1&amp;":R"&amp;MATCH($A13,SeguimientoAlumnos!$C$5:$C$109,0)+2&amp;"C76"),FALSE()),0)+T13,0)</f>
        <v>#N/A</v>
      </c>
    </row>
    <row r="14" spans="1:21" ht="15.75" customHeight="1">
      <c r="A14" s="65" t="e">
        <f>#NAME?</f>
        <v>#NAME?</v>
      </c>
      <c r="B14" s="65" t="e">
        <f>#NAME?</f>
        <v>#NAME?</v>
      </c>
      <c r="C14" s="103" t="e">
        <f>VLOOKUP(B14,SeguimientoAlumnos!D14:BV190,68,0)</f>
        <v>#N/A</v>
      </c>
      <c r="D14" s="107" t="str">
        <f aca="1">IFERROR(INDIRECT(CONCATENATE("SeguimientoAlumnos!R2C"&amp;$O14),FALSE()),"")</f>
        <v/>
      </c>
      <c r="E14" s="107" t="str">
        <f aca="1">IFERROR(INDIRECT(CONCATENATE("SeguimientoAlumnos!R2C"&amp;$P14),FALSE()),"")</f>
        <v/>
      </c>
      <c r="F14" s="107" t="str">
        <f aca="1">IFERROR(INDIRECT(CONCATENATE("SeguimientoAlumnos!R2C"&amp;$Q14),FALSE()),"")</f>
        <v/>
      </c>
      <c r="G14" s="107"/>
      <c r="H14" s="107"/>
      <c r="I14" s="107"/>
      <c r="J14" s="65"/>
      <c r="K14" s="65"/>
      <c r="L14" s="65"/>
      <c r="M14" s="65"/>
      <c r="O14" s="105" t="e">
        <f aca="1">MATCH("R",INDIRECT(CONCATENATE("SeguimientoAlumnos!R"&amp;MATCH(A14,SeguimientoAlumnos!$C$3:$C$200,0)+2&amp;"C5"&amp;":R"&amp;MATCH(A14,SeguimientoAlumnos!$C$3:$C$200,0)+2&amp;"C76"),FALSE()),0)+4</f>
        <v>#N/A</v>
      </c>
      <c r="P14" s="106" t="e">
        <f aca="1">IF($C14&gt;1,MATCH("R",INDIRECT(CONCATENATE("SeguimientoAlumnos!R"&amp;MATCH(A14,SeguimientoAlumnos!$C$3:$C$200,0)+2&amp;"C"&amp;O14+1&amp;":R"&amp;MATCH(A14,SeguimientoAlumnos!$C$3:$C$200,0)+2&amp;"C76"),FALSE()),0)+O14,0)</f>
        <v>#N/A</v>
      </c>
      <c r="Q14" s="106" t="e">
        <f aca="1">IF(C14&gt;2,MATCH("R",INDIRECT(CONCATENATE("SeguimientoAlumnos!R"&amp;MATCH(A14,SeguimientoAlumnos!$C$3:$C$200,0)+2&amp;"C"&amp;P14+1&amp;":R"&amp;MATCH(A14,SeguimientoAlumnos!$C$3:$C$200,0)+2&amp;"C76"),FALSE()),0)+P14,0)</f>
        <v>#N/A</v>
      </c>
      <c r="R14" s="106" t="e">
        <f aca="1">IF($C14&gt;3,MATCH("R",INDIRECT(CONCATENATE("SeguimientoAlumnos!R"&amp;MATCH($A14,SeguimientoAlumnos!$C$3:$C$109,0)+2&amp;"C"&amp;Q14+1&amp;":R"&amp;MATCH($A14,SeguimientoAlumnos!$C$3:$C$109,0)+2&amp;"C76"),FALSE()),0)+Q14,0)</f>
        <v>#N/A</v>
      </c>
      <c r="S14" s="106" t="e">
        <f aca="1">IF($C14&gt;4,MATCH("R",INDIRECT(CONCATENATE("SeguimientoAlumnos!R"&amp;MATCH($A14,SeguimientoAlumnos!$C$5:$C$109,0)+2&amp;"C"&amp;R14+1&amp;":R"&amp;MATCH($A14,SeguimientoAlumnos!$C$5:$C$109,0)+2&amp;"C76"),FALSE()),0)+R14,0)</f>
        <v>#N/A</v>
      </c>
      <c r="T14" s="106" t="e">
        <f aca="1">IF($C14&gt;5,MATCH("R",INDIRECT(CONCATENATE("SeguimientoAlumnos!R"&amp;MATCH($A14,SeguimientoAlumnos!$C$5:$C$109,0)+2&amp;"C"&amp;S14+1&amp;":R"&amp;MATCH($A14,SeguimientoAlumnos!$C$5:$C$109,0)+2&amp;"C76"),FALSE()),0)+S14,0)</f>
        <v>#N/A</v>
      </c>
      <c r="U14" s="106" t="e">
        <f aca="1">IF($C14&gt;5,MATCH("R",INDIRECT(CONCATENATE("SeguimientoAlumnos!R"&amp;MATCH($A14,SeguimientoAlumnos!$C$5:$C$109,0)+2&amp;"C"&amp;T14+1&amp;":R"&amp;MATCH($A14,SeguimientoAlumnos!$C$5:$C$109,0)+2&amp;"C76"),FALSE()),0)+T14,0)</f>
        <v>#N/A</v>
      </c>
    </row>
    <row r="15" spans="1:21" ht="15.75" customHeight="1">
      <c r="A15" s="65" t="e">
        <f>#NAME?</f>
        <v>#NAME?</v>
      </c>
      <c r="B15" s="65" t="e">
        <f>#NAME?</f>
        <v>#NAME?</v>
      </c>
      <c r="C15" s="103" t="e">
        <f>VLOOKUP(B15,SeguimientoAlumnos!D15:BV191,68,0)</f>
        <v>#N/A</v>
      </c>
      <c r="D15" s="107" t="str">
        <f aca="1">IFERROR(INDIRECT(CONCATENATE("SeguimientoAlumnos!R2C"&amp;$O15),FALSE()),"")</f>
        <v/>
      </c>
      <c r="E15" s="107" t="str">
        <f aca="1">IFERROR(INDIRECT(CONCATENATE("SeguimientoAlumnos!R2C"&amp;$P15),FALSE()),"")</f>
        <v/>
      </c>
      <c r="F15" s="107" t="str">
        <f aca="1">IFERROR(INDIRECT(CONCATENATE("SeguimientoAlumnos!R2C"&amp;$Q15),FALSE()),"")</f>
        <v/>
      </c>
      <c r="G15" s="107"/>
      <c r="H15" s="107"/>
      <c r="I15" s="107"/>
      <c r="J15" s="65"/>
      <c r="K15" s="65"/>
      <c r="L15" s="65"/>
      <c r="M15" s="65"/>
      <c r="O15" s="105" t="e">
        <f aca="1">MATCH("R",INDIRECT(CONCATENATE("SeguimientoAlumnos!R"&amp;MATCH(A15,SeguimientoAlumnos!$C$3:$C$200,0)+2&amp;"C5"&amp;":R"&amp;MATCH(A15,SeguimientoAlumnos!$C$3:$C$200,0)+2&amp;"C76"),FALSE()),0)+4</f>
        <v>#N/A</v>
      </c>
      <c r="P15" s="106" t="e">
        <f aca="1">IF($C15&gt;1,MATCH("R",INDIRECT(CONCATENATE("SeguimientoAlumnos!R"&amp;MATCH(A15,SeguimientoAlumnos!$C$3:$C$200,0)+2&amp;"C"&amp;O15+1&amp;":R"&amp;MATCH(A15,SeguimientoAlumnos!$C$3:$C$200,0)+2&amp;"C76"),FALSE()),0)+O15,0)</f>
        <v>#N/A</v>
      </c>
      <c r="Q15" s="106" t="e">
        <f aca="1">IF(C15&gt;2,MATCH("R",INDIRECT(CONCATENATE("SeguimientoAlumnos!R"&amp;MATCH(A15,SeguimientoAlumnos!$C$3:$C$200,0)+2&amp;"C"&amp;P15+1&amp;":R"&amp;MATCH(A15,SeguimientoAlumnos!$C$3:$C$200,0)+2&amp;"C76"),FALSE()),0)+P15,0)</f>
        <v>#N/A</v>
      </c>
      <c r="R15" s="106" t="e">
        <f aca="1">IF($C15&gt;3,MATCH("R",INDIRECT(CONCATENATE("SeguimientoAlumnos!R"&amp;MATCH($A15,SeguimientoAlumnos!$C$3:$C$109,0)+2&amp;"C"&amp;Q15+1&amp;":R"&amp;MATCH($A15,SeguimientoAlumnos!$C$3:$C$109,0)+2&amp;"C76"),FALSE()),0)+Q15,0)</f>
        <v>#N/A</v>
      </c>
      <c r="S15" s="106" t="e">
        <f aca="1">IF($C15&gt;4,MATCH("R",INDIRECT(CONCATENATE("SeguimientoAlumnos!R"&amp;MATCH($A15,SeguimientoAlumnos!$C$5:$C$109,0)+2&amp;"C"&amp;R15+1&amp;":R"&amp;MATCH($A15,SeguimientoAlumnos!$C$5:$C$109,0)+2&amp;"C76"),FALSE()),0)+R15,0)</f>
        <v>#N/A</v>
      </c>
      <c r="T15" s="106" t="e">
        <f aca="1">IF($C15&gt;5,MATCH("R",INDIRECT(CONCATENATE("SeguimientoAlumnos!R"&amp;MATCH($A15,SeguimientoAlumnos!$C$5:$C$109,0)+2&amp;"C"&amp;S15+1&amp;":R"&amp;MATCH($A15,SeguimientoAlumnos!$C$5:$C$109,0)+2&amp;"C76"),FALSE()),0)+S15,0)</f>
        <v>#N/A</v>
      </c>
      <c r="U15" s="106" t="e">
        <f aca="1">IF($C15&gt;5,MATCH("R",INDIRECT(CONCATENATE("SeguimientoAlumnos!R"&amp;MATCH($A15,SeguimientoAlumnos!$C$5:$C$109,0)+2&amp;"C"&amp;T15+1&amp;":R"&amp;MATCH($A15,SeguimientoAlumnos!$C$5:$C$109,0)+2&amp;"C76"),FALSE()),0)+T15,0)</f>
        <v>#N/A</v>
      </c>
    </row>
    <row r="16" spans="1:21" ht="15.75" customHeight="1">
      <c r="A16" s="65" t="e">
        <f>#NAME?</f>
        <v>#NAME?</v>
      </c>
      <c r="B16" s="65" t="e">
        <f>#NAME?</f>
        <v>#NAME?</v>
      </c>
      <c r="C16" s="103" t="e">
        <f>VLOOKUP(B16,SeguimientoAlumnos!D16:BV192,68,0)</f>
        <v>#N/A</v>
      </c>
      <c r="D16" s="107" t="str">
        <f aca="1">IFERROR(INDIRECT(CONCATENATE("SeguimientoAlumnos!R2C"&amp;$O16),FALSE()),"")</f>
        <v/>
      </c>
      <c r="E16" s="107" t="str">
        <f aca="1">IFERROR(INDIRECT(CONCATENATE("SeguimientoAlumnos!R2C"&amp;$P16),FALSE()),"")</f>
        <v/>
      </c>
      <c r="F16" s="107" t="str">
        <f aca="1">IFERROR(INDIRECT(CONCATENATE("SeguimientoAlumnos!R2C"&amp;$Q16),FALSE()),"")</f>
        <v/>
      </c>
      <c r="G16" s="107"/>
      <c r="H16" s="107"/>
      <c r="I16" s="107"/>
      <c r="J16" s="65"/>
      <c r="K16" s="65"/>
      <c r="L16" s="65"/>
      <c r="M16" s="65"/>
      <c r="O16" s="105" t="e">
        <f aca="1">MATCH("R",INDIRECT(CONCATENATE("SeguimientoAlumnos!R"&amp;MATCH(A16,SeguimientoAlumnos!$C$3:$C$200,0)+2&amp;"C5"&amp;":R"&amp;MATCH(A16,SeguimientoAlumnos!$C$3:$C$200,0)+2&amp;"C76"),FALSE()),0)+4</f>
        <v>#N/A</v>
      </c>
      <c r="P16" s="106" t="e">
        <f aca="1">IF($C16&gt;1,MATCH("R",INDIRECT(CONCATENATE("SeguimientoAlumnos!R"&amp;MATCH(A16,SeguimientoAlumnos!$C$3:$C$200,0)+2&amp;"C"&amp;O16+1&amp;":R"&amp;MATCH(A16,SeguimientoAlumnos!$C$3:$C$200,0)+2&amp;"C76"),FALSE()),0)+O16,0)</f>
        <v>#N/A</v>
      </c>
      <c r="Q16" s="106" t="e">
        <f aca="1">IF(C16&gt;2,MATCH("R",INDIRECT(CONCATENATE("SeguimientoAlumnos!R"&amp;MATCH(A16,SeguimientoAlumnos!$C$3:$C$200,0)+2&amp;"C"&amp;P16+1&amp;":R"&amp;MATCH(A16,SeguimientoAlumnos!$C$3:$C$200,0)+2&amp;"C76"),FALSE()),0)+P16,0)</f>
        <v>#N/A</v>
      </c>
      <c r="R16" s="106" t="e">
        <f aca="1">IF($C16&gt;3,MATCH("R",INDIRECT(CONCATENATE("SeguimientoAlumnos!R"&amp;MATCH($A16,SeguimientoAlumnos!$C$3:$C$109,0)+2&amp;"C"&amp;Q16+1&amp;":R"&amp;MATCH($A16,SeguimientoAlumnos!$C$3:$C$109,0)+2&amp;"C76"),FALSE()),0)+Q16,0)</f>
        <v>#N/A</v>
      </c>
      <c r="S16" s="106" t="e">
        <f aca="1">IF($C16&gt;4,MATCH("R",INDIRECT(CONCATENATE("SeguimientoAlumnos!R"&amp;MATCH($A16,SeguimientoAlumnos!$C$5:$C$109,0)+2&amp;"C"&amp;R16+1&amp;":R"&amp;MATCH($A16,SeguimientoAlumnos!$C$5:$C$109,0)+2&amp;"C76"),FALSE()),0)+R16,0)</f>
        <v>#N/A</v>
      </c>
      <c r="T16" s="106" t="e">
        <f aca="1">IF($C16&gt;5,MATCH("R",INDIRECT(CONCATENATE("SeguimientoAlumnos!R"&amp;MATCH($A16,SeguimientoAlumnos!$C$5:$C$109,0)+2&amp;"C"&amp;S16+1&amp;":R"&amp;MATCH($A16,SeguimientoAlumnos!$C$5:$C$109,0)+2&amp;"C76"),FALSE()),0)+S16,0)</f>
        <v>#N/A</v>
      </c>
      <c r="U16" s="106" t="e">
        <f aca="1">IF($C16&gt;5,MATCH("R",INDIRECT(CONCATENATE("SeguimientoAlumnos!R"&amp;MATCH($A16,SeguimientoAlumnos!$C$5:$C$109,0)+2&amp;"C"&amp;T16+1&amp;":R"&amp;MATCH($A16,SeguimientoAlumnos!$C$5:$C$109,0)+2&amp;"C76"),FALSE()),0)+T16,0)</f>
        <v>#N/A</v>
      </c>
    </row>
    <row r="17" spans="1:21" ht="15.75" customHeight="1">
      <c r="A17" s="65" t="e">
        <f>#NAME?</f>
        <v>#NAME?</v>
      </c>
      <c r="B17" s="65" t="e">
        <f>#NAME?</f>
        <v>#NAME?</v>
      </c>
      <c r="C17" s="103" t="e">
        <f>VLOOKUP(B17,SeguimientoAlumnos!D17:BV193,68,0)</f>
        <v>#N/A</v>
      </c>
      <c r="D17" s="107" t="str">
        <f aca="1">IFERROR(INDIRECT(CONCATENATE("SeguimientoAlumnos!R2C"&amp;$O17),FALSE()),"")</f>
        <v/>
      </c>
      <c r="E17" s="107" t="str">
        <f aca="1">IFERROR(INDIRECT(CONCATENATE("SeguimientoAlumnos!R2C"&amp;$P17),FALSE()),"")</f>
        <v/>
      </c>
      <c r="F17" s="107" t="str">
        <f aca="1">IFERROR(INDIRECT(CONCATENATE("SeguimientoAlumnos!R2C"&amp;$Q17),FALSE()),"")</f>
        <v/>
      </c>
      <c r="G17" s="107"/>
      <c r="H17" s="107"/>
      <c r="I17" s="107"/>
      <c r="J17" s="65"/>
      <c r="K17" s="65"/>
      <c r="L17" s="65"/>
      <c r="M17" s="65"/>
      <c r="O17" s="105" t="e">
        <f aca="1">MATCH("R",INDIRECT(CONCATENATE("SeguimientoAlumnos!R"&amp;MATCH(A17,SeguimientoAlumnos!$C$3:$C$200,0)+2&amp;"C5"&amp;":R"&amp;MATCH(A17,SeguimientoAlumnos!$C$3:$C$200,0)+2&amp;"C76"),FALSE()),0)+4</f>
        <v>#N/A</v>
      </c>
      <c r="P17" s="106" t="e">
        <f aca="1">IF($C17&gt;1,MATCH("R",INDIRECT(CONCATENATE("SeguimientoAlumnos!R"&amp;MATCH(A17,SeguimientoAlumnos!$C$3:$C$200,0)+2&amp;"C"&amp;O17+1&amp;":R"&amp;MATCH(A17,SeguimientoAlumnos!$C$3:$C$200,0)+2&amp;"C76"),FALSE()),0)+O17,0)</f>
        <v>#N/A</v>
      </c>
      <c r="Q17" s="106" t="e">
        <f aca="1">IF(C17&gt;2,MATCH("R",INDIRECT(CONCATENATE("SeguimientoAlumnos!R"&amp;MATCH(A17,SeguimientoAlumnos!$C$3:$C$200,0)+2&amp;"C"&amp;P17+1&amp;":R"&amp;MATCH(A17,SeguimientoAlumnos!$C$3:$C$200,0)+2&amp;"C76"),FALSE()),0)+P17,0)</f>
        <v>#N/A</v>
      </c>
      <c r="R17" s="106" t="e">
        <f aca="1">IF($C17&gt;3,MATCH("R",INDIRECT(CONCATENATE("SeguimientoAlumnos!R"&amp;MATCH($A17,SeguimientoAlumnos!$C$3:$C$109,0)+2&amp;"C"&amp;Q17+1&amp;":R"&amp;MATCH($A17,SeguimientoAlumnos!$C$3:$C$109,0)+2&amp;"C76"),FALSE()),0)+Q17,0)</f>
        <v>#N/A</v>
      </c>
      <c r="S17" s="106" t="e">
        <f aca="1">IF($C17&gt;4,MATCH("R",INDIRECT(CONCATENATE("SeguimientoAlumnos!R"&amp;MATCH($A17,SeguimientoAlumnos!$C$5:$C$109,0)+2&amp;"C"&amp;R17+1&amp;":R"&amp;MATCH($A17,SeguimientoAlumnos!$C$5:$C$109,0)+2&amp;"C76"),FALSE()),0)+R17,0)</f>
        <v>#N/A</v>
      </c>
      <c r="T17" s="106" t="e">
        <f aca="1">IF($C17&gt;5,MATCH("R",INDIRECT(CONCATENATE("SeguimientoAlumnos!R"&amp;MATCH($A17,SeguimientoAlumnos!$C$5:$C$109,0)+2&amp;"C"&amp;S17+1&amp;":R"&amp;MATCH($A17,SeguimientoAlumnos!$C$5:$C$109,0)+2&amp;"C76"),FALSE()),0)+S17,0)</f>
        <v>#N/A</v>
      </c>
      <c r="U17" s="106" t="e">
        <f aca="1">IF($C17&gt;5,MATCH("R",INDIRECT(CONCATENATE("SeguimientoAlumnos!R"&amp;MATCH($A17,SeguimientoAlumnos!$C$5:$C$109,0)+2&amp;"C"&amp;T17+1&amp;":R"&amp;MATCH($A17,SeguimientoAlumnos!$C$5:$C$109,0)+2&amp;"C76"),FALSE()),0)+T17,0)</f>
        <v>#N/A</v>
      </c>
    </row>
    <row r="18" spans="1:21" ht="15.75" customHeight="1">
      <c r="A18" s="65" t="e">
        <f>#NAME?</f>
        <v>#NAME?</v>
      </c>
      <c r="B18" s="65" t="e">
        <f>#NAME?</f>
        <v>#NAME?</v>
      </c>
      <c r="C18" s="103" t="e">
        <f>VLOOKUP(B18,SeguimientoAlumnos!D18:BV194,68,0)</f>
        <v>#N/A</v>
      </c>
      <c r="D18" s="107" t="str">
        <f aca="1">IFERROR(INDIRECT(CONCATENATE("SeguimientoAlumnos!R2C"&amp;$O18),FALSE()),"")</f>
        <v/>
      </c>
      <c r="E18" s="107" t="str">
        <f aca="1">IFERROR(INDIRECT(CONCATENATE("SeguimientoAlumnos!R2C"&amp;$P18),FALSE()),"")</f>
        <v/>
      </c>
      <c r="F18" s="107" t="str">
        <f aca="1">IFERROR(INDIRECT(CONCATENATE("SeguimientoAlumnos!R2C"&amp;$Q18),FALSE()),"")</f>
        <v/>
      </c>
      <c r="G18" s="107"/>
      <c r="H18" s="107"/>
      <c r="I18" s="107"/>
      <c r="J18" s="65"/>
      <c r="K18" s="65"/>
      <c r="L18" s="65"/>
      <c r="M18" s="65"/>
      <c r="O18" s="105" t="e">
        <f aca="1">MATCH("R",INDIRECT(CONCATENATE("SeguimientoAlumnos!R"&amp;MATCH(A18,SeguimientoAlumnos!$C$3:$C$200,0)+2&amp;"C5"&amp;":R"&amp;MATCH(A18,SeguimientoAlumnos!$C$3:$C$200,0)+2&amp;"C76"),FALSE()),0)+4</f>
        <v>#N/A</v>
      </c>
      <c r="P18" s="106" t="e">
        <f aca="1">IF($C18&gt;1,MATCH("R",INDIRECT(CONCATENATE("SeguimientoAlumnos!R"&amp;MATCH(A18,SeguimientoAlumnos!$C$3:$C$200,0)+2&amp;"C"&amp;O18+1&amp;":R"&amp;MATCH(A18,SeguimientoAlumnos!$C$3:$C$200,0)+2&amp;"C76"),FALSE()),0)+O18,0)</f>
        <v>#N/A</v>
      </c>
      <c r="Q18" s="106" t="e">
        <f aca="1">IF(C18&gt;2,MATCH("R",INDIRECT(CONCATENATE("SeguimientoAlumnos!R"&amp;MATCH(A18,SeguimientoAlumnos!$C$3:$C$200,0)+2&amp;"C"&amp;P18+1&amp;":R"&amp;MATCH(A18,SeguimientoAlumnos!$C$3:$C$200,0)+2&amp;"C76"),FALSE()),0)+P18,0)</f>
        <v>#N/A</v>
      </c>
      <c r="R18" s="106" t="e">
        <f aca="1">IF($C18&gt;3,MATCH("R",INDIRECT(CONCATENATE("SeguimientoAlumnos!R"&amp;MATCH($A18,SeguimientoAlumnos!$C$3:$C$109,0)+2&amp;"C"&amp;Q18+1&amp;":R"&amp;MATCH($A18,SeguimientoAlumnos!$C$3:$C$109,0)+2&amp;"C76"),FALSE()),0)+Q18,0)</f>
        <v>#N/A</v>
      </c>
      <c r="S18" s="106" t="e">
        <f aca="1">IF($C18&gt;4,MATCH("R",INDIRECT(CONCATENATE("SeguimientoAlumnos!R"&amp;MATCH($A18,SeguimientoAlumnos!$C$5:$C$109,0)+2&amp;"C"&amp;R18+1&amp;":R"&amp;MATCH($A18,SeguimientoAlumnos!$C$5:$C$109,0)+2&amp;"C76"),FALSE()),0)+R18,0)</f>
        <v>#N/A</v>
      </c>
      <c r="T18" s="106" t="e">
        <f aca="1">IF($C18&gt;5,MATCH("R",INDIRECT(CONCATENATE("SeguimientoAlumnos!R"&amp;MATCH($A18,SeguimientoAlumnos!$C$5:$C$109,0)+2&amp;"C"&amp;S18+1&amp;":R"&amp;MATCH($A18,SeguimientoAlumnos!$C$5:$C$109,0)+2&amp;"C76"),FALSE()),0)+S18,0)</f>
        <v>#N/A</v>
      </c>
      <c r="U18" s="106" t="e">
        <f aca="1">IF($C18&gt;5,MATCH("R",INDIRECT(CONCATENATE("SeguimientoAlumnos!R"&amp;MATCH($A18,SeguimientoAlumnos!$C$5:$C$109,0)+2&amp;"C"&amp;T18+1&amp;":R"&amp;MATCH($A18,SeguimientoAlumnos!$C$5:$C$109,0)+2&amp;"C76"),FALSE()),0)+T18,0)</f>
        <v>#N/A</v>
      </c>
    </row>
    <row r="19" spans="1:21" ht="15.75" customHeight="1">
      <c r="A19" s="65" t="e">
        <f>#NAME?</f>
        <v>#NAME?</v>
      </c>
      <c r="B19" s="65" t="e">
        <f>#NAME?</f>
        <v>#NAME?</v>
      </c>
      <c r="C19" s="103" t="e">
        <f>VLOOKUP(B19,SeguimientoAlumnos!D19:BV195,68,0)</f>
        <v>#N/A</v>
      </c>
      <c r="D19" s="107" t="str">
        <f aca="1">IFERROR(INDIRECT(CONCATENATE("SeguimientoAlumnos!R2C"&amp;$O19),FALSE()),"")</f>
        <v/>
      </c>
      <c r="E19" s="107" t="str">
        <f aca="1">IFERROR(INDIRECT(CONCATENATE("SeguimientoAlumnos!R2C"&amp;$P19),FALSE()),"")</f>
        <v/>
      </c>
      <c r="F19" s="107" t="str">
        <f aca="1">IFERROR(INDIRECT(CONCATENATE("SeguimientoAlumnos!R2C"&amp;$Q19),FALSE()),"")</f>
        <v/>
      </c>
      <c r="G19" s="107"/>
      <c r="H19" s="107"/>
      <c r="I19" s="107"/>
      <c r="J19" s="65"/>
      <c r="K19" s="65"/>
      <c r="L19" s="65"/>
      <c r="M19" s="65"/>
      <c r="O19" s="105" t="e">
        <f aca="1">MATCH("R",INDIRECT(CONCATENATE("SeguimientoAlumnos!R"&amp;MATCH(A19,SeguimientoAlumnos!$C$3:$C$200,0)+2&amp;"C5"&amp;":R"&amp;MATCH(A19,SeguimientoAlumnos!$C$3:$C$200,0)+2&amp;"C76"),FALSE()),0)+4</f>
        <v>#N/A</v>
      </c>
      <c r="P19" s="106" t="e">
        <f aca="1">IF($C19&gt;1,MATCH("R",INDIRECT(CONCATENATE("SeguimientoAlumnos!R"&amp;MATCH(A19,SeguimientoAlumnos!$C$3:$C$200,0)+2&amp;"C"&amp;O19+1&amp;":R"&amp;MATCH(A19,SeguimientoAlumnos!$C$3:$C$200,0)+2&amp;"C76"),FALSE()),0)+O19,0)</f>
        <v>#N/A</v>
      </c>
      <c r="Q19" s="106" t="e">
        <f aca="1">IF(C19&gt;2,MATCH("R",INDIRECT(CONCATENATE("SeguimientoAlumnos!R"&amp;MATCH(A19,SeguimientoAlumnos!$C$3:$C$200,0)+2&amp;"C"&amp;P19+1&amp;":R"&amp;MATCH(A19,SeguimientoAlumnos!$C$3:$C$200,0)+2&amp;"C76"),FALSE()),0)+P19,0)</f>
        <v>#N/A</v>
      </c>
      <c r="R19" s="106" t="e">
        <f aca="1">IF($C19&gt;3,MATCH("R",INDIRECT(CONCATENATE("SeguimientoAlumnos!R"&amp;MATCH($A19,SeguimientoAlumnos!$C$3:$C$109,0)+2&amp;"C"&amp;Q19+1&amp;":R"&amp;MATCH($A19,SeguimientoAlumnos!$C$3:$C$109,0)+2&amp;"C76"),FALSE()),0)+Q19,0)</f>
        <v>#N/A</v>
      </c>
      <c r="S19" s="106" t="e">
        <f aca="1">IF($C19&gt;4,MATCH("R",INDIRECT(CONCATENATE("SeguimientoAlumnos!R"&amp;MATCH($A19,SeguimientoAlumnos!$C$5:$C$109,0)+2&amp;"C"&amp;R19+1&amp;":R"&amp;MATCH($A19,SeguimientoAlumnos!$C$5:$C$109,0)+2&amp;"C76"),FALSE()),0)+R19,0)</f>
        <v>#N/A</v>
      </c>
      <c r="T19" s="106" t="e">
        <f aca="1">IF($C19&gt;5,MATCH("R",INDIRECT(CONCATENATE("SeguimientoAlumnos!R"&amp;MATCH($A19,SeguimientoAlumnos!$C$5:$C$109,0)+2&amp;"C"&amp;S19+1&amp;":R"&amp;MATCH($A19,SeguimientoAlumnos!$C$5:$C$109,0)+2&amp;"C76"),FALSE()),0)+S19,0)</f>
        <v>#N/A</v>
      </c>
      <c r="U19" s="106" t="e">
        <f aca="1">IF($C19&gt;5,MATCH("R",INDIRECT(CONCATENATE("SeguimientoAlumnos!R"&amp;MATCH($A19,SeguimientoAlumnos!$C$5:$C$109,0)+2&amp;"C"&amp;T19+1&amp;":R"&amp;MATCH($A19,SeguimientoAlumnos!$C$5:$C$109,0)+2&amp;"C76"),FALSE()),0)+T19,0)</f>
        <v>#N/A</v>
      </c>
    </row>
    <row r="20" spans="1:21" ht="15.75" customHeight="1">
      <c r="A20" s="65" t="e">
        <f>#NAME?</f>
        <v>#NAME?</v>
      </c>
      <c r="B20" s="65" t="e">
        <f>#NAME?</f>
        <v>#NAME?</v>
      </c>
      <c r="C20" s="103" t="e">
        <f>VLOOKUP(B20,SeguimientoAlumnos!D20:BV196,68,0)</f>
        <v>#N/A</v>
      </c>
      <c r="D20" s="107" t="str">
        <f aca="1">IFERROR(INDIRECT(CONCATENATE("SeguimientoAlumnos!R2C"&amp;$O20),FALSE()),"")</f>
        <v/>
      </c>
      <c r="E20" s="107" t="str">
        <f aca="1">IFERROR(INDIRECT(CONCATENATE("SeguimientoAlumnos!R2C"&amp;$P20),FALSE()),"")</f>
        <v/>
      </c>
      <c r="F20" s="107" t="str">
        <f aca="1">IFERROR(INDIRECT(CONCATENATE("SeguimientoAlumnos!R2C"&amp;$Q20),FALSE()),"")</f>
        <v/>
      </c>
      <c r="G20" s="107"/>
      <c r="H20" s="107"/>
      <c r="I20" s="107"/>
      <c r="J20" s="65"/>
      <c r="K20" s="65"/>
      <c r="L20" s="65"/>
      <c r="M20" s="65"/>
      <c r="O20" s="105" t="e">
        <f aca="1">MATCH("R",INDIRECT(CONCATENATE("SeguimientoAlumnos!R"&amp;MATCH(A20,SeguimientoAlumnos!$C$3:$C$200,0)+2&amp;"C5"&amp;":R"&amp;MATCH(A20,SeguimientoAlumnos!$C$3:$C$200,0)+2&amp;"C76"),FALSE()),0)+4</f>
        <v>#N/A</v>
      </c>
      <c r="P20" s="106" t="e">
        <f aca="1">IF($C20&gt;1,MATCH("R",INDIRECT(CONCATENATE("SeguimientoAlumnos!R"&amp;MATCH(A20,SeguimientoAlumnos!$C$3:$C$200,0)+2&amp;"C"&amp;O20+1&amp;":R"&amp;MATCH(A20,SeguimientoAlumnos!$C$3:$C$200,0)+2&amp;"C76"),FALSE()),0)+O20,0)</f>
        <v>#N/A</v>
      </c>
      <c r="Q20" s="106" t="e">
        <f aca="1">IF(C20&gt;2,MATCH("R",INDIRECT(CONCATENATE("SeguimientoAlumnos!R"&amp;MATCH(A20,SeguimientoAlumnos!$C$3:$C$200,0)+2&amp;"C"&amp;P20+1&amp;":R"&amp;MATCH(A20,SeguimientoAlumnos!$C$3:$C$200,0)+2&amp;"C76"),FALSE()),0)+P20,0)</f>
        <v>#N/A</v>
      </c>
      <c r="R20" s="106" t="e">
        <f aca="1">IF($C20&gt;3,MATCH("R",INDIRECT(CONCATENATE("SeguimientoAlumnos!R"&amp;MATCH($A20,SeguimientoAlumnos!$C$3:$C$109,0)+2&amp;"C"&amp;Q20+1&amp;":R"&amp;MATCH($A20,SeguimientoAlumnos!$C$3:$C$109,0)+2&amp;"C76"),FALSE()),0)+Q20,0)</f>
        <v>#N/A</v>
      </c>
      <c r="S20" s="106" t="e">
        <f aca="1">IF($C20&gt;4,MATCH("R",INDIRECT(CONCATENATE("SeguimientoAlumnos!R"&amp;MATCH($A20,SeguimientoAlumnos!$C$5:$C$109,0)+2&amp;"C"&amp;R20+1&amp;":R"&amp;MATCH($A20,SeguimientoAlumnos!$C$5:$C$109,0)+2&amp;"C76"),FALSE()),0)+R20,0)</f>
        <v>#N/A</v>
      </c>
      <c r="T20" s="106" t="e">
        <f aca="1">IF($C20&gt;5,MATCH("R",INDIRECT(CONCATENATE("SeguimientoAlumnos!R"&amp;MATCH($A20,SeguimientoAlumnos!$C$5:$C$109,0)+2&amp;"C"&amp;S20+1&amp;":R"&amp;MATCH($A20,SeguimientoAlumnos!$C$5:$C$109,0)+2&amp;"C76"),FALSE()),0)+S20,0)</f>
        <v>#N/A</v>
      </c>
      <c r="U20" s="106" t="e">
        <f aca="1">IF($C20&gt;5,MATCH("R",INDIRECT(CONCATENATE("SeguimientoAlumnos!R"&amp;MATCH($A20,SeguimientoAlumnos!$C$5:$C$109,0)+2&amp;"C"&amp;T20+1&amp;":R"&amp;MATCH($A20,SeguimientoAlumnos!$C$5:$C$109,0)+2&amp;"C76"),FALSE()),0)+T20,0)</f>
        <v>#N/A</v>
      </c>
    </row>
    <row r="21" spans="1:21" ht="15.75" customHeight="1">
      <c r="A21" s="65" t="e">
        <f>#NAME?</f>
        <v>#NAME?</v>
      </c>
      <c r="B21" s="65" t="e">
        <f>#NAME?</f>
        <v>#NAME?</v>
      </c>
      <c r="C21" s="103" t="e">
        <f>VLOOKUP(B21,SeguimientoAlumnos!D21:BV197,68,0)</f>
        <v>#N/A</v>
      </c>
      <c r="D21" s="107" t="str">
        <f aca="1">IFERROR(INDIRECT(CONCATENATE("SeguimientoAlumnos!R2C"&amp;$O21),FALSE()),"")</f>
        <v/>
      </c>
      <c r="E21" s="107" t="str">
        <f aca="1">IFERROR(INDIRECT(CONCATENATE("SeguimientoAlumnos!R2C"&amp;$P21),FALSE()),"")</f>
        <v/>
      </c>
      <c r="F21" s="107" t="str">
        <f aca="1">IFERROR(INDIRECT(CONCATENATE("SeguimientoAlumnos!R2C"&amp;$Q21),FALSE()),"")</f>
        <v/>
      </c>
      <c r="G21" s="107"/>
      <c r="H21" s="107"/>
      <c r="I21" s="107"/>
      <c r="J21" s="65"/>
      <c r="K21" s="65"/>
      <c r="L21" s="65"/>
      <c r="M21" s="65"/>
      <c r="O21" s="105" t="e">
        <f aca="1">MATCH("R",INDIRECT(CONCATENATE("SeguimientoAlumnos!R"&amp;MATCH(A21,SeguimientoAlumnos!$C$3:$C$200,0)+2&amp;"C5"&amp;":R"&amp;MATCH(A21,SeguimientoAlumnos!$C$3:$C$200,0)+2&amp;"C76"),FALSE()),0)+4</f>
        <v>#N/A</v>
      </c>
      <c r="P21" s="106" t="e">
        <f aca="1">IF($C21&gt;1,MATCH("R",INDIRECT(CONCATENATE("SeguimientoAlumnos!R"&amp;MATCH(A21,SeguimientoAlumnos!$C$3:$C$200,0)+2&amp;"C"&amp;O21+1&amp;":R"&amp;MATCH(A21,SeguimientoAlumnos!$C$3:$C$200,0)+2&amp;"C76"),FALSE()),0)+O21,0)</f>
        <v>#N/A</v>
      </c>
      <c r="Q21" s="106" t="e">
        <f aca="1">IF(C21&gt;2,MATCH("R",INDIRECT(CONCATENATE("SeguimientoAlumnos!R"&amp;MATCH(A21,SeguimientoAlumnos!$C$3:$C$200,0)+2&amp;"C"&amp;P21+1&amp;":R"&amp;MATCH(A21,SeguimientoAlumnos!$C$3:$C$200,0)+2&amp;"C76"),FALSE()),0)+P21,0)</f>
        <v>#N/A</v>
      </c>
      <c r="R21" s="106" t="e">
        <f aca="1">IF($C21&gt;3,MATCH("R",INDIRECT(CONCATENATE("SeguimientoAlumnos!R"&amp;MATCH($A21,SeguimientoAlumnos!$C$3:$C$109,0)+2&amp;"C"&amp;Q21+1&amp;":R"&amp;MATCH($A21,SeguimientoAlumnos!$C$3:$C$109,0)+2&amp;"C76"),FALSE()),0)+Q21,0)</f>
        <v>#N/A</v>
      </c>
      <c r="S21" s="106" t="e">
        <f aca="1">IF($C21&gt;4,MATCH("R",INDIRECT(CONCATENATE("SeguimientoAlumnos!R"&amp;MATCH($A21,SeguimientoAlumnos!$C$5:$C$109,0)+2&amp;"C"&amp;R21+1&amp;":R"&amp;MATCH($A21,SeguimientoAlumnos!$C$5:$C$109,0)+2&amp;"C76"),FALSE()),0)+R21,0)</f>
        <v>#N/A</v>
      </c>
      <c r="T21" s="106" t="e">
        <f aca="1">IF($C21&gt;5,MATCH("R",INDIRECT(CONCATENATE("SeguimientoAlumnos!R"&amp;MATCH($A21,SeguimientoAlumnos!$C$5:$C$109,0)+2&amp;"C"&amp;S21+1&amp;":R"&amp;MATCH($A21,SeguimientoAlumnos!$C$5:$C$109,0)+2&amp;"C76"),FALSE()),0)+S21,0)</f>
        <v>#N/A</v>
      </c>
      <c r="U21" s="106" t="e">
        <f aca="1">IF($C21&gt;5,MATCH("R",INDIRECT(CONCATENATE("SeguimientoAlumnos!R"&amp;MATCH($A21,SeguimientoAlumnos!$C$5:$C$109,0)+2&amp;"C"&amp;T21+1&amp;":R"&amp;MATCH($A21,SeguimientoAlumnos!$C$5:$C$109,0)+2&amp;"C76"),FALSE()),0)+T21,0)</f>
        <v>#N/A</v>
      </c>
    </row>
    <row r="22" spans="1:21" ht="15.75" customHeight="1">
      <c r="A22" s="65" t="e">
        <f>#NAME?</f>
        <v>#NAME?</v>
      </c>
      <c r="B22" s="65" t="e">
        <f>#NAME?</f>
        <v>#NAME?</v>
      </c>
      <c r="C22" s="103" t="e">
        <f>VLOOKUP(B22,SeguimientoAlumnos!D22:BV198,68,0)</f>
        <v>#N/A</v>
      </c>
      <c r="D22" s="107" t="str">
        <f aca="1">IFERROR(INDIRECT(CONCATENATE("SeguimientoAlumnos!R2C"&amp;$O22),FALSE()),"")</f>
        <v/>
      </c>
      <c r="E22" s="107" t="str">
        <f aca="1">IFERROR(INDIRECT(CONCATENATE("SeguimientoAlumnos!R2C"&amp;$P22),FALSE()),"")</f>
        <v/>
      </c>
      <c r="F22" s="107" t="str">
        <f aca="1">IFERROR(INDIRECT(CONCATENATE("SeguimientoAlumnos!R2C"&amp;$Q22),FALSE()),"")</f>
        <v/>
      </c>
      <c r="G22" s="107"/>
      <c r="H22" s="107"/>
      <c r="I22" s="107"/>
      <c r="J22" s="65"/>
      <c r="K22" s="65"/>
      <c r="L22" s="65"/>
      <c r="M22" s="65"/>
      <c r="O22" s="105" t="e">
        <f aca="1">MATCH("R",INDIRECT(CONCATENATE("SeguimientoAlumnos!R"&amp;MATCH(A22,SeguimientoAlumnos!$C$3:$C$200,0)+2&amp;"C5"&amp;":R"&amp;MATCH(A22,SeguimientoAlumnos!$C$3:$C$200,0)+2&amp;"C76"),FALSE()),0)+4</f>
        <v>#N/A</v>
      </c>
      <c r="P22" s="106" t="e">
        <f aca="1">IF($C22&gt;1,MATCH("R",INDIRECT(CONCATENATE("SeguimientoAlumnos!R"&amp;MATCH(A22,SeguimientoAlumnos!$C$3:$C$200,0)+2&amp;"C"&amp;O22+1&amp;":R"&amp;MATCH(A22,SeguimientoAlumnos!$C$3:$C$200,0)+2&amp;"C76"),FALSE()),0)+O22,0)</f>
        <v>#N/A</v>
      </c>
      <c r="Q22" s="106" t="e">
        <f aca="1">IF(C22&gt;2,MATCH("R",INDIRECT(CONCATENATE("SeguimientoAlumnos!R"&amp;MATCH(A22,SeguimientoAlumnos!$C$3:$C$200,0)+2&amp;"C"&amp;P22+1&amp;":R"&amp;MATCH(A22,SeguimientoAlumnos!$C$3:$C$200,0)+2&amp;"C76"),FALSE()),0)+P22,0)</f>
        <v>#N/A</v>
      </c>
      <c r="R22" s="106" t="e">
        <f aca="1">IF($C22&gt;3,MATCH("R",INDIRECT(CONCATENATE("SeguimientoAlumnos!R"&amp;MATCH($A22,SeguimientoAlumnos!$C$3:$C$109,0)+2&amp;"C"&amp;Q22+1&amp;":R"&amp;MATCH($A22,SeguimientoAlumnos!$C$3:$C$109,0)+2&amp;"C76"),FALSE()),0)+Q22,0)</f>
        <v>#N/A</v>
      </c>
      <c r="S22" s="106" t="e">
        <f aca="1">IF($C22&gt;4,MATCH("R",INDIRECT(CONCATENATE("SeguimientoAlumnos!R"&amp;MATCH($A22,SeguimientoAlumnos!$C$5:$C$109,0)+2&amp;"C"&amp;R22+1&amp;":R"&amp;MATCH($A22,SeguimientoAlumnos!$C$5:$C$109,0)+2&amp;"C76"),FALSE()),0)+R22,0)</f>
        <v>#N/A</v>
      </c>
      <c r="T22" s="106" t="e">
        <f aca="1">IF($C22&gt;5,MATCH("R",INDIRECT(CONCATENATE("SeguimientoAlumnos!R"&amp;MATCH($A22,SeguimientoAlumnos!$C$5:$C$109,0)+2&amp;"C"&amp;S22+1&amp;":R"&amp;MATCH($A22,SeguimientoAlumnos!$C$5:$C$109,0)+2&amp;"C76"),FALSE()),0)+S22,0)</f>
        <v>#N/A</v>
      </c>
      <c r="U22" s="106" t="e">
        <f aca="1">IF($C22&gt;5,MATCH("R",INDIRECT(CONCATENATE("SeguimientoAlumnos!R"&amp;MATCH($A22,SeguimientoAlumnos!$C$5:$C$109,0)+2&amp;"C"&amp;T22+1&amp;":R"&amp;MATCH($A22,SeguimientoAlumnos!$C$5:$C$109,0)+2&amp;"C76"),FALSE()),0)+T22,0)</f>
        <v>#N/A</v>
      </c>
    </row>
    <row r="23" spans="1:21" ht="15.75" customHeight="1">
      <c r="A23" s="6" t="e">
        <f>#NAME?</f>
        <v>#NAME?</v>
      </c>
      <c r="B23" s="6" t="e">
        <f>#NAME?</f>
        <v>#NAME?</v>
      </c>
      <c r="C23" s="103" t="e">
        <f>VLOOKUP(B23,SeguimientoAlumnos!D23:BV199,68,0)</f>
        <v>#N/A</v>
      </c>
      <c r="D23" s="107" t="str">
        <f aca="1">IFERROR(INDIRECT(CONCATENATE("SeguimientoAlumnos!R2C"&amp;$O23),FALSE()),"")</f>
        <v/>
      </c>
      <c r="E23" s="107" t="str">
        <f aca="1">IFERROR(INDIRECT(CONCATENATE("SeguimientoAlumnos!R2C"&amp;$P23),FALSE()),"")</f>
        <v/>
      </c>
      <c r="F23" s="107" t="str">
        <f aca="1">IFERROR(INDIRECT(CONCATENATE("SeguimientoAlumnos!R2C"&amp;$Q23),FALSE()),"")</f>
        <v/>
      </c>
      <c r="G23" s="107"/>
      <c r="H23" s="107"/>
      <c r="I23" s="107"/>
      <c r="J23" s="65"/>
      <c r="K23" s="65"/>
      <c r="L23" s="65"/>
      <c r="M23" s="65"/>
      <c r="O23" s="105" t="e">
        <f aca="1">MATCH("R",INDIRECT(CONCATENATE("SeguimientoAlumnos!R"&amp;MATCH(A23,SeguimientoAlumnos!$C$3:$C$200,0)+2&amp;"C5"&amp;":R"&amp;MATCH(A23,SeguimientoAlumnos!$C$3:$C$200,0)+2&amp;"C76"),FALSE()),0)+4</f>
        <v>#N/A</v>
      </c>
      <c r="P23" s="106" t="e">
        <f aca="1">IF($C23&gt;1,MATCH("R",INDIRECT(CONCATENATE("SeguimientoAlumnos!R"&amp;MATCH(A23,SeguimientoAlumnos!$C$3:$C$200,0)+2&amp;"C"&amp;O23+1&amp;":R"&amp;MATCH(A23,SeguimientoAlumnos!$C$3:$C$200,0)+2&amp;"C76"),FALSE()),0)+O23,0)</f>
        <v>#N/A</v>
      </c>
      <c r="Q23" s="106" t="e">
        <f aca="1">IF(C23&gt;2,MATCH("R",INDIRECT(CONCATENATE("SeguimientoAlumnos!R"&amp;MATCH(A23,SeguimientoAlumnos!$C$3:$C$200,0)+2&amp;"C"&amp;P23+1&amp;":R"&amp;MATCH(A23,SeguimientoAlumnos!$C$3:$C$200,0)+2&amp;"C76"),FALSE()),0)+P23,0)</f>
        <v>#N/A</v>
      </c>
      <c r="R23" s="106" t="e">
        <f aca="1">IF($C23&gt;3,MATCH("R",INDIRECT(CONCATENATE("SeguimientoAlumnos!R"&amp;MATCH($A23,SeguimientoAlumnos!$C$3:$C$109,0)+2&amp;"C"&amp;Q23+1&amp;":R"&amp;MATCH($A23,SeguimientoAlumnos!$C$3:$C$109,0)+2&amp;"C76"),FALSE()),0)+Q23,0)</f>
        <v>#N/A</v>
      </c>
      <c r="S23" s="106" t="e">
        <f aca="1">IF($C23&gt;4,MATCH("R",INDIRECT(CONCATENATE("SeguimientoAlumnos!R"&amp;MATCH($A23,SeguimientoAlumnos!$C$5:$C$109,0)+2&amp;"C"&amp;R23+1&amp;":R"&amp;MATCH($A23,SeguimientoAlumnos!$C$5:$C$109,0)+2&amp;"C76"),FALSE()),0)+R23,0)</f>
        <v>#N/A</v>
      </c>
      <c r="T23" s="106" t="e">
        <f aca="1">IF($C23&gt;5,MATCH("R",INDIRECT(CONCATENATE("SeguimientoAlumnos!R"&amp;MATCH($A23,SeguimientoAlumnos!$C$5:$C$109,0)+2&amp;"C"&amp;S23+1&amp;":R"&amp;MATCH($A23,SeguimientoAlumnos!$C$5:$C$109,0)+2&amp;"C76"),FALSE()),0)+S23,0)</f>
        <v>#N/A</v>
      </c>
      <c r="U23" s="106" t="e">
        <f aca="1">IF($C23&gt;5,MATCH("R",INDIRECT(CONCATENATE("SeguimientoAlumnos!R"&amp;MATCH($A23,SeguimientoAlumnos!$C$5:$C$109,0)+2&amp;"C"&amp;T23+1&amp;":R"&amp;MATCH($A23,SeguimientoAlumnos!$C$5:$C$109,0)+2&amp;"C76"),FALSE()),0)+T23,0)</f>
        <v>#N/A</v>
      </c>
    </row>
    <row r="24" spans="1:21" ht="15.75" customHeight="1">
      <c r="A24" s="6" t="e">
        <f>#NAME?</f>
        <v>#NAME?</v>
      </c>
      <c r="B24" s="6" t="e">
        <f>#NAME?</f>
        <v>#NAME?</v>
      </c>
      <c r="C24" s="103" t="e">
        <f>VLOOKUP(B24,SeguimientoAlumnos!D24:BV200,68,0)</f>
        <v>#N/A</v>
      </c>
      <c r="D24" s="107" t="str">
        <f aca="1">IFERROR(INDIRECT(CONCATENATE("SeguimientoAlumnos!R2C"&amp;$O24),FALSE()),"")</f>
        <v/>
      </c>
      <c r="E24" s="107" t="str">
        <f aca="1">IFERROR(INDIRECT(CONCATENATE("SeguimientoAlumnos!R2C"&amp;$P24),FALSE()),"")</f>
        <v/>
      </c>
      <c r="F24" s="107" t="str">
        <f aca="1">IFERROR(INDIRECT(CONCATENATE("SeguimientoAlumnos!R2C"&amp;$Q24),FALSE()),"")</f>
        <v/>
      </c>
      <c r="G24" s="107"/>
      <c r="H24" s="107"/>
      <c r="I24" s="107"/>
      <c r="J24" s="65"/>
      <c r="K24" s="65"/>
      <c r="L24" s="65"/>
      <c r="M24" s="65"/>
      <c r="O24" s="105" t="e">
        <f aca="1">MATCH("R",INDIRECT(CONCATENATE("SeguimientoAlumnos!R"&amp;MATCH(A24,SeguimientoAlumnos!$C$3:$C$200,0)+2&amp;"C5"&amp;":R"&amp;MATCH(A24,SeguimientoAlumnos!$C$3:$C$200,0)+2&amp;"C76"),FALSE()),0)+4</f>
        <v>#N/A</v>
      </c>
      <c r="P24" s="106" t="e">
        <f aca="1">IF($C24&gt;1,MATCH("R",INDIRECT(CONCATENATE("SeguimientoAlumnos!R"&amp;MATCH(A24,SeguimientoAlumnos!$C$3:$C$200,0)+2&amp;"C"&amp;O24+1&amp;":R"&amp;MATCH(A24,SeguimientoAlumnos!$C$3:$C$200,0)+2&amp;"C76"),FALSE()),0)+O24,0)</f>
        <v>#N/A</v>
      </c>
      <c r="Q24" s="106" t="e">
        <f aca="1">IF(C24&gt;2,MATCH("R",INDIRECT(CONCATENATE("SeguimientoAlumnos!R"&amp;MATCH(A24,SeguimientoAlumnos!$C$3:$C$200,0)+2&amp;"C"&amp;P24+1&amp;":R"&amp;MATCH(A24,SeguimientoAlumnos!$C$3:$C$200,0)+2&amp;"C76"),FALSE()),0)+P24,0)</f>
        <v>#N/A</v>
      </c>
      <c r="R24" s="106" t="e">
        <f aca="1">IF($C24&gt;3,MATCH("R",INDIRECT(CONCATENATE("SeguimientoAlumnos!R"&amp;MATCH($A24,SeguimientoAlumnos!$C$3:$C$109,0)+2&amp;"C"&amp;Q24+1&amp;":R"&amp;MATCH($A24,SeguimientoAlumnos!$C$3:$C$109,0)+2&amp;"C76"),FALSE()),0)+Q24,0)</f>
        <v>#N/A</v>
      </c>
      <c r="S24" s="106" t="e">
        <f aca="1">IF($C24&gt;4,MATCH("R",INDIRECT(CONCATENATE("SeguimientoAlumnos!R"&amp;MATCH($A24,SeguimientoAlumnos!$C$5:$C$109,0)+2&amp;"C"&amp;R24+1&amp;":R"&amp;MATCH($A24,SeguimientoAlumnos!$C$5:$C$109,0)+2&amp;"C76"),FALSE()),0)+R24,0)</f>
        <v>#N/A</v>
      </c>
      <c r="T24" s="106" t="e">
        <f aca="1">IF($C24&gt;5,MATCH("R",INDIRECT(CONCATENATE("SeguimientoAlumnos!R"&amp;MATCH($A24,SeguimientoAlumnos!$C$5:$C$109,0)+2&amp;"C"&amp;S24+1&amp;":R"&amp;MATCH($A24,SeguimientoAlumnos!$C$5:$C$109,0)+2&amp;"C76"),FALSE()),0)+S24,0)</f>
        <v>#N/A</v>
      </c>
      <c r="U24" s="106" t="e">
        <f aca="1">IF($C24&gt;5,MATCH("R",INDIRECT(CONCATENATE("SeguimientoAlumnos!R"&amp;MATCH($A24,SeguimientoAlumnos!$C$5:$C$109,0)+2&amp;"C"&amp;T24+1&amp;":R"&amp;MATCH($A24,SeguimientoAlumnos!$C$5:$C$109,0)+2&amp;"C76"),FALSE()),0)+T24,0)</f>
        <v>#N/A</v>
      </c>
    </row>
    <row r="25" spans="1:21" ht="15.75" customHeight="1">
      <c r="A25" s="6" t="e">
        <f>#NAME?</f>
        <v>#NAME?</v>
      </c>
      <c r="B25" s="6" t="e">
        <f>#NAME?</f>
        <v>#NAME?</v>
      </c>
      <c r="C25" s="103" t="e">
        <f>VLOOKUP(B25,SeguimientoAlumnos!D25:BV201,68,0)</f>
        <v>#N/A</v>
      </c>
      <c r="D25" s="107" t="str">
        <f aca="1">IFERROR(INDIRECT(CONCATENATE("SeguimientoAlumnos!R2C"&amp;$O25),FALSE()),"")</f>
        <v/>
      </c>
      <c r="E25" s="107" t="str">
        <f aca="1">IFERROR(INDIRECT(CONCATENATE("SeguimientoAlumnos!R2C"&amp;$P25),FALSE()),"")</f>
        <v/>
      </c>
      <c r="F25" s="107" t="str">
        <f aca="1">IFERROR(INDIRECT(CONCATENATE("SeguimientoAlumnos!R2C"&amp;$Q25),FALSE()),"")</f>
        <v/>
      </c>
      <c r="G25" s="107"/>
      <c r="H25" s="107"/>
      <c r="I25" s="107"/>
      <c r="J25" s="65"/>
      <c r="K25" s="65"/>
      <c r="L25" s="65"/>
      <c r="M25" s="65"/>
      <c r="O25" s="105" t="e">
        <f aca="1">MATCH("R",INDIRECT(CONCATENATE("SeguimientoAlumnos!R"&amp;MATCH(A25,SeguimientoAlumnos!$C$3:$C$200,0)+2&amp;"C5"&amp;":R"&amp;MATCH(A25,SeguimientoAlumnos!$C$3:$C$200,0)+2&amp;"C76"),FALSE()),0)+4</f>
        <v>#N/A</v>
      </c>
      <c r="P25" s="106" t="e">
        <f aca="1">IF($C25&gt;1,MATCH("R",INDIRECT(CONCATENATE("SeguimientoAlumnos!R"&amp;MATCH(A25,SeguimientoAlumnos!$C$3:$C$200,0)+2&amp;"C"&amp;O25+1&amp;":R"&amp;MATCH(A25,SeguimientoAlumnos!$C$3:$C$200,0)+2&amp;"C76"),FALSE()),0)+O25,0)</f>
        <v>#N/A</v>
      </c>
      <c r="Q25" s="106" t="e">
        <f aca="1">IF(C25&gt;2,MATCH("R",INDIRECT(CONCATENATE("SeguimientoAlumnos!R"&amp;MATCH(A25,SeguimientoAlumnos!$C$3:$C$200,0)+2&amp;"C"&amp;P25+1&amp;":R"&amp;MATCH(A25,SeguimientoAlumnos!$C$3:$C$200,0)+2&amp;"C76"),FALSE()),0)+P25,0)</f>
        <v>#N/A</v>
      </c>
      <c r="R25" s="106" t="e">
        <f aca="1">IF($C25&gt;3,MATCH("R",INDIRECT(CONCATENATE("SeguimientoAlumnos!R"&amp;MATCH($A25,SeguimientoAlumnos!$C$3:$C$109,0)+2&amp;"C"&amp;Q25+1&amp;":R"&amp;MATCH($A25,SeguimientoAlumnos!$C$3:$C$109,0)+2&amp;"C76"),FALSE()),0)+Q25,0)</f>
        <v>#N/A</v>
      </c>
      <c r="S25" s="106" t="e">
        <f aca="1">IF($C25&gt;4,MATCH("R",INDIRECT(CONCATENATE("SeguimientoAlumnos!R"&amp;MATCH($A25,SeguimientoAlumnos!$C$5:$C$109,0)+2&amp;"C"&amp;R25+1&amp;":R"&amp;MATCH($A25,SeguimientoAlumnos!$C$5:$C$109,0)+2&amp;"C76"),FALSE()),0)+R25,0)</f>
        <v>#N/A</v>
      </c>
      <c r="T25" s="106" t="e">
        <f aca="1">IF($C25&gt;5,MATCH("R",INDIRECT(CONCATENATE("SeguimientoAlumnos!R"&amp;MATCH($A25,SeguimientoAlumnos!$C$5:$C$109,0)+2&amp;"C"&amp;S25+1&amp;":R"&amp;MATCH($A25,SeguimientoAlumnos!$C$5:$C$109,0)+2&amp;"C76"),FALSE()),0)+S25,0)</f>
        <v>#N/A</v>
      </c>
      <c r="U25" s="106" t="e">
        <f aca="1">IF($C25&gt;5,MATCH("R",INDIRECT(CONCATENATE("SeguimientoAlumnos!R"&amp;MATCH($A25,SeguimientoAlumnos!$C$5:$C$109,0)+2&amp;"C"&amp;T25+1&amp;":R"&amp;MATCH($A25,SeguimientoAlumnos!$C$5:$C$109,0)+2&amp;"C76"),FALSE()),0)+T25,0)</f>
        <v>#N/A</v>
      </c>
    </row>
    <row r="26" spans="1:21" ht="15.75" customHeight="1">
      <c r="A26" s="6" t="e">
        <f>#NAME?</f>
        <v>#NAME?</v>
      </c>
      <c r="B26" s="6" t="e">
        <f>#NAME?</f>
        <v>#NAME?</v>
      </c>
      <c r="C26" s="103" t="n">
        <v>5</v>
      </c>
      <c r="D26" s="107" t="str">
        <f aca="1">IFERROR(INDIRECT(CONCATENATE("SeguimientoAlumnos!R2C"&amp;$O26),FALSE()),"")</f>
        <v/>
      </c>
      <c r="E26" s="107" t="str">
        <f aca="1">IFERROR(INDIRECT(CONCATENATE("SeguimientoAlumnos!R2C"&amp;$P26),FALSE()),"")</f>
        <v/>
      </c>
      <c r="F26" s="107" t="str">
        <f aca="1">IFERROR(INDIRECT(CONCATENATE("SeguimientoAlumnos!R2C"&amp;$Q26),FALSE()),"")</f>
        <v/>
      </c>
      <c r="G26" s="107"/>
      <c r="H26" s="107"/>
      <c r="I26" s="107"/>
      <c r="J26" s="65"/>
      <c r="K26" s="65"/>
      <c r="L26" s="65"/>
      <c r="M26" s="65"/>
      <c r="O26" s="105" t="e">
        <f aca="1">MATCH("R",INDIRECT(CONCATENATE("SeguimientoAlumnos!R"&amp;MATCH(A26,SeguimientoAlumnos!$C$3:$C$200,0)+2&amp;"C5"&amp;":R"&amp;MATCH(A26,SeguimientoAlumnos!$C$3:$C$200,0)+2&amp;"C76"),FALSE()),0)+4</f>
        <v>#N/A</v>
      </c>
      <c r="P26" s="106" t="e">
        <f aca="1">IF($C26&gt;1,MATCH("R",INDIRECT(CONCATENATE("SeguimientoAlumnos!R"&amp;MATCH(A26,SeguimientoAlumnos!$C$3:$C$200,0)+2&amp;"C"&amp;O26+1&amp;":R"&amp;MATCH(A26,SeguimientoAlumnos!$C$3:$C$200,0)+2&amp;"C76"),FALSE()),0)+O26,0)</f>
        <v>#N/A</v>
      </c>
      <c r="Q26" s="106" t="e">
        <f aca="1">IF(C26&gt;2,MATCH("R",INDIRECT(CONCATENATE("SeguimientoAlumnos!R"&amp;MATCH(A26,SeguimientoAlumnos!$C$3:$C$200,0)+2&amp;"C"&amp;P26+1&amp;":R"&amp;MATCH(A26,SeguimientoAlumnos!$C$3:$C$200,0)+2&amp;"C76"),FALSE()),0)+P26,0)</f>
        <v>#N/A</v>
      </c>
      <c r="R26" s="106" t="e">
        <f aca="1">IF($C26&gt;3,MATCH("R",INDIRECT(CONCATENATE("SeguimientoAlumnos!R"&amp;MATCH($A26,SeguimientoAlumnos!$C$3:$C$109,0)+2&amp;"C"&amp;Q26+1&amp;":R"&amp;MATCH($A26,SeguimientoAlumnos!$C$3:$C$109,0)+2&amp;"C76"),FALSE()),0)+Q26,0)</f>
        <v>#N/A</v>
      </c>
      <c r="S26" s="106" t="e">
        <f aca="1">IF($C26&gt;4,MATCH("R",INDIRECT(CONCATENATE("SeguimientoAlumnos!R"&amp;MATCH($A26,SeguimientoAlumnos!$C$5:$C$109,0)+2&amp;"C"&amp;R26+1&amp;":R"&amp;MATCH($A26,SeguimientoAlumnos!$C$5:$C$109,0)+2&amp;"C76"),FALSE()),0)+R26,0)</f>
        <v>#N/A</v>
      </c>
      <c r="T26" s="106">
        <f aca="1">IF($C26&gt;5,MATCH("R",INDIRECT(CONCATENATE("SeguimientoAlumnos!R"&amp;MATCH($A26,SeguimientoAlumnos!$C$5:$C$109,0)+2&amp;"C"&amp;S26+1&amp;":R"&amp;MATCH($A26,SeguimientoAlumnos!$C$5:$C$109,0)+2&amp;"C76"),FALSE()),0)+S26,0)</f>
        <v>0</v>
      </c>
      <c r="U26" s="106">
        <f aca="1">IF($C26&gt;5,MATCH("R",INDIRECT(CONCATENATE("SeguimientoAlumnos!R"&amp;MATCH($A26,SeguimientoAlumnos!$C$5:$C$109,0)+2&amp;"C"&amp;T26+1&amp;":R"&amp;MATCH($A26,SeguimientoAlumnos!$C$5:$C$109,0)+2&amp;"C76"),FALSE()),0)+T26,0)</f>
        <v>0</v>
      </c>
    </row>
    <row r="27" spans="1:21" ht="15.75" customHeight="1">
      <c r="A27" s="6" t="e">
        <f>#NAME?</f>
        <v>#NAME?</v>
      </c>
      <c r="B27" s="6" t="e">
        <f>#NAME?</f>
        <v>#NAME?</v>
      </c>
      <c r="C27" s="103" t="e">
        <f>VLOOKUP(B27,SeguimientoAlumnos!D27:BV204,68,0)</f>
        <v>#N/A</v>
      </c>
      <c r="D27" s="107" t="str">
        <f aca="1">IFERROR(INDIRECT(CONCATENATE("SeguimientoAlumnos!R2C"&amp;$O27),FALSE()),"")</f>
        <v/>
      </c>
      <c r="E27" s="107" t="str">
        <f aca="1">IFERROR(INDIRECT(CONCATENATE("SeguimientoAlumnos!R2C"&amp;$P27),FALSE()),"")</f>
        <v/>
      </c>
      <c r="F27" s="107" t="str">
        <f aca="1">IFERROR(INDIRECT(CONCATENATE("SeguimientoAlumnos!R2C"&amp;$Q27),FALSE()),"")</f>
        <v/>
      </c>
      <c r="G27" s="107"/>
      <c r="H27" s="107"/>
      <c r="I27" s="107"/>
      <c r="J27" s="65"/>
      <c r="K27" s="65"/>
      <c r="L27" s="65"/>
      <c r="M27" s="65"/>
      <c r="O27" s="105" t="e">
        <f aca="1">MATCH("R",INDIRECT(CONCATENATE("SeguimientoAlumnos!R"&amp;MATCH(A27,SeguimientoAlumnos!$C$3:$C$200,0)+2&amp;"C5"&amp;":R"&amp;MATCH(A27,SeguimientoAlumnos!$C$3:$C$200,0)+2&amp;"C76"),FALSE()),0)+4</f>
        <v>#N/A</v>
      </c>
      <c r="P27" s="106" t="e">
        <f aca="1">IF($C27&gt;1,MATCH("R",INDIRECT(CONCATENATE("SeguimientoAlumnos!R"&amp;MATCH(A27,SeguimientoAlumnos!$C$3:$C$200,0)+2&amp;"C"&amp;O27+1&amp;":R"&amp;MATCH(A27,SeguimientoAlumnos!$C$3:$C$200,0)+2&amp;"C76"),FALSE()),0)+O27,0)</f>
        <v>#N/A</v>
      </c>
      <c r="Q27" s="106" t="e">
        <f aca="1">IF(C27&gt;2,MATCH("R",INDIRECT(CONCATENATE("SeguimientoAlumnos!R"&amp;MATCH(A27,SeguimientoAlumnos!$C$3:$C$200,0)+2&amp;"C"&amp;P27+1&amp;":R"&amp;MATCH(A27,SeguimientoAlumnos!$C$3:$C$200,0)+2&amp;"C76"),FALSE()),0)+P27,0)</f>
        <v>#N/A</v>
      </c>
      <c r="R27" s="106" t="e">
        <f aca="1">IF($C27&gt;3,MATCH("R",INDIRECT(CONCATENATE("SeguimientoAlumnos!R"&amp;MATCH($A27,SeguimientoAlumnos!$C$3:$C$109,0)+2&amp;"C"&amp;Q27+1&amp;":R"&amp;MATCH($A27,SeguimientoAlumnos!$C$3:$C$109,0)+2&amp;"C76"),FALSE()),0)+Q27,0)</f>
        <v>#N/A</v>
      </c>
      <c r="S27" s="106" t="e">
        <f aca="1">IF($C27&gt;4,MATCH("R",INDIRECT(CONCATENATE("SeguimientoAlumnos!R"&amp;MATCH($A27,SeguimientoAlumnos!$C$5:$C$109,0)+2&amp;"C"&amp;R27+1&amp;":R"&amp;MATCH($A27,SeguimientoAlumnos!$C$5:$C$109,0)+2&amp;"C76"),FALSE()),0)+R27,0)</f>
        <v>#N/A</v>
      </c>
      <c r="T27" s="106" t="e">
        <f aca="1">IF($C27&gt;5,MATCH("R",INDIRECT(CONCATENATE("SeguimientoAlumnos!R"&amp;MATCH($A27,SeguimientoAlumnos!$C$5:$C$109,0)+2&amp;"C"&amp;S27+1&amp;":R"&amp;MATCH($A27,SeguimientoAlumnos!$C$5:$C$109,0)+2&amp;"C76"),FALSE()),0)+S27,0)</f>
        <v>#N/A</v>
      </c>
      <c r="U27" s="106" t="e">
        <f aca="1">IF($C27&gt;5,MATCH("R",INDIRECT(CONCATENATE("SeguimientoAlumnos!R"&amp;MATCH($A27,SeguimientoAlumnos!$C$5:$C$109,0)+2&amp;"C"&amp;T27+1&amp;":R"&amp;MATCH($A27,SeguimientoAlumnos!$C$5:$C$109,0)+2&amp;"C76"),FALSE()),0)+T27,0)</f>
        <v>#N/A</v>
      </c>
    </row>
    <row r="28" spans="1:21" ht="15.75" customHeight="1">
      <c r="A28" s="6" t="e">
        <f>#NAME?</f>
        <v>#NAME?</v>
      </c>
      <c r="B28" s="6" t="e">
        <f>#NAME?</f>
        <v>#NAME?</v>
      </c>
      <c r="C28" s="103" t="e">
        <f>VLOOKUP(B28,SeguimientoAlumnos!D28:BV205,68,0)</f>
        <v>#N/A</v>
      </c>
      <c r="D28" s="107" t="str">
        <f aca="1">IFERROR(INDIRECT(CONCATENATE("SeguimientoAlumnos!R2C"&amp;$O28),FALSE()),"")</f>
        <v/>
      </c>
      <c r="E28" s="107" t="str">
        <f aca="1">IFERROR(INDIRECT(CONCATENATE("SeguimientoAlumnos!R2C"&amp;$P28),FALSE()),"")</f>
        <v/>
      </c>
      <c r="F28" s="107" t="str">
        <f aca="1">IFERROR(INDIRECT(CONCATENATE("SeguimientoAlumnos!R2C"&amp;$Q28),FALSE()),"")</f>
        <v/>
      </c>
      <c r="G28" s="107"/>
      <c r="H28" s="107"/>
      <c r="I28" s="107"/>
      <c r="J28" s="65"/>
      <c r="K28" s="65"/>
      <c r="L28" s="65"/>
      <c r="M28" s="65"/>
      <c r="O28" s="105" t="e">
        <f aca="1">MATCH("R",INDIRECT(CONCATENATE("SeguimientoAlumnos!R"&amp;MATCH(A28,SeguimientoAlumnos!$C$3:$C$200,0)+2&amp;"C5"&amp;":R"&amp;MATCH(A28,SeguimientoAlumnos!$C$3:$C$200,0)+2&amp;"C76"),FALSE()),0)+4</f>
        <v>#N/A</v>
      </c>
      <c r="P28" s="106" t="e">
        <f aca="1">IF($C28&gt;1,MATCH("R",INDIRECT(CONCATENATE("SeguimientoAlumnos!R"&amp;MATCH(A28,SeguimientoAlumnos!$C$3:$C$200,0)+2&amp;"C"&amp;O28+1&amp;":R"&amp;MATCH(A28,SeguimientoAlumnos!$C$3:$C$200,0)+2&amp;"C76"),FALSE()),0)+O28,0)</f>
        <v>#N/A</v>
      </c>
      <c r="Q28" s="106" t="e">
        <f aca="1">IF(C28&gt;2,MATCH("R",INDIRECT(CONCATENATE("SeguimientoAlumnos!R"&amp;MATCH(A28,SeguimientoAlumnos!$C$3:$C$200,0)+2&amp;"C"&amp;P28+1&amp;":R"&amp;MATCH(A28,SeguimientoAlumnos!$C$3:$C$200,0)+2&amp;"C76"),FALSE()),0)+P28,0)</f>
        <v>#N/A</v>
      </c>
      <c r="R28" s="106" t="e">
        <f aca="1">IF($C28&gt;3,MATCH("R",INDIRECT(CONCATENATE("SeguimientoAlumnos!R"&amp;MATCH($A28,SeguimientoAlumnos!$C$3:$C$109,0)+2&amp;"C"&amp;Q28+1&amp;":R"&amp;MATCH($A28,SeguimientoAlumnos!$C$3:$C$109,0)+2&amp;"C76"),FALSE()),0)+Q28,0)</f>
        <v>#N/A</v>
      </c>
      <c r="S28" s="106" t="e">
        <f aca="1">IF($C28&gt;4,MATCH("R",INDIRECT(CONCATENATE("SeguimientoAlumnos!R"&amp;MATCH($A28,SeguimientoAlumnos!$C$5:$C$109,0)+2&amp;"C"&amp;R28+1&amp;":R"&amp;MATCH($A28,SeguimientoAlumnos!$C$5:$C$109,0)+2&amp;"C76"),FALSE()),0)+R28,0)</f>
        <v>#N/A</v>
      </c>
      <c r="T28" s="106" t="e">
        <f aca="1">IF($C28&gt;5,MATCH("R",INDIRECT(CONCATENATE("SeguimientoAlumnos!R"&amp;MATCH($A28,SeguimientoAlumnos!$C$5:$C$109,0)+2&amp;"C"&amp;S28+1&amp;":R"&amp;MATCH($A28,SeguimientoAlumnos!$C$5:$C$109,0)+2&amp;"C76"),FALSE()),0)+S28,0)</f>
        <v>#N/A</v>
      </c>
      <c r="U28" s="106" t="e">
        <f aca="1">IF($C28&gt;5,MATCH("R",INDIRECT(CONCATENATE("SeguimientoAlumnos!R"&amp;MATCH($A28,SeguimientoAlumnos!$C$5:$C$109,0)+2&amp;"C"&amp;T28+1&amp;":R"&amp;MATCH($A28,SeguimientoAlumnos!$C$5:$C$109,0)+2&amp;"C76"),FALSE()),0)+T28,0)</f>
        <v>#N/A</v>
      </c>
    </row>
    <row r="29" spans="1:21" ht="15.75" customHeight="1">
      <c r="A29" s="6" t="e">
        <f>#NAME?</f>
        <v>#NAME?</v>
      </c>
      <c r="B29" s="6" t="e">
        <f>#NAME?</f>
        <v>#NAME?</v>
      </c>
      <c r="C29" s="103" t="n">
        <v>5</v>
      </c>
      <c r="D29" s="107" t="str">
        <f aca="1">IFERROR(INDIRECT(CONCATENATE("SeguimientoAlumnos!R2C"&amp;$O29),FALSE()),"")</f>
        <v/>
      </c>
      <c r="E29" s="107" t="str">
        <f aca="1">IFERROR(INDIRECT(CONCATENATE("SeguimientoAlumnos!R2C"&amp;$P29),FALSE()),"")</f>
        <v/>
      </c>
      <c r="F29" s="107" t="str">
        <f aca="1">IFERROR(INDIRECT(CONCATENATE("SeguimientoAlumnos!R2C"&amp;$Q29),FALSE()),"")</f>
        <v/>
      </c>
      <c r="G29" s="107"/>
      <c r="H29" s="107"/>
      <c r="I29" s="107"/>
      <c r="J29" s="65"/>
      <c r="K29" s="65"/>
      <c r="L29" s="65"/>
      <c r="M29" s="65"/>
      <c r="O29" s="105" t="e">
        <f aca="1">MATCH("R",INDIRECT(CONCATENATE("SeguimientoAlumnos!R"&amp;MATCH(A29,SeguimientoAlumnos!$C$3:$C$200,0)+2&amp;"C5"&amp;":R"&amp;MATCH(A29,SeguimientoAlumnos!$C$3:$C$200,0)+2&amp;"C76"),FALSE()),0)+4</f>
        <v>#N/A</v>
      </c>
      <c r="P29" s="106" t="e">
        <f aca="1">IF($C29&gt;1,MATCH("R",INDIRECT(CONCATENATE("SeguimientoAlumnos!R"&amp;MATCH(A29,SeguimientoAlumnos!$C$3:$C$200,0)+2&amp;"C"&amp;O29+1&amp;":R"&amp;MATCH(A29,SeguimientoAlumnos!$C$3:$C$200,0)+2&amp;"C76"),FALSE()),0)+O29,0)</f>
        <v>#N/A</v>
      </c>
      <c r="Q29" s="106" t="e">
        <f aca="1">IF(C29&gt;2,MATCH("R",INDIRECT(CONCATENATE("SeguimientoAlumnos!R"&amp;MATCH(A29,SeguimientoAlumnos!$C$3:$C$200,0)+2&amp;"C"&amp;P29+1&amp;":R"&amp;MATCH(A29,SeguimientoAlumnos!$C$3:$C$200,0)+2&amp;"C76"),FALSE()),0)+P29,0)</f>
        <v>#N/A</v>
      </c>
      <c r="R29" s="106" t="e">
        <f aca="1">IF($C29&gt;3,MATCH("R",INDIRECT(CONCATENATE("SeguimientoAlumnos!R"&amp;MATCH($A29,SeguimientoAlumnos!$C$3:$C$109,0)+2&amp;"C"&amp;Q29+1&amp;":R"&amp;MATCH($A29,SeguimientoAlumnos!$C$3:$C$109,0)+2&amp;"C76"),FALSE()),0)+Q29,0)</f>
        <v>#N/A</v>
      </c>
      <c r="S29" s="106" t="e">
        <f aca="1">IF($C29&gt;4,MATCH("R",INDIRECT(CONCATENATE("SeguimientoAlumnos!R"&amp;MATCH($A29,SeguimientoAlumnos!$C$5:$C$109,0)+2&amp;"C"&amp;R29+1&amp;":R"&amp;MATCH($A29,SeguimientoAlumnos!$C$5:$C$109,0)+2&amp;"C76"),FALSE()),0)+R29,0)</f>
        <v>#N/A</v>
      </c>
      <c r="T29" s="106">
        <f aca="1">IF($C29&gt;5,MATCH("R",INDIRECT(CONCATENATE("SeguimientoAlumnos!R"&amp;MATCH($A29,SeguimientoAlumnos!$C$5:$C$109,0)+2&amp;"C"&amp;S29+1&amp;":R"&amp;MATCH($A29,SeguimientoAlumnos!$C$5:$C$109,0)+2&amp;"C76"),FALSE()),0)+S29,0)</f>
        <v>0</v>
      </c>
      <c r="U29" s="106">
        <f aca="1">IF($C29&gt;5,MATCH("R",INDIRECT(CONCATENATE("SeguimientoAlumnos!R"&amp;MATCH($A29,SeguimientoAlumnos!$C$5:$C$109,0)+2&amp;"C"&amp;T29+1&amp;":R"&amp;MATCH($A29,SeguimientoAlumnos!$C$5:$C$109,0)+2&amp;"C76"),FALSE()),0)+T29,0)</f>
        <v>0</v>
      </c>
    </row>
    <row r="30" spans="1:21" ht="15.75" customHeight="1">
      <c r="A30" s="6" t="e">
        <f>#NAME?</f>
        <v>#NAME?</v>
      </c>
      <c r="B30" s="6" t="e">
        <f>#NAME?</f>
        <v>#NAME?</v>
      </c>
      <c r="C30" s="103" t="e">
        <f>VLOOKUP(B30,SeguimientoAlumnos!D30:BV207,68,0)</f>
        <v>#N/A</v>
      </c>
      <c r="D30" s="107" t="str">
        <f aca="1">IFERROR(INDIRECT(CONCATENATE("SeguimientoAlumnos!R2C"&amp;$O30),FALSE()),"")</f>
        <v/>
      </c>
      <c r="E30" s="107" t="str">
        <f aca="1">IFERROR(INDIRECT(CONCATENATE("SeguimientoAlumnos!R2C"&amp;$P30),FALSE()),"")</f>
        <v/>
      </c>
      <c r="F30" s="107" t="str">
        <f aca="1">IFERROR(INDIRECT(CONCATENATE("SeguimientoAlumnos!R2C"&amp;$Q30),FALSE()),"")</f>
        <v/>
      </c>
      <c r="G30" s="107"/>
      <c r="H30" s="107"/>
      <c r="I30" s="107"/>
      <c r="J30" s="65"/>
      <c r="K30" s="65"/>
      <c r="L30" s="65"/>
      <c r="M30" s="65"/>
      <c r="O30" s="105" t="e">
        <f aca="1">MATCH("R",INDIRECT(CONCATENATE("SeguimientoAlumnos!R"&amp;MATCH(A30,SeguimientoAlumnos!$C$3:$C$200,0)+2&amp;"C5"&amp;":R"&amp;MATCH(A30,SeguimientoAlumnos!$C$3:$C$200,0)+2&amp;"C76"),FALSE()),0)+4</f>
        <v>#N/A</v>
      </c>
      <c r="P30" s="106" t="e">
        <f aca="1">IF($C30&gt;1,MATCH("R",INDIRECT(CONCATENATE("SeguimientoAlumnos!R"&amp;MATCH(A30,SeguimientoAlumnos!$C$3:$C$200,0)+2&amp;"C"&amp;O30+1&amp;":R"&amp;MATCH(A30,SeguimientoAlumnos!$C$3:$C$200,0)+2&amp;"C76"),FALSE()),0)+O30,0)</f>
        <v>#N/A</v>
      </c>
      <c r="Q30" s="106" t="e">
        <f aca="1">IF(C30&gt;2,MATCH("R",INDIRECT(CONCATENATE("SeguimientoAlumnos!R"&amp;MATCH(A30,SeguimientoAlumnos!$C$3:$C$200,0)+2&amp;"C"&amp;P30+1&amp;":R"&amp;MATCH(A30,SeguimientoAlumnos!$C$3:$C$200,0)+2&amp;"C76"),FALSE()),0)+P30,0)</f>
        <v>#N/A</v>
      </c>
      <c r="R30" s="106" t="e">
        <f aca="1">IF($C30&gt;3,MATCH("R",INDIRECT(CONCATENATE("SeguimientoAlumnos!R"&amp;MATCH($A30,SeguimientoAlumnos!$C$3:$C$109,0)+2&amp;"C"&amp;Q30+1&amp;":R"&amp;MATCH($A30,SeguimientoAlumnos!$C$3:$C$109,0)+2&amp;"C76"),FALSE()),0)+Q30,0)</f>
        <v>#N/A</v>
      </c>
      <c r="S30" s="106" t="e">
        <f aca="1">IF($C30&gt;4,MATCH("R",INDIRECT(CONCATENATE("SeguimientoAlumnos!R"&amp;MATCH($A30,SeguimientoAlumnos!$C$5:$C$109,0)+2&amp;"C"&amp;R30+1&amp;":R"&amp;MATCH($A30,SeguimientoAlumnos!$C$5:$C$109,0)+2&amp;"C76"),FALSE()),0)+R30,0)</f>
        <v>#N/A</v>
      </c>
      <c r="T30" s="106" t="e">
        <f aca="1">IF($C30&gt;5,MATCH("R",INDIRECT(CONCATENATE("SeguimientoAlumnos!R"&amp;MATCH($A30,SeguimientoAlumnos!$C$5:$C$109,0)+2&amp;"C"&amp;S30+1&amp;":R"&amp;MATCH($A30,SeguimientoAlumnos!$C$5:$C$109,0)+2&amp;"C76"),FALSE()),0)+S30,0)</f>
        <v>#N/A</v>
      </c>
      <c r="U30" s="106" t="e">
        <f aca="1">IF($C30&gt;5,MATCH("R",INDIRECT(CONCATENATE("SeguimientoAlumnos!R"&amp;MATCH($A30,SeguimientoAlumnos!$C$5:$C$109,0)+2&amp;"C"&amp;T30+1&amp;":R"&amp;MATCH($A30,SeguimientoAlumnos!$C$5:$C$109,0)+2&amp;"C76"),FALSE()),0)+T30,0)</f>
        <v>#N/A</v>
      </c>
    </row>
    <row r="31" spans="1:21" ht="15.75" customHeight="1">
      <c r="A31" s="6" t="e">
        <f>#NAME?</f>
        <v>#NAME?</v>
      </c>
      <c r="B31" s="6" t="e">
        <f>#NAME?</f>
        <v>#NAME?</v>
      </c>
      <c r="C31" s="103" t="e">
        <f>VLOOKUP(B31,SeguimientoAlumnos!D31:BV208,68,0)</f>
        <v>#N/A</v>
      </c>
      <c r="D31" s="107" t="str">
        <f aca="1">IFERROR(INDIRECT(CONCATENATE("SeguimientoAlumnos!R2C"&amp;$O31),FALSE()),"")</f>
        <v/>
      </c>
      <c r="E31" s="107" t="str">
        <f aca="1">IFERROR(INDIRECT(CONCATENATE("SeguimientoAlumnos!R2C"&amp;$P31),FALSE()),"")</f>
        <v/>
      </c>
      <c r="F31" s="107" t="str">
        <f aca="1">IFERROR(INDIRECT(CONCATENATE("SeguimientoAlumnos!R2C"&amp;$Q31),FALSE()),"")</f>
        <v/>
      </c>
      <c r="G31" s="107"/>
      <c r="H31" s="107"/>
      <c r="I31" s="107"/>
      <c r="J31" s="65"/>
      <c r="K31" s="65"/>
      <c r="L31" s="65"/>
      <c r="M31" s="65"/>
      <c r="O31" s="105" t="e">
        <f aca="1">MATCH("R",INDIRECT(CONCATENATE("SeguimientoAlumnos!R"&amp;MATCH(A31,SeguimientoAlumnos!$C$3:$C$200,0)+2&amp;"C5"&amp;":R"&amp;MATCH(A31,SeguimientoAlumnos!$C$3:$C$200,0)+2&amp;"C76"),FALSE()),0)+4</f>
        <v>#N/A</v>
      </c>
      <c r="P31" s="106" t="e">
        <f aca="1">IF($C31&gt;1,MATCH("R",INDIRECT(CONCATENATE("SeguimientoAlumnos!R"&amp;MATCH(A31,SeguimientoAlumnos!$C$3:$C$200,0)+2&amp;"C"&amp;O31+1&amp;":R"&amp;MATCH(A31,SeguimientoAlumnos!$C$3:$C$200,0)+2&amp;"C76"),FALSE()),0)+O31,0)</f>
        <v>#N/A</v>
      </c>
      <c r="Q31" s="106" t="e">
        <f aca="1">IF(C31&gt;2,MATCH("R",INDIRECT(CONCATENATE("SeguimientoAlumnos!R"&amp;MATCH(A31,SeguimientoAlumnos!$C$3:$C$200,0)+2&amp;"C"&amp;P31+1&amp;":R"&amp;MATCH(A31,SeguimientoAlumnos!$C$3:$C$200,0)+2&amp;"C76"),FALSE()),0)+P31,0)</f>
        <v>#N/A</v>
      </c>
      <c r="R31" s="106" t="e">
        <f aca="1">IF($C31&gt;3,MATCH("R",INDIRECT(CONCATENATE("SeguimientoAlumnos!R"&amp;MATCH($A31,SeguimientoAlumnos!$C$3:$C$109,0)+2&amp;"C"&amp;Q31+1&amp;":R"&amp;MATCH($A31,SeguimientoAlumnos!$C$3:$C$109,0)+2&amp;"C76"),FALSE()),0)+Q31,0)</f>
        <v>#N/A</v>
      </c>
      <c r="S31" s="106" t="e">
        <f aca="1">IF($C31&gt;4,MATCH("R",INDIRECT(CONCATENATE("SeguimientoAlumnos!R"&amp;MATCH($A31,SeguimientoAlumnos!$C$5:$C$109,0)+2&amp;"C"&amp;R31+1&amp;":R"&amp;MATCH($A31,SeguimientoAlumnos!$C$5:$C$109,0)+2&amp;"C76"),FALSE()),0)+R31,0)</f>
        <v>#N/A</v>
      </c>
      <c r="T31" s="106" t="e">
        <f aca="1">IF($C31&gt;5,MATCH("R",INDIRECT(CONCATENATE("SeguimientoAlumnos!R"&amp;MATCH($A31,SeguimientoAlumnos!$C$5:$C$109,0)+2&amp;"C"&amp;S31+1&amp;":R"&amp;MATCH($A31,SeguimientoAlumnos!$C$5:$C$109,0)+2&amp;"C76"),FALSE()),0)+S31,0)</f>
        <v>#N/A</v>
      </c>
      <c r="U31" s="106" t="e">
        <f aca="1">IF($C31&gt;5,MATCH("R",INDIRECT(CONCATENATE("SeguimientoAlumnos!R"&amp;MATCH($A31,SeguimientoAlumnos!$C$5:$C$109,0)+2&amp;"C"&amp;T31+1&amp;":R"&amp;MATCH($A31,SeguimientoAlumnos!$C$5:$C$109,0)+2&amp;"C76"),FALSE()),0)+T31,0)</f>
        <v>#N/A</v>
      </c>
    </row>
    <row r="32" spans="1:21" ht="15.75" customHeight="1">
      <c r="A32" s="6" t="e">
        <f>#NAME?</f>
        <v>#NAME?</v>
      </c>
      <c r="B32" s="6" t="e">
        <f>#NAME?</f>
        <v>#NAME?</v>
      </c>
      <c r="C32" s="103" t="n">
        <v>3</v>
      </c>
      <c r="D32" s="107" t="str">
        <f aca="1">IFERROR(INDIRECT(CONCATENATE("SeguimientoAlumnos!R2C"&amp;$O32),FALSE()),"")</f>
        <v/>
      </c>
      <c r="E32" s="107" t="str">
        <f aca="1">IFERROR(INDIRECT(CONCATENATE("SeguimientoAlumnos!R2C"&amp;$P32),FALSE()),"")</f>
        <v/>
      </c>
      <c r="F32" s="107" t="str">
        <f aca="1">IFERROR(INDIRECT(CONCATENATE("SeguimientoAlumnos!R2C"&amp;$Q32),FALSE()),"")</f>
        <v/>
      </c>
      <c r="G32" s="107"/>
      <c r="H32" s="107"/>
      <c r="I32" s="107"/>
      <c r="J32" s="65"/>
      <c r="K32" s="65"/>
      <c r="L32" s="65"/>
      <c r="M32" s="65"/>
      <c r="O32" s="105" t="e">
        <f aca="1">MATCH("R",INDIRECT(CONCATENATE("SeguimientoAlumnos!R"&amp;MATCH(A32,SeguimientoAlumnos!$C$3:$C$200,0)+2&amp;"C5"&amp;":R"&amp;MATCH(A32,SeguimientoAlumnos!$C$3:$C$200,0)+2&amp;"C76"),FALSE()),0)+4</f>
        <v>#N/A</v>
      </c>
      <c r="P32" s="106" t="e">
        <f aca="1">IF($C32&gt;1,MATCH("R",INDIRECT(CONCATENATE("SeguimientoAlumnos!R"&amp;MATCH(A32,SeguimientoAlumnos!$C$3:$C$200,0)+2&amp;"C"&amp;O32+1&amp;":R"&amp;MATCH(A32,SeguimientoAlumnos!$C$3:$C$200,0)+2&amp;"C76"),FALSE()),0)+O32,0)</f>
        <v>#N/A</v>
      </c>
      <c r="Q32" s="106" t="e">
        <f aca="1">IF(C32&gt;2,MATCH("R",INDIRECT(CONCATENATE("SeguimientoAlumnos!R"&amp;MATCH(A32,SeguimientoAlumnos!$C$3:$C$200,0)+2&amp;"C"&amp;P32+1&amp;":R"&amp;MATCH(A32,SeguimientoAlumnos!$C$3:$C$200,0)+2&amp;"C76"),FALSE()),0)+P32,0)</f>
        <v>#N/A</v>
      </c>
      <c r="R32" s="106">
        <f aca="1">IF($C32&gt;3,MATCH("R",INDIRECT(CONCATENATE("SeguimientoAlumnos!R"&amp;MATCH($A32,SeguimientoAlumnos!$C$3:$C$109,0)+2&amp;"C"&amp;Q32+1&amp;":R"&amp;MATCH($A32,SeguimientoAlumnos!$C$3:$C$109,0)+2&amp;"C76"),FALSE()),0)+Q32,0)</f>
        <v>0</v>
      </c>
      <c r="S32" s="106">
        <f aca="1">IF($C32&gt;4,MATCH("R",INDIRECT(CONCATENATE("SeguimientoAlumnos!R"&amp;MATCH($A32,SeguimientoAlumnos!$C$5:$C$109,0)+2&amp;"C"&amp;R32+1&amp;":R"&amp;MATCH($A32,SeguimientoAlumnos!$C$5:$C$109,0)+2&amp;"C76"),FALSE()),0)+R32,0)</f>
        <v>0</v>
      </c>
      <c r="T32" s="106">
        <f aca="1">IF($C32&gt;5,MATCH("R",INDIRECT(CONCATENATE("SeguimientoAlumnos!R"&amp;MATCH($A32,SeguimientoAlumnos!$C$5:$C$109,0)+2&amp;"C"&amp;S32+1&amp;":R"&amp;MATCH($A32,SeguimientoAlumnos!$C$5:$C$109,0)+2&amp;"C76"),FALSE()),0)+S32,0)</f>
        <v>0</v>
      </c>
      <c r="U32" s="106">
        <f aca="1">IF($C32&gt;5,MATCH("R",INDIRECT(CONCATENATE("SeguimientoAlumnos!R"&amp;MATCH($A32,SeguimientoAlumnos!$C$5:$C$109,0)+2&amp;"C"&amp;T32+1&amp;":R"&amp;MATCH($A32,SeguimientoAlumnos!$C$5:$C$109,0)+2&amp;"C76"),FALSE()),0)+T32,0)</f>
        <v>0</v>
      </c>
    </row>
    <row r="33" spans="1:21" ht="15.75" customHeight="1">
      <c r="A33" s="6" t="e">
        <f>#NAME?</f>
        <v>#NAME?</v>
      </c>
      <c r="B33" s="6" t="e">
        <f>#NAME?</f>
        <v>#NAME?</v>
      </c>
      <c r="C33" s="103" t="n">
        <v>5</v>
      </c>
      <c r="D33" s="107" t="str">
        <f aca="1">IFERROR(INDIRECT(CONCATENATE("SeguimientoAlumnos!R2C"&amp;$O33),FALSE()),"")</f>
        <v/>
      </c>
      <c r="E33" s="107" t="str">
        <f aca="1">IFERROR(INDIRECT(CONCATENATE("SeguimientoAlumnos!R2C"&amp;$P33),FALSE()),"")</f>
        <v/>
      </c>
      <c r="F33" s="107" t="str">
        <f aca="1">IFERROR(INDIRECT(CONCATENATE("SeguimientoAlumnos!R2C"&amp;$Q33),FALSE()),"")</f>
        <v/>
      </c>
      <c r="G33" s="107"/>
      <c r="H33" s="107"/>
      <c r="I33" s="107"/>
      <c r="J33" s="65"/>
      <c r="K33" s="65"/>
      <c r="L33" s="65"/>
      <c r="M33" s="65"/>
      <c r="O33" s="105" t="e">
        <f aca="1">MATCH("R",INDIRECT(CONCATENATE("SeguimientoAlumnos!R"&amp;MATCH(A33,SeguimientoAlumnos!$C$3:$C$200,0)+2&amp;"C5"&amp;":R"&amp;MATCH(A33,SeguimientoAlumnos!$C$3:$C$200,0)+2&amp;"C76"),FALSE()),0)+4</f>
        <v>#N/A</v>
      </c>
      <c r="P33" s="106" t="e">
        <f aca="1">IF($C33&gt;1,MATCH("R",INDIRECT(CONCATENATE("SeguimientoAlumnos!R"&amp;MATCH(A33,SeguimientoAlumnos!$C$3:$C$200,0)+2&amp;"C"&amp;O33+1&amp;":R"&amp;MATCH(A33,SeguimientoAlumnos!$C$3:$C$200,0)+2&amp;"C76"),FALSE()),0)+O33,0)</f>
        <v>#N/A</v>
      </c>
      <c r="Q33" s="106" t="e">
        <f aca="1">IF(C33&gt;2,MATCH("R",INDIRECT(CONCATENATE("SeguimientoAlumnos!R"&amp;MATCH(A33,SeguimientoAlumnos!$C$3:$C$200,0)+2&amp;"C"&amp;P33+1&amp;":R"&amp;MATCH(A33,SeguimientoAlumnos!$C$3:$C$200,0)+2&amp;"C76"),FALSE()),0)+P33,0)</f>
        <v>#N/A</v>
      </c>
      <c r="R33" s="106" t="e">
        <f aca="1">IF($C33&gt;3,MATCH("R",INDIRECT(CONCATENATE("SeguimientoAlumnos!R"&amp;MATCH($A33,SeguimientoAlumnos!$C$3:$C$109,0)+2&amp;"C"&amp;Q33+1&amp;":R"&amp;MATCH($A33,SeguimientoAlumnos!$C$3:$C$109,0)+2&amp;"C76"),FALSE()),0)+Q33,0)</f>
        <v>#N/A</v>
      </c>
      <c r="S33" s="106" t="e">
        <f aca="1">IF($C33&gt;4,MATCH("R",INDIRECT(CONCATENATE("SeguimientoAlumnos!R"&amp;MATCH($A33,SeguimientoAlumnos!$C$5:$C$109,0)+2&amp;"C"&amp;R33+1&amp;":R"&amp;MATCH($A33,SeguimientoAlumnos!$C$5:$C$109,0)+2&amp;"C76"),FALSE()),0)+R33,0)</f>
        <v>#N/A</v>
      </c>
      <c r="T33" s="106">
        <f aca="1">IF($C33&gt;5,MATCH("R",INDIRECT(CONCATENATE("SeguimientoAlumnos!R"&amp;MATCH($A33,SeguimientoAlumnos!$C$5:$C$109,0)+2&amp;"C"&amp;S33+1&amp;":R"&amp;MATCH($A33,SeguimientoAlumnos!$C$5:$C$109,0)+2&amp;"C76"),FALSE()),0)+S33,0)</f>
        <v>0</v>
      </c>
      <c r="U33" s="106">
        <f aca="1">IF($C33&gt;5,MATCH("R",INDIRECT(CONCATENATE("SeguimientoAlumnos!R"&amp;MATCH($A33,SeguimientoAlumnos!$C$5:$C$109,0)+2&amp;"C"&amp;T33+1&amp;":R"&amp;MATCH($A33,SeguimientoAlumnos!$C$5:$C$109,0)+2&amp;"C76"),FALSE()),0)+T33,0)</f>
        <v>0</v>
      </c>
    </row>
    <row r="34" spans="1:21" ht="15.75" customHeight="1">
      <c r="A34" s="6" t="e">
        <f>#NAME?</f>
        <v>#NAME?</v>
      </c>
      <c r="B34" s="6" t="e">
        <f>#NAME?</f>
        <v>#NAME?</v>
      </c>
      <c r="C34" s="103" t="e">
        <f>VLOOKUP(B34,SeguimientoAlumnos!D34:BV211,68,0)</f>
        <v>#N/A</v>
      </c>
      <c r="D34" s="107" t="str">
        <f aca="1">IFERROR(INDIRECT(CONCATENATE("SeguimientoAlumnos!R2C"&amp;$O34),FALSE()),"")</f>
        <v/>
      </c>
      <c r="E34" s="107" t="str">
        <f aca="1">IFERROR(INDIRECT(CONCATENATE("SeguimientoAlumnos!R2C"&amp;$P34),FALSE()),"")</f>
        <v/>
      </c>
      <c r="F34" s="107" t="str">
        <f aca="1">IFERROR(INDIRECT(CONCATENATE("SeguimientoAlumnos!R2C"&amp;$Q34),FALSE()),"")</f>
        <v/>
      </c>
      <c r="G34" s="107"/>
      <c r="H34" s="107"/>
      <c r="I34" s="107"/>
      <c r="J34" s="65"/>
      <c r="K34" s="65"/>
      <c r="L34" s="65"/>
      <c r="M34" s="65"/>
      <c r="O34" s="105" t="e">
        <f aca="1">MATCH("R",INDIRECT(CONCATENATE("SeguimientoAlumnos!R"&amp;MATCH(A34,SeguimientoAlumnos!$C$3:$C$200,0)+2&amp;"C5"&amp;":R"&amp;MATCH(A34,SeguimientoAlumnos!$C$3:$C$200,0)+2&amp;"C76"),FALSE()),0)+4</f>
        <v>#N/A</v>
      </c>
      <c r="P34" s="106" t="e">
        <f aca="1">IF($C34&gt;1,MATCH("R",INDIRECT(CONCATENATE("SeguimientoAlumnos!R"&amp;MATCH(A34,SeguimientoAlumnos!$C$3:$C$200,0)+2&amp;"C"&amp;O34+1&amp;":R"&amp;MATCH(A34,SeguimientoAlumnos!$C$3:$C$200,0)+2&amp;"C76"),FALSE()),0)+O34,0)</f>
        <v>#N/A</v>
      </c>
      <c r="Q34" s="106" t="e">
        <f aca="1">IF(C34&gt;2,MATCH("R",INDIRECT(CONCATENATE("SeguimientoAlumnos!R"&amp;MATCH(A34,SeguimientoAlumnos!$C$3:$C$200,0)+2&amp;"C"&amp;P34+1&amp;":R"&amp;MATCH(A34,SeguimientoAlumnos!$C$3:$C$200,0)+2&amp;"C76"),FALSE()),0)+P34,0)</f>
        <v>#N/A</v>
      </c>
      <c r="R34" s="106" t="e">
        <f aca="1">IF($C34&gt;3,MATCH("R",INDIRECT(CONCATENATE("SeguimientoAlumnos!R"&amp;MATCH($A34,SeguimientoAlumnos!$C$3:$C$109,0)+2&amp;"C"&amp;Q34+1&amp;":R"&amp;MATCH($A34,SeguimientoAlumnos!$C$3:$C$109,0)+2&amp;"C76"),FALSE()),0)+Q34,0)</f>
        <v>#N/A</v>
      </c>
      <c r="S34" s="106" t="e">
        <f aca="1">IF($C34&gt;4,MATCH("R",INDIRECT(CONCATENATE("SeguimientoAlumnos!R"&amp;MATCH($A34,SeguimientoAlumnos!$C$5:$C$109,0)+2&amp;"C"&amp;R34+1&amp;":R"&amp;MATCH($A34,SeguimientoAlumnos!$C$5:$C$109,0)+2&amp;"C76"),FALSE()),0)+R34,0)</f>
        <v>#N/A</v>
      </c>
      <c r="T34" s="106" t="e">
        <f aca="1">IF($C34&gt;5,MATCH("R",INDIRECT(CONCATENATE("SeguimientoAlumnos!R"&amp;MATCH($A34,SeguimientoAlumnos!$C$5:$C$109,0)+2&amp;"C"&amp;S34+1&amp;":R"&amp;MATCH($A34,SeguimientoAlumnos!$C$5:$C$109,0)+2&amp;"C76"),FALSE()),0)+S34,0)</f>
        <v>#N/A</v>
      </c>
      <c r="U34" s="106" t="e">
        <f aca="1">IF($C34&gt;5,MATCH("R",INDIRECT(CONCATENATE("SeguimientoAlumnos!R"&amp;MATCH($A34,SeguimientoAlumnos!$C$5:$C$109,0)+2&amp;"C"&amp;T34+1&amp;":R"&amp;MATCH($A34,SeguimientoAlumnos!$C$5:$C$109,0)+2&amp;"C76"),FALSE()),0)+T34,0)</f>
        <v>#N/A</v>
      </c>
    </row>
    <row r="35" spans="1:21" ht="15.75" customHeight="1">
      <c r="A35" s="6" t="e">
        <f>#NAME?</f>
        <v>#NAME?</v>
      </c>
      <c r="B35" s="6" t="e">
        <f>#NAME?</f>
        <v>#NAME?</v>
      </c>
      <c r="C35" s="103" t="n">
        <v>1</v>
      </c>
      <c r="D35" s="107" t="str">
        <f aca="1">IFERROR(INDIRECT(CONCATENATE("SeguimientoAlumnos!R2C"&amp;$O35),FALSE()),"")</f>
        <v/>
      </c>
      <c r="E35" s="107" t="str">
        <f aca="1">IFERROR(INDIRECT(CONCATENATE("SeguimientoAlumnos!R2C"&amp;$P35),FALSE()),"")</f>
        <v/>
      </c>
      <c r="F35" s="107" t="str">
        <f aca="1">IFERROR(INDIRECT(CONCATENATE("SeguimientoAlumnos!R2C"&amp;$Q35),FALSE()),"")</f>
        <v/>
      </c>
      <c r="G35" s="107"/>
      <c r="O35" s="105" t="e">
        <f aca="1">MATCH("R",INDIRECT(CONCATENATE("SeguimientoAlumnos!R"&amp;MATCH(A35,SeguimientoAlumnos!$C$3:$C$200,0)+2&amp;"C5"&amp;":R"&amp;MATCH(A35,SeguimientoAlumnos!$C$3:$C$200,0)+2&amp;"C76"),FALSE()),0)+4</f>
        <v>#N/A</v>
      </c>
      <c r="P35" s="106">
        <f aca="1">IF($C35&gt;1,MATCH("R",INDIRECT(CONCATENATE("SeguimientoAlumnos!R"&amp;MATCH(A35,SeguimientoAlumnos!$C$3:$C$200,0)+2&amp;"C"&amp;O35+1&amp;":R"&amp;MATCH(A35,SeguimientoAlumnos!$C$3:$C$200,0)+2&amp;"C76"),FALSE()),0)+O35,0)</f>
        <v>0</v>
      </c>
      <c r="Q35" s="106">
        <f aca="1">IF(C35&gt;2,MATCH("R",INDIRECT(CONCATENATE("SeguimientoAlumnos!R"&amp;MATCH(A35,SeguimientoAlumnos!$C$3:$C$200,0)+2&amp;"C"&amp;P35+1&amp;":R"&amp;MATCH(A35,SeguimientoAlumnos!$C$3:$C$200,0)+2&amp;"C76"),FALSE()),0)+P35,0)</f>
        <v>0</v>
      </c>
      <c r="R35" s="106">
        <f aca="1">IF($C35&gt;3,MATCH("R",INDIRECT(CONCATENATE("SeguimientoAlumnos!R"&amp;MATCH($A35,SeguimientoAlumnos!$C$3:$C$109,0)+2&amp;"C"&amp;Q35+1&amp;":R"&amp;MATCH($A35,SeguimientoAlumnos!$C$3:$C$109,0)+2&amp;"C76"),FALSE()),0)+Q35,0)</f>
        <v>0</v>
      </c>
      <c r="S35" s="106">
        <f aca="1">IF($C35&gt;4,MATCH("R",INDIRECT(CONCATENATE("SeguimientoAlumnos!R"&amp;MATCH($A35,SeguimientoAlumnos!$C$5:$C$109,0)+2&amp;"C"&amp;R35+1&amp;":R"&amp;MATCH($A35,SeguimientoAlumnos!$C$5:$C$109,0)+2&amp;"C76"),FALSE()),0)+R35,0)</f>
        <v>0</v>
      </c>
      <c r="T35" s="106">
        <f aca="1">IF($C35&gt;5,MATCH("R",INDIRECT(CONCATENATE("SeguimientoAlumnos!R"&amp;MATCH($A35,SeguimientoAlumnos!$C$5:$C$109,0)+2&amp;"C"&amp;S35+1&amp;":R"&amp;MATCH($A35,SeguimientoAlumnos!$C$5:$C$109,0)+2&amp;"C76"),FALSE()),0)+S35,0)</f>
        <v>0</v>
      </c>
      <c r="U35" s="106">
        <f aca="1">IF($C35&gt;5,MATCH("R",INDIRECT(CONCATENATE("SeguimientoAlumnos!R"&amp;MATCH($A35,SeguimientoAlumnos!$C$5:$C$109,0)+2&amp;"C"&amp;T35+1&amp;":R"&amp;MATCH($A35,SeguimientoAlumnos!$C$5:$C$109,0)+2&amp;"C76"),FALSE()),0)+T35,0)</f>
        <v>0</v>
      </c>
    </row>
    <row r="36" spans="1:21" ht="15.75" customHeight="1">
      <c r="A36" s="6" t="e">
        <f>#NAME?</f>
        <v>#NAME?</v>
      </c>
      <c r="B36" s="6" t="e">
        <f>#NAME?</f>
        <v>#NAME?</v>
      </c>
      <c r="C36" s="103" t="n">
        <v>2</v>
      </c>
      <c r="D36" s="107" t="str">
        <f aca="1">IFERROR(INDIRECT(CONCATENATE("SeguimientoAlumnos!R2C"&amp;$O36),FALSE()),"")</f>
        <v/>
      </c>
      <c r="E36" s="107" t="str">
        <f aca="1">IFERROR(INDIRECT(CONCATENATE("SeguimientoAlumnos!R2C"&amp;$P36),FALSE()),"")</f>
        <v/>
      </c>
      <c r="F36" s="107" t="str">
        <f aca="1">IFERROR(INDIRECT(CONCATENATE("SeguimientoAlumnos!R2C"&amp;$Q36),FALSE()),"")</f>
        <v/>
      </c>
      <c r="G36" s="107"/>
      <c r="O36" s="105" t="e">
        <f aca="1">MATCH("R",INDIRECT(CONCATENATE("SeguimientoAlumnos!R"&amp;MATCH(A36,SeguimientoAlumnos!$C$3:$C$200,0)+2&amp;"C5"&amp;":R"&amp;MATCH(A36,SeguimientoAlumnos!$C$3:$C$200,0)+2&amp;"C76"),FALSE()),0)+4</f>
        <v>#N/A</v>
      </c>
      <c r="P36" s="106" t="e">
        <f aca="1">IF($C36&gt;1,MATCH("R",INDIRECT(CONCATENATE("SeguimientoAlumnos!R"&amp;MATCH(A36,SeguimientoAlumnos!$C$3:$C$200,0)+2&amp;"C"&amp;O36+1&amp;":R"&amp;MATCH(A36,SeguimientoAlumnos!$C$3:$C$200,0)+2&amp;"C76"),FALSE()),0)+O36,0)</f>
        <v>#N/A</v>
      </c>
      <c r="Q36" s="106">
        <f aca="1">IF(C36&gt;2,MATCH("R",INDIRECT(CONCATENATE("SeguimientoAlumnos!R"&amp;MATCH(A36,SeguimientoAlumnos!$C$3:$C$200,0)+2&amp;"C"&amp;P36+1&amp;":R"&amp;MATCH(A36,SeguimientoAlumnos!$C$3:$C$200,0)+2&amp;"C76"),FALSE()),0)+P36,0)</f>
        <v>0</v>
      </c>
      <c r="R36" s="106">
        <f aca="1">IF($C36&gt;3,MATCH("R",INDIRECT(CONCATENATE("SeguimientoAlumnos!R"&amp;MATCH($A36,SeguimientoAlumnos!$C$3:$C$109,0)+2&amp;"C"&amp;Q36+1&amp;":R"&amp;MATCH($A36,SeguimientoAlumnos!$C$3:$C$109,0)+2&amp;"C76"),FALSE()),0)+Q36,0)</f>
        <v>0</v>
      </c>
      <c r="S36" s="106">
        <f aca="1">IF($C36&gt;4,MATCH("R",INDIRECT(CONCATENATE("SeguimientoAlumnos!R"&amp;MATCH($A36,SeguimientoAlumnos!$C$5:$C$109,0)+2&amp;"C"&amp;R36+1&amp;":R"&amp;MATCH($A36,SeguimientoAlumnos!$C$5:$C$109,0)+2&amp;"C76"),FALSE()),0)+R36,0)</f>
        <v>0</v>
      </c>
      <c r="T36" s="106">
        <f aca="1">IF($C36&gt;5,MATCH("R",INDIRECT(CONCATENATE("SeguimientoAlumnos!R"&amp;MATCH($A36,SeguimientoAlumnos!$C$5:$C$109,0)+2&amp;"C"&amp;S36+1&amp;":R"&amp;MATCH($A36,SeguimientoAlumnos!$C$5:$C$109,0)+2&amp;"C76"),FALSE()),0)+S36,0)</f>
        <v>0</v>
      </c>
      <c r="U36" s="106">
        <f aca="1">IF($C36&gt;5,MATCH("R",INDIRECT(CONCATENATE("SeguimientoAlumnos!R"&amp;MATCH($A36,SeguimientoAlumnos!$C$5:$C$109,0)+2&amp;"C"&amp;T36+1&amp;":R"&amp;MATCH($A36,SeguimientoAlumnos!$C$5:$C$109,0)+2&amp;"C76"),FALSE()),0)+T36,0)</f>
        <v>0</v>
      </c>
    </row>
    <row r="37" spans="1:21" ht="15.75" customHeight="1">
      <c r="A37" s="6" t="e">
        <f>#NAME?</f>
        <v>#NAME?</v>
      </c>
      <c r="B37" s="6" t="e">
        <f>#NAME?</f>
        <v>#NAME?</v>
      </c>
      <c r="C37" s="103" t="e">
        <f>VLOOKUP(B37,SeguimientoAlumnos!D37:BV214,68,0)</f>
        <v>#N/A</v>
      </c>
      <c r="D37" s="107" t="str">
        <f aca="1">IFERROR(INDIRECT(CONCATENATE("SeguimientoAlumnos!R2C"&amp;$O37),FALSE()),"")</f>
        <v/>
      </c>
      <c r="E37" s="107" t="str">
        <f aca="1">IFERROR(INDIRECT(CONCATENATE("SeguimientoAlumnos!R2C"&amp;$P37),FALSE()),"")</f>
        <v/>
      </c>
      <c r="F37" s="107" t="str">
        <f aca="1">IFERROR(INDIRECT(CONCATENATE("SeguimientoAlumnos!R2C"&amp;$Q37),FALSE()),"")</f>
        <v/>
      </c>
      <c r="G37" s="107"/>
      <c r="O37" s="105" t="e">
        <f aca="1">MATCH("R",INDIRECT(CONCATENATE("SeguimientoAlumnos!R"&amp;MATCH(A37,SeguimientoAlumnos!$C$3:$C$200,0)+2&amp;"C5"&amp;":R"&amp;MATCH(A37,SeguimientoAlumnos!$C$3:$C$200,0)+2&amp;"C76"),FALSE()),0)+4</f>
        <v>#N/A</v>
      </c>
      <c r="P37" s="106" t="e">
        <f aca="1">IF($C37&gt;1,MATCH("R",INDIRECT(CONCATENATE("SeguimientoAlumnos!R"&amp;MATCH(A37,SeguimientoAlumnos!$C$3:$C$200,0)+2&amp;"C"&amp;O37+1&amp;":R"&amp;MATCH(A37,SeguimientoAlumnos!$C$3:$C$200,0)+2&amp;"C76"),FALSE()),0)+O37,0)</f>
        <v>#N/A</v>
      </c>
      <c r="Q37" s="106" t="e">
        <f aca="1">IF(C37&gt;2,MATCH("R",INDIRECT(CONCATENATE("SeguimientoAlumnos!R"&amp;MATCH(A37,SeguimientoAlumnos!$C$3:$C$200,0)+2&amp;"C"&amp;P37+1&amp;":R"&amp;MATCH(A37,SeguimientoAlumnos!$C$3:$C$200,0)+2&amp;"C76"),FALSE()),0)+P37,0)</f>
        <v>#N/A</v>
      </c>
      <c r="R37" s="106" t="e">
        <f aca="1">IF($C37&gt;3,MATCH("R",INDIRECT(CONCATENATE("SeguimientoAlumnos!R"&amp;MATCH($A37,SeguimientoAlumnos!$C$3:$C$109,0)+2&amp;"C"&amp;Q37+1&amp;":R"&amp;MATCH($A37,SeguimientoAlumnos!$C$3:$C$109,0)+2&amp;"C76"),FALSE()),0)+Q37,0)</f>
        <v>#N/A</v>
      </c>
      <c r="S37" s="106" t="e">
        <f aca="1">IF($C37&gt;4,MATCH("R",INDIRECT(CONCATENATE("SeguimientoAlumnos!R"&amp;MATCH($A37,SeguimientoAlumnos!$C$5:$C$109,0)+2&amp;"C"&amp;R37+1&amp;":R"&amp;MATCH($A37,SeguimientoAlumnos!$C$5:$C$109,0)+2&amp;"C76"),FALSE()),0)+R37,0)</f>
        <v>#N/A</v>
      </c>
      <c r="T37" s="106" t="e">
        <f aca="1">IF($C37&gt;5,MATCH("R",INDIRECT(CONCATENATE("SeguimientoAlumnos!R"&amp;MATCH($A37,SeguimientoAlumnos!$C$5:$C$109,0)+2&amp;"C"&amp;S37+1&amp;":R"&amp;MATCH($A37,SeguimientoAlumnos!$C$5:$C$109,0)+2&amp;"C76"),FALSE()),0)+S37,0)</f>
        <v>#N/A</v>
      </c>
      <c r="U37" s="106" t="e">
        <f aca="1">IF($C37&gt;5,MATCH("R",INDIRECT(CONCATENATE("SeguimientoAlumnos!R"&amp;MATCH($A37,SeguimientoAlumnos!$C$5:$C$109,0)+2&amp;"C"&amp;T37+1&amp;":R"&amp;MATCH($A37,SeguimientoAlumnos!$C$5:$C$109,0)+2&amp;"C76"),FALSE()),0)+T37,0)</f>
        <v>#N/A</v>
      </c>
    </row>
    <row r="38" spans="1:21" ht="15.75" customHeight="1">
      <c r="A38" s="6" t="e">
        <f>#NAME?</f>
        <v>#NAME?</v>
      </c>
      <c r="B38" s="6" t="e">
        <f>#NAME?</f>
        <v>#NAME?</v>
      </c>
      <c r="C38" s="103" t="n">
        <v>5</v>
      </c>
      <c r="D38" s="107" t="str">
        <f aca="1">IFERROR(INDIRECT(CONCATENATE("SeguimientoAlumnos!R2C"&amp;$O38),FALSE()),"")</f>
        <v/>
      </c>
      <c r="E38" s="107" t="str">
        <f aca="1">IFERROR(INDIRECT(CONCATENATE("SeguimientoAlumnos!R2C"&amp;$P38),FALSE()),"")</f>
        <v/>
      </c>
      <c r="F38" s="107" t="str">
        <f aca="1">IFERROR(INDIRECT(CONCATENATE("SeguimientoAlumnos!R2C"&amp;$Q38),FALSE()),"")</f>
        <v/>
      </c>
      <c r="G38" s="107"/>
      <c r="O38" s="105" t="e">
        <f aca="1">MATCH("R",INDIRECT(CONCATENATE("SeguimientoAlumnos!R"&amp;MATCH(A38,SeguimientoAlumnos!$C$3:$C$200,0)+2&amp;"C5"&amp;":R"&amp;MATCH(A38,SeguimientoAlumnos!$C$3:$C$200,0)+2&amp;"C76"),FALSE()),0)+4</f>
        <v>#N/A</v>
      </c>
      <c r="P38" s="106" t="e">
        <f aca="1">IF($C38&gt;1,MATCH("R",INDIRECT(CONCATENATE("SeguimientoAlumnos!R"&amp;MATCH(A38,SeguimientoAlumnos!$C$3:$C$200,0)+2&amp;"C"&amp;O38+1&amp;":R"&amp;MATCH(A38,SeguimientoAlumnos!$C$3:$C$200,0)+2&amp;"C76"),FALSE()),0)+O38,0)</f>
        <v>#N/A</v>
      </c>
      <c r="Q38" s="106" t="e">
        <f aca="1">IF(C38&gt;2,MATCH("R",INDIRECT(CONCATENATE("SeguimientoAlumnos!R"&amp;MATCH(A38,SeguimientoAlumnos!$C$3:$C$200,0)+2&amp;"C"&amp;P38+1&amp;":R"&amp;MATCH(A38,SeguimientoAlumnos!$C$3:$C$200,0)+2&amp;"C76"),FALSE()),0)+P38,0)</f>
        <v>#N/A</v>
      </c>
      <c r="R38" s="106" t="e">
        <f aca="1">IF($C38&gt;3,MATCH("R",INDIRECT(CONCATENATE("SeguimientoAlumnos!R"&amp;MATCH($A38,SeguimientoAlumnos!$C$3:$C$109,0)+2&amp;"C"&amp;Q38+1&amp;":R"&amp;MATCH($A38,SeguimientoAlumnos!$C$3:$C$109,0)+2&amp;"C76"),FALSE()),0)+Q38,0)</f>
        <v>#N/A</v>
      </c>
      <c r="S38" s="106" t="e">
        <f aca="1">IF($C38&gt;4,MATCH("R",INDIRECT(CONCATENATE("SeguimientoAlumnos!R"&amp;MATCH($A38,SeguimientoAlumnos!$C$5:$C$109,0)+2&amp;"C"&amp;R38+1&amp;":R"&amp;MATCH($A38,SeguimientoAlumnos!$C$5:$C$109,0)+2&amp;"C76"),FALSE()),0)+R38,0)</f>
        <v>#N/A</v>
      </c>
      <c r="T38" s="106">
        <f aca="1">IF($C38&gt;5,MATCH("R",INDIRECT(CONCATENATE("SeguimientoAlumnos!R"&amp;MATCH($A38,SeguimientoAlumnos!$C$5:$C$109,0)+2&amp;"C"&amp;S38+1&amp;":R"&amp;MATCH($A38,SeguimientoAlumnos!$C$5:$C$109,0)+2&amp;"C76"),FALSE()),0)+S38,0)</f>
        <v>0</v>
      </c>
      <c r="U38" s="106">
        <f aca="1">IF($C38&gt;5,MATCH("R",INDIRECT(CONCATENATE("SeguimientoAlumnos!R"&amp;MATCH($A38,SeguimientoAlumnos!$C$5:$C$109,0)+2&amp;"C"&amp;T38+1&amp;":R"&amp;MATCH($A38,SeguimientoAlumnos!$C$5:$C$109,0)+2&amp;"C76"),FALSE()),0)+T38,0)</f>
        <v>0</v>
      </c>
    </row>
    <row r="39" spans="1:21" ht="15.75" customHeight="1">
      <c r="A39" s="6" t="e">
        <f>#NAME?</f>
        <v>#NAME?</v>
      </c>
      <c r="B39" s="6" t="e">
        <f>#NAME?</f>
        <v>#NAME?</v>
      </c>
      <c r="C39" s="103" t="e">
        <f>VLOOKUP(B39,SeguimientoAlumnos!D39:BV216,68,0)</f>
        <v>#N/A</v>
      </c>
      <c r="D39" s="107" t="str">
        <f aca="1">IFERROR(INDIRECT(CONCATENATE("SeguimientoAlumnos!R2C"&amp;$O39),FALSE()),"")</f>
        <v/>
      </c>
      <c r="E39" s="107" t="str">
        <f aca="1">IFERROR(INDIRECT(CONCATENATE("SeguimientoAlumnos!R2C"&amp;$P39),FALSE()),"")</f>
        <v/>
      </c>
      <c r="O39" s="105" t="e">
        <f aca="1">MATCH("R",INDIRECT(CONCATENATE("SeguimientoAlumnos!R"&amp;MATCH(A39,SeguimientoAlumnos!$C$3:$C$200,0)+2&amp;"C5"&amp;":R"&amp;MATCH(A39,SeguimientoAlumnos!$C$3:$C$200,0)+2&amp;"C76"),FALSE()),0)+4</f>
        <v>#N/A</v>
      </c>
      <c r="P39" s="106" t="e">
        <f aca="1">IF($C39&gt;1,MATCH("R",INDIRECT(CONCATENATE("SeguimientoAlumnos!R"&amp;MATCH(A39,SeguimientoAlumnos!$C$3:$C$200,0)+2&amp;"C"&amp;O39+1&amp;":R"&amp;MATCH(A39,SeguimientoAlumnos!$C$3:$C$200,0)+2&amp;"C76"),FALSE()),0)+O39,0)</f>
        <v>#N/A</v>
      </c>
      <c r="Q39" s="106" t="e">
        <f aca="1">IF(C39&gt;2,MATCH("R",INDIRECT(CONCATENATE("SeguimientoAlumnos!R"&amp;MATCH(A39,SeguimientoAlumnos!$C$3:$C$200,0)+2&amp;"C"&amp;P39+1&amp;":R"&amp;MATCH(A39,SeguimientoAlumnos!$C$3:$C$200,0)+2&amp;"C76"),FALSE()),0)+P39,0)</f>
        <v>#N/A</v>
      </c>
      <c r="R39" s="106" t="e">
        <f aca="1">IF($C39&gt;3,MATCH("R",INDIRECT(CONCATENATE("SeguimientoAlumnos!R"&amp;MATCH($A39,SeguimientoAlumnos!$C$3:$C$109,0)+2&amp;"C"&amp;Q39+1&amp;":R"&amp;MATCH($A39,SeguimientoAlumnos!$C$3:$C$109,0)+2&amp;"C76"),FALSE()),0)+Q39,0)</f>
        <v>#N/A</v>
      </c>
      <c r="S39" s="106" t="e">
        <f aca="1">IF($C39&gt;4,MATCH("R",INDIRECT(CONCATENATE("SeguimientoAlumnos!R"&amp;MATCH($A39,SeguimientoAlumnos!$C$5:$C$109,0)+2&amp;"C"&amp;R39+1&amp;":R"&amp;MATCH($A39,SeguimientoAlumnos!$C$5:$C$109,0)+2&amp;"C76"),FALSE()),0)+R39,0)</f>
        <v>#N/A</v>
      </c>
      <c r="T39" s="106" t="e">
        <f aca="1">IF($C39&gt;5,MATCH("R",INDIRECT(CONCATENATE("SeguimientoAlumnos!R"&amp;MATCH($A39,SeguimientoAlumnos!$C$5:$C$109,0)+2&amp;"C"&amp;S39+1&amp;":R"&amp;MATCH($A39,SeguimientoAlumnos!$C$5:$C$109,0)+2&amp;"C76"),FALSE()),0)+S39,0)</f>
        <v>#N/A</v>
      </c>
      <c r="U39" s="106" t="e">
        <f aca="1">IF($C39&gt;5,MATCH("R",INDIRECT(CONCATENATE("SeguimientoAlumnos!R"&amp;MATCH($A39,SeguimientoAlumnos!$C$5:$C$109,0)+2&amp;"C"&amp;T39+1&amp;":R"&amp;MATCH($A39,SeguimientoAlumnos!$C$5:$C$109,0)+2&amp;"C76"),FALSE()),0)+T39,0)</f>
        <v>#N/A</v>
      </c>
    </row>
    <row r="40" spans="3:21" ht="15.75" customHeight="1">
      <c r="C40" s="103" t="e">
        <f>VLOOKUP(B40,SeguimientoAlumnos!D40:BV217,68,0)</f>
        <v>#N/A</v>
      </c>
      <c r="D40" s="107" t="str">
        <f aca="1">IFERROR(INDIRECT(CONCATENATE("SeguimientoAlumnos!R2C"&amp;$O40),FALSE()),"")</f>
        <v/>
      </c>
      <c r="O40" s="105" t="e">
        <f aca="1">MATCH("R",INDIRECT(CONCATENATE("SeguimientoAlumnos!R"&amp;MATCH(A40,SeguimientoAlumnos!$C$3:$C$200,0)+2&amp;"C5"&amp;":R"&amp;MATCH(A40,SeguimientoAlumnos!$C$3:$C$200,0)+2&amp;"C76"),FALSE()),0)+4</f>
        <v>#N/A</v>
      </c>
      <c r="P40" s="106" t="e">
        <f aca="1">IF($C40&gt;1,MATCH("R",INDIRECT(CONCATENATE("SeguimientoAlumnos!R"&amp;MATCH(A40,SeguimientoAlumnos!$C$3:$C$200,0)+2&amp;"C"&amp;O40+1&amp;":R"&amp;MATCH(A40,SeguimientoAlumnos!$C$3:$C$200,0)+2&amp;"C76"),FALSE()),0)+O40,0)</f>
        <v>#N/A</v>
      </c>
      <c r="Q40" s="106" t="e">
        <f aca="1">IF(C40&gt;2,MATCH("R",INDIRECT(CONCATENATE("SeguimientoAlumnos!R"&amp;MATCH(A40,SeguimientoAlumnos!$C$3:$C$200,0)+2&amp;"C"&amp;P40+1&amp;":R"&amp;MATCH(A40,SeguimientoAlumnos!$C$3:$C$200,0)+2&amp;"C76"),FALSE()),0)+P40,0)</f>
        <v>#N/A</v>
      </c>
      <c r="R40" s="106" t="e">
        <f aca="1">IF($C40&gt;3,MATCH("R",INDIRECT(CONCATENATE("SeguimientoAlumnos!R"&amp;MATCH($A40,SeguimientoAlumnos!$C$3:$C$109,0)+2&amp;"C"&amp;Q40+1&amp;":R"&amp;MATCH($A40,SeguimientoAlumnos!$C$3:$C$109,0)+2&amp;"C76"),FALSE()),0)+Q40,0)</f>
        <v>#N/A</v>
      </c>
      <c r="S40" s="106" t="e">
        <f aca="1">IF($C40&gt;4,MATCH("R",INDIRECT(CONCATENATE("SeguimientoAlumnos!R"&amp;MATCH($A40,SeguimientoAlumnos!$C$5:$C$109,0)+2&amp;"C"&amp;R40+1&amp;":R"&amp;MATCH($A40,SeguimientoAlumnos!$C$5:$C$109,0)+2&amp;"C76"),FALSE()),0)+R40,0)</f>
        <v>#N/A</v>
      </c>
      <c r="T40" s="106" t="e">
        <f aca="1">IF($C40&gt;5,MATCH("R",INDIRECT(CONCATENATE("SeguimientoAlumnos!R"&amp;MATCH($A40,SeguimientoAlumnos!$C$5:$C$109,0)+2&amp;"C"&amp;S40+1&amp;":R"&amp;MATCH($A40,SeguimientoAlumnos!$C$5:$C$109,0)+2&amp;"C76"),FALSE()),0)+S40,0)</f>
        <v>#N/A</v>
      </c>
      <c r="U40" s="106" t="e">
        <f aca="1">IF($C40&gt;5,MATCH("R",INDIRECT(CONCATENATE("SeguimientoAlumnos!R"&amp;MATCH($A40,SeguimientoAlumnos!$C$5:$C$109,0)+2&amp;"C"&amp;T40+1&amp;":R"&amp;MATCH($A40,SeguimientoAlumnos!$C$5:$C$109,0)+2&amp;"C76"),FALSE()),0)+T40,0)</f>
        <v>#N/A</v>
      </c>
    </row>
    <row r="41" spans="3:21" ht="15.75" customHeight="1">
      <c r="C41" s="100"/>
      <c r="O41" s="105" t="e">
        <f aca="1">MATCH("R",INDIRECT(CONCATENATE("SeguimientoAlumnos!R"&amp;MATCH(A41,SeguimientoAlumnos!$C$3:$C$200,0)+2&amp;"C5"&amp;":R"&amp;MATCH(A41,SeguimientoAlumnos!$C$3:$C$200,0)+2&amp;"C76"),FALSE()),0)+4</f>
        <v>#N/A</v>
      </c>
      <c r="P41" s="106">
        <f aca="1">IF($C41&gt;1,MATCH("R",INDIRECT(CONCATENATE("SeguimientoAlumnos!R"&amp;MATCH(A41,SeguimientoAlumnos!$C$3:$C$200,0)+2&amp;"C"&amp;O41+1&amp;":R"&amp;MATCH(A41,SeguimientoAlumnos!$C$3:$C$200,0)+2&amp;"C76"),FALSE()),0)+O41,0)</f>
        <v>0</v>
      </c>
      <c r="Q41" s="106">
        <f aca="1">IF(C41&gt;2,MATCH("R",INDIRECT(CONCATENATE("SeguimientoAlumnos!R"&amp;MATCH(A41,SeguimientoAlumnos!$C$3:$C$200,0)+2&amp;"C"&amp;P41+1&amp;":R"&amp;MATCH(A41,SeguimientoAlumnos!$C$3:$C$200,0)+2&amp;"C76"),FALSE()),0)+P41,0)</f>
        <v>0</v>
      </c>
      <c r="R41" s="106">
        <f aca="1">IF($C41&gt;3,MATCH("R",INDIRECT(CONCATENATE("SeguimientoAlumnos!R"&amp;MATCH($A41,SeguimientoAlumnos!$C$3:$C$109,0)+2&amp;"C"&amp;Q41+1&amp;":R"&amp;MATCH($A41,SeguimientoAlumnos!$C$3:$C$109,0)+2&amp;"C76"),FALSE()),0)+Q41,0)</f>
        <v>0</v>
      </c>
      <c r="S41" s="106">
        <f aca="1">IF($C41&gt;4,MATCH("R",INDIRECT(CONCATENATE("SeguimientoAlumnos!R"&amp;MATCH($A41,SeguimientoAlumnos!$C$5:$C$109,0)+2&amp;"C"&amp;R41+1&amp;":R"&amp;MATCH($A41,SeguimientoAlumnos!$C$5:$C$109,0)+2&amp;"C76"),FALSE()),0)+R41,0)</f>
        <v>0</v>
      </c>
      <c r="T41" s="106">
        <f aca="1">IF($C41&gt;5,MATCH("R",INDIRECT(CONCATENATE("SeguimientoAlumnos!R"&amp;MATCH($A41,SeguimientoAlumnos!$C$5:$C$109,0)+2&amp;"C"&amp;S41+1&amp;":R"&amp;MATCH($A41,SeguimientoAlumnos!$C$5:$C$109,0)+2&amp;"C76"),FALSE()),0)+S41,0)</f>
        <v>0</v>
      </c>
      <c r="U41" s="106">
        <f aca="1">IF($C41&gt;5,MATCH("R",INDIRECT(CONCATENATE("SeguimientoAlumnos!R"&amp;MATCH($A41,SeguimientoAlumnos!$C$5:$C$109,0)+2&amp;"C"&amp;T41+1&amp;":R"&amp;MATCH($A41,SeguimientoAlumnos!$C$5:$C$109,0)+2&amp;"C76"),FALSE()),0)+T41,0)</f>
        <v>0</v>
      </c>
    </row>
    <row r="42" spans="3:21" ht="15.75" customHeight="1">
      <c r="C42" s="100"/>
      <c r="O42" s="105" t="e">
        <f aca="1">MATCH("R",INDIRECT(CONCATENATE("SeguimientoAlumnos!R"&amp;MATCH(A42,SeguimientoAlumnos!$C$3:$C$200,0)+2&amp;"C5"&amp;":R"&amp;MATCH(A42,SeguimientoAlumnos!$C$3:$C$200,0)+2&amp;"C76"),FALSE()),0)+4</f>
        <v>#N/A</v>
      </c>
      <c r="P42" s="106">
        <f aca="1">IF($C42&gt;1,MATCH("R",INDIRECT(CONCATENATE("SeguimientoAlumnos!R"&amp;MATCH(A42,SeguimientoAlumnos!$C$3:$C$200,0)+2&amp;"C"&amp;O42+1&amp;":R"&amp;MATCH(A42,SeguimientoAlumnos!$C$3:$C$200,0)+2&amp;"C76"),FALSE()),0)+O42,0)</f>
        <v>0</v>
      </c>
      <c r="Q42" s="106">
        <f aca="1">IF(C42&gt;2,MATCH("R",INDIRECT(CONCATENATE("SeguimientoAlumnos!R"&amp;MATCH(A42,SeguimientoAlumnos!$C$3:$C$200,0)+2&amp;"C"&amp;P42+1&amp;":R"&amp;MATCH(A42,SeguimientoAlumnos!$C$3:$C$200,0)+2&amp;"C76"),FALSE()),0)+P42,0)</f>
        <v>0</v>
      </c>
      <c r="R42" s="106">
        <f aca="1">IF($C42&gt;3,MATCH("R",INDIRECT(CONCATENATE("SeguimientoAlumnos!R"&amp;MATCH($A42,SeguimientoAlumnos!$C$3:$C$109,0)+2&amp;"C"&amp;Q42+1&amp;":R"&amp;MATCH($A42,SeguimientoAlumnos!$C$3:$C$109,0)+2&amp;"C76"),FALSE()),0)+Q42,0)</f>
        <v>0</v>
      </c>
      <c r="S42" s="106">
        <f aca="1">IF($C42&gt;4,MATCH("R",INDIRECT(CONCATENATE("SeguimientoAlumnos!R"&amp;MATCH($A42,SeguimientoAlumnos!$C$5:$C$109,0)+2&amp;"C"&amp;R42+1&amp;":R"&amp;MATCH($A42,SeguimientoAlumnos!$C$5:$C$109,0)+2&amp;"C76"),FALSE()),0)+R42,0)</f>
        <v>0</v>
      </c>
      <c r="T42" s="106">
        <f aca="1">IF($C42&gt;5,MATCH("R",INDIRECT(CONCATENATE("SeguimientoAlumnos!R"&amp;MATCH($A42,SeguimientoAlumnos!$C$5:$C$109,0)+2&amp;"C"&amp;S42+1&amp;":R"&amp;MATCH($A42,SeguimientoAlumnos!$C$5:$C$109,0)+2&amp;"C76"),FALSE()),0)+S42,0)</f>
        <v>0</v>
      </c>
      <c r="U42" s="106">
        <f aca="1">IF($C42&gt;5,MATCH("R",INDIRECT(CONCATENATE("SeguimientoAlumnos!R"&amp;MATCH($A42,SeguimientoAlumnos!$C$5:$C$109,0)+2&amp;"C"&amp;T42+1&amp;":R"&amp;MATCH($A42,SeguimientoAlumnos!$C$5:$C$109,0)+2&amp;"C76"),FALSE()),0)+T42,0)</f>
        <v>0</v>
      </c>
    </row>
    <row r="43" spans="3:21" ht="15.75" customHeight="1">
      <c r="C43" s="100"/>
      <c r="O43" s="105" t="e">
        <f aca="1">MATCH("R",INDIRECT(CONCATENATE("SeguimientoAlumnos!R"&amp;MATCH(A43,SeguimientoAlumnos!$C$3:$C$200,0)+2&amp;"C5"&amp;":R"&amp;MATCH(A43,SeguimientoAlumnos!$C$3:$C$200,0)+2&amp;"C76"),FALSE()),0)+4</f>
        <v>#N/A</v>
      </c>
      <c r="P43" s="106">
        <f aca="1">IF($C43&gt;1,MATCH("R",INDIRECT(CONCATENATE("SeguimientoAlumnos!R"&amp;MATCH(A43,SeguimientoAlumnos!$C$3:$C$200,0)+2&amp;"C"&amp;O43+1&amp;":R"&amp;MATCH(A43,SeguimientoAlumnos!$C$3:$C$200,0)+2&amp;"C76"),FALSE()),0)+O43,0)</f>
        <v>0</v>
      </c>
      <c r="Q43" s="106">
        <f aca="1">IF(C43&gt;2,MATCH("R",INDIRECT(CONCATENATE("SeguimientoAlumnos!R"&amp;MATCH(A43,SeguimientoAlumnos!$C$3:$C$200,0)+2&amp;"C"&amp;P43+1&amp;":R"&amp;MATCH(A43,SeguimientoAlumnos!$C$3:$C$200,0)+2&amp;"C76"),FALSE()),0)+P43,0)</f>
        <v>0</v>
      </c>
      <c r="R43" s="106">
        <f aca="1">IF($C43&gt;3,MATCH("R",INDIRECT(CONCATENATE("SeguimientoAlumnos!R"&amp;MATCH($A43,SeguimientoAlumnos!$C$3:$C$109,0)+2&amp;"C"&amp;Q43+1&amp;":R"&amp;MATCH($A43,SeguimientoAlumnos!$C$3:$C$109,0)+2&amp;"C76"),FALSE()),0)+Q43,0)</f>
        <v>0</v>
      </c>
      <c r="S43" s="106">
        <f aca="1">IF($C43&gt;4,MATCH("R",INDIRECT(CONCATENATE("SeguimientoAlumnos!R"&amp;MATCH($A43,SeguimientoAlumnos!$C$5:$C$109,0)+2&amp;"C"&amp;R43+1&amp;":R"&amp;MATCH($A43,SeguimientoAlumnos!$C$5:$C$109,0)+2&amp;"C76"),FALSE()),0)+R43,0)</f>
        <v>0</v>
      </c>
      <c r="T43" s="106">
        <f aca="1">IF($C43&gt;5,MATCH("R",INDIRECT(CONCATENATE("SeguimientoAlumnos!R"&amp;MATCH($A43,SeguimientoAlumnos!$C$5:$C$109,0)+2&amp;"C"&amp;S43+1&amp;":R"&amp;MATCH($A43,SeguimientoAlumnos!$C$5:$C$109,0)+2&amp;"C76"),FALSE()),0)+S43,0)</f>
        <v>0</v>
      </c>
      <c r="U43" s="106">
        <f aca="1">IF($C43&gt;5,MATCH("R",INDIRECT(CONCATENATE("SeguimientoAlumnos!R"&amp;MATCH($A43,SeguimientoAlumnos!$C$5:$C$109,0)+2&amp;"C"&amp;T43+1&amp;":R"&amp;MATCH($A43,SeguimientoAlumnos!$C$5:$C$109,0)+2&amp;"C76"),FALSE()),0)+T43,0)</f>
        <v>0</v>
      </c>
    </row>
    <row r="44" spans="3:21" ht="15.75" customHeight="1">
      <c r="C44" s="100"/>
      <c r="O44" s="105" t="e">
        <f aca="1">MATCH("R",INDIRECT(CONCATENATE("SeguimientoAlumnos!R"&amp;MATCH(A44,SeguimientoAlumnos!$C$3:$C$200,0)+2&amp;"C5"&amp;":R"&amp;MATCH(A44,SeguimientoAlumnos!$C$3:$C$200,0)+2&amp;"C76"),FALSE()),0)+4</f>
        <v>#N/A</v>
      </c>
      <c r="P44" s="106">
        <f aca="1">IF($C44&gt;1,MATCH("R",INDIRECT(CONCATENATE("SeguimientoAlumnos!R"&amp;MATCH(A44,SeguimientoAlumnos!$C$3:$C$200,0)+2&amp;"C"&amp;O44+1&amp;":R"&amp;MATCH(A44,SeguimientoAlumnos!$C$3:$C$200,0)+2&amp;"C76"),FALSE()),0)+O44,0)</f>
        <v>0</v>
      </c>
      <c r="Q44" s="106">
        <f aca="1">IF(C44&gt;2,MATCH("R",INDIRECT(CONCATENATE("SeguimientoAlumnos!R"&amp;MATCH(A44,SeguimientoAlumnos!$C$3:$C$200,0)+2&amp;"C"&amp;P44+1&amp;":R"&amp;MATCH(A44,SeguimientoAlumnos!$C$3:$C$200,0)+2&amp;"C76"),FALSE()),0)+P44,0)</f>
        <v>0</v>
      </c>
      <c r="R44" s="106">
        <f aca="1">IF($C44&gt;3,MATCH("R",INDIRECT(CONCATENATE("SeguimientoAlumnos!R"&amp;MATCH($A44,SeguimientoAlumnos!$C$3:$C$109,0)+2&amp;"C"&amp;Q44+1&amp;":R"&amp;MATCH($A44,SeguimientoAlumnos!$C$3:$C$109,0)+2&amp;"C76"),FALSE()),0)+Q44,0)</f>
        <v>0</v>
      </c>
      <c r="S44" s="106">
        <f aca="1">IF($C44&gt;4,MATCH("R",INDIRECT(CONCATENATE("SeguimientoAlumnos!R"&amp;MATCH($A44,SeguimientoAlumnos!$C$5:$C$109,0)+2&amp;"C"&amp;R44+1&amp;":R"&amp;MATCH($A44,SeguimientoAlumnos!$C$5:$C$109,0)+2&amp;"C76"),FALSE()),0)+R44,0)</f>
        <v>0</v>
      </c>
      <c r="T44" s="106">
        <f aca="1">IF($C44&gt;5,MATCH("R",INDIRECT(CONCATENATE("SeguimientoAlumnos!R"&amp;MATCH($A44,SeguimientoAlumnos!$C$5:$C$109,0)+2&amp;"C"&amp;S44+1&amp;":R"&amp;MATCH($A44,SeguimientoAlumnos!$C$5:$C$109,0)+2&amp;"C76"),FALSE()),0)+S44,0)</f>
        <v>0</v>
      </c>
      <c r="U44" s="106">
        <f aca="1">IF($C44&gt;5,MATCH("R",INDIRECT(CONCATENATE("SeguimientoAlumnos!R"&amp;MATCH($A44,SeguimientoAlumnos!$C$5:$C$109,0)+2&amp;"C"&amp;T44+1&amp;":R"&amp;MATCH($A44,SeguimientoAlumnos!$C$5:$C$109,0)+2&amp;"C76"),FALSE()),0)+T44,0)</f>
        <v>0</v>
      </c>
    </row>
    <row r="45" spans="3:21" ht="15.75" customHeight="1">
      <c r="C45" s="100"/>
      <c r="O45" s="105" t="e">
        <f aca="1">MATCH("R",INDIRECT(CONCATENATE("SeguimientoAlumnos!R"&amp;MATCH(A45,SeguimientoAlumnos!$C$3:$C$200,0)+2&amp;"C5"&amp;":R"&amp;MATCH(A45,SeguimientoAlumnos!$C$3:$C$200,0)+2&amp;"C76"),FALSE()),0)+4</f>
        <v>#N/A</v>
      </c>
      <c r="P45" s="106">
        <f aca="1">IF($C45&gt;1,MATCH("R",INDIRECT(CONCATENATE("SeguimientoAlumnos!R"&amp;MATCH(A45,SeguimientoAlumnos!$C$3:$C$200,0)+2&amp;"C"&amp;O45+1&amp;":R"&amp;MATCH(A45,SeguimientoAlumnos!$C$3:$C$200,0)+2&amp;"C76"),FALSE()),0)+O45,0)</f>
        <v>0</v>
      </c>
      <c r="Q45" s="106">
        <f aca="1">IF(C45&gt;2,MATCH("R",INDIRECT(CONCATENATE("SeguimientoAlumnos!R"&amp;MATCH(A45,SeguimientoAlumnos!$C$3:$C$200,0)+2&amp;"C"&amp;P45+1&amp;":R"&amp;MATCH(A45,SeguimientoAlumnos!$C$3:$C$200,0)+2&amp;"C76"),FALSE()),0)+P45,0)</f>
        <v>0</v>
      </c>
      <c r="R45" s="106">
        <f aca="1">IF($C45&gt;3,MATCH("R",INDIRECT(CONCATENATE("SeguimientoAlumnos!R"&amp;MATCH($A45,SeguimientoAlumnos!$C$3:$C$109,0)+2&amp;"C"&amp;Q45+1&amp;":R"&amp;MATCH($A45,SeguimientoAlumnos!$C$3:$C$109,0)+2&amp;"C76"),FALSE()),0)+Q45,0)</f>
        <v>0</v>
      </c>
      <c r="S45" s="106">
        <f aca="1">IF($C45&gt;4,MATCH("R",INDIRECT(CONCATENATE("SeguimientoAlumnos!R"&amp;MATCH($A45,SeguimientoAlumnos!$C$5:$C$109,0)+2&amp;"C"&amp;R45+1&amp;":R"&amp;MATCH($A45,SeguimientoAlumnos!$C$5:$C$109,0)+2&amp;"C76"),FALSE()),0)+R45,0)</f>
        <v>0</v>
      </c>
      <c r="T45" s="106">
        <f aca="1">IF($C45&gt;5,MATCH("R",INDIRECT(CONCATENATE("SeguimientoAlumnos!R"&amp;MATCH($A45,SeguimientoAlumnos!$C$5:$C$109,0)+2&amp;"C"&amp;S45+1&amp;":R"&amp;MATCH($A45,SeguimientoAlumnos!$C$5:$C$109,0)+2&amp;"C76"),FALSE()),0)+S45,0)</f>
        <v>0</v>
      </c>
      <c r="U45" s="106">
        <f aca="1">IF($C45&gt;5,MATCH("R",INDIRECT(CONCATENATE("SeguimientoAlumnos!R"&amp;MATCH($A45,SeguimientoAlumnos!$C$5:$C$109,0)+2&amp;"C"&amp;T45+1&amp;":R"&amp;MATCH($A45,SeguimientoAlumnos!$C$5:$C$109,0)+2&amp;"C76"),FALSE()),0)+T45,0)</f>
        <v>0</v>
      </c>
    </row>
    <row r="46" spans="3:3" ht="15.75" customHeight="1">
      <c r="C46" s="100"/>
    </row>
    <row r="47" spans="3:3" ht="15.75" customHeight="1">
      <c r="C47" s="100"/>
    </row>
    <row r="48" spans="3:3" ht="15.75" customHeight="1">
      <c r="C48" s="100"/>
    </row>
    <row r="49" spans="3:3" ht="15.75" customHeight="1">
      <c r="C49" s="100"/>
    </row>
    <row r="50" spans="3:3" ht="15.75" customHeight="1">
      <c r="C50" s="100"/>
    </row>
    <row r="51" spans="3:3" ht="15.75" customHeight="1">
      <c r="C51" s="100"/>
    </row>
    <row r="52" spans="3:3" ht="15.75" customHeight="1">
      <c r="C52" s="100"/>
    </row>
    <row r="53" spans="3:3" ht="15.75" customHeight="1">
      <c r="C53" s="100"/>
    </row>
    <row r="54" spans="3:3" ht="15.75" customHeight="1">
      <c r="C54" s="100"/>
    </row>
    <row r="55" spans="3:3" ht="15.75" customHeight="1">
      <c r="C55" s="100"/>
    </row>
    <row r="56" spans="3:3" ht="15.75" customHeight="1">
      <c r="C56" s="100"/>
    </row>
    <row r="57" spans="3:3" ht="15.75" customHeight="1">
      <c r="C57" s="100"/>
    </row>
    <row r="58" spans="3:3" ht="15.75" customHeight="1">
      <c r="C58" s="100"/>
    </row>
    <row r="59" spans="3:3" ht="15.75" customHeight="1">
      <c r="C59" s="100"/>
    </row>
    <row r="60" spans="3:3" ht="15.75" customHeight="1">
      <c r="C60" s="100"/>
    </row>
    <row r="61" spans="3:3" ht="15.75" customHeight="1">
      <c r="C61" s="100"/>
    </row>
    <row r="62" spans="3:3" ht="15.75" customHeight="1">
      <c r="C62" s="100"/>
    </row>
    <row r="63" spans="3:3" ht="15.75" customHeight="1">
      <c r="C63" s="100"/>
    </row>
    <row r="64" spans="3:3" ht="15.75" customHeight="1">
      <c r="C64" s="100"/>
    </row>
    <row r="65" spans="3:3" ht="15.75" customHeight="1">
      <c r="C65" s="100"/>
    </row>
    <row r="66" spans="3:3" ht="15.75" customHeight="1">
      <c r="C66" s="100"/>
    </row>
    <row r="67" spans="3:3" ht="15.75" customHeight="1">
      <c r="C67" s="100"/>
    </row>
    <row r="68" spans="3:3" ht="15.75" customHeight="1">
      <c r="C68" s="100"/>
    </row>
    <row r="69" spans="3:3" ht="15.75" customHeight="1">
      <c r="C69" s="100"/>
    </row>
    <row r="70" spans="3:3" ht="15.75" customHeight="1">
      <c r="C70" s="100"/>
    </row>
    <row r="71" spans="3:3" ht="15.75" customHeight="1">
      <c r="C71" s="100"/>
    </row>
    <row r="72" spans="3:3" ht="15.75" customHeight="1">
      <c r="C72" s="100"/>
    </row>
    <row r="73" spans="3:3" ht="15.75" customHeight="1">
      <c r="C73" s="100"/>
    </row>
    <row r="74" spans="3:3" ht="15.75" customHeight="1">
      <c r="C74" s="100"/>
    </row>
    <row r="75" spans="3:3" ht="15.75" customHeight="1">
      <c r="C75" s="100"/>
    </row>
    <row r="76" spans="3:3" ht="15.75" customHeight="1">
      <c r="C76" s="100"/>
    </row>
    <row r="77" spans="3:3" ht="15.75" customHeight="1">
      <c r="C77" s="100"/>
    </row>
    <row r="78" spans="3:3" ht="15.75" customHeight="1">
      <c r="C78" s="100"/>
    </row>
    <row r="79" spans="3:3" ht="15.75" customHeight="1">
      <c r="C79" s="100"/>
    </row>
    <row r="80" spans="3:3" ht="15.75" customHeight="1">
      <c r="C80" s="100"/>
    </row>
    <row r="81" spans="3:3" ht="15.75" customHeight="1">
      <c r="C81" s="100"/>
    </row>
    <row r="82" spans="3:3" ht="15.75" customHeight="1">
      <c r="C82" s="100"/>
    </row>
    <row r="83" spans="3:3" ht="15.75" customHeight="1">
      <c r="C83" s="100"/>
    </row>
    <row r="84" spans="3:3" ht="15.75" customHeight="1">
      <c r="C84" s="100"/>
    </row>
    <row r="85" spans="3:3" ht="15.75" customHeight="1">
      <c r="C85" s="100"/>
    </row>
    <row r="86" spans="3:3" ht="15.75" customHeight="1">
      <c r="C86" s="100"/>
    </row>
    <row r="87" spans="3:3" ht="15.75" customHeight="1">
      <c r="C87" s="100"/>
    </row>
    <row r="88" spans="3:3" ht="15.75" customHeight="1">
      <c r="C88" s="100"/>
    </row>
    <row r="89" spans="3:3" ht="15.75" customHeight="1">
      <c r="C89" s="100"/>
    </row>
    <row r="90" spans="3:3" ht="15.75" customHeight="1">
      <c r="C90" s="100"/>
    </row>
    <row r="91" spans="3:3" ht="15.75" customHeight="1">
      <c r="C91" s="100"/>
    </row>
    <row r="92" spans="3:3" ht="15.75" customHeight="1">
      <c r="C92" s="100"/>
    </row>
    <row r="93" spans="3:3" ht="15.75" customHeight="1">
      <c r="C93" s="100"/>
    </row>
    <row r="94" spans="3:3" ht="15.75" customHeight="1">
      <c r="C94" s="100"/>
    </row>
    <row r="95" spans="3:3" ht="15.75" customHeight="1">
      <c r="C95" s="100"/>
    </row>
    <row r="96" spans="3:3" ht="15.75" customHeight="1">
      <c r="C96" s="100"/>
    </row>
    <row r="97" spans="3:3" ht="15.75" customHeight="1">
      <c r="C97" s="100"/>
    </row>
    <row r="98" spans="3:3" ht="15.75" customHeight="1">
      <c r="C98" s="100"/>
    </row>
    <row r="99" spans="3:3" ht="15.75" customHeight="1">
      <c r="C99" s="100"/>
    </row>
    <row r="100" spans="3:3" ht="15.75" customHeight="1">
      <c r="C100" s="100"/>
    </row>
    <row r="101" spans="3:3" ht="15.75" customHeight="1">
      <c r="C101" s="100"/>
    </row>
    <row r="102" spans="3:3" ht="15.75" customHeight="1">
      <c r="C102" s="100"/>
    </row>
    <row r="103" spans="3:3" ht="15.75" customHeight="1">
      <c r="C103" s="100"/>
    </row>
    <row r="104" spans="3:3" ht="15.75" customHeight="1">
      <c r="C104" s="100"/>
    </row>
    <row r="105" spans="3:3" ht="15.75" customHeight="1">
      <c r="C105" s="100"/>
    </row>
    <row r="106" spans="3:3" ht="15.75" customHeight="1">
      <c r="C106" s="100"/>
    </row>
    <row r="107" spans="3:3" ht="15.75" customHeight="1">
      <c r="C107" s="100"/>
    </row>
    <row r="108" spans="3:3" ht="15.75" customHeight="1">
      <c r="C108" s="100"/>
    </row>
    <row r="109" spans="3:3" ht="15.75" customHeight="1">
      <c r="C109" s="100"/>
    </row>
    <row r="110" spans="3:3" ht="15.75" customHeight="1">
      <c r="C110" s="100"/>
    </row>
    <row r="111" spans="3:3" ht="15.75" customHeight="1">
      <c r="C111" s="100"/>
    </row>
    <row r="112" spans="3:3" ht="15.75" customHeight="1">
      <c r="C112" s="100"/>
    </row>
    <row r="113" spans="3:3" ht="15.75" customHeight="1">
      <c r="C113" s="100"/>
    </row>
    <row r="114" spans="3:3" ht="15.75" customHeight="1">
      <c r="C114" s="100"/>
    </row>
    <row r="115" spans="3:3" ht="15.75" customHeight="1">
      <c r="C115" s="100"/>
    </row>
    <row r="116" spans="3:3" ht="15.75" customHeight="1">
      <c r="C116" s="100"/>
    </row>
    <row r="117" spans="3:3" ht="15.75" customHeight="1">
      <c r="C117" s="100"/>
    </row>
    <row r="118" spans="3:3" ht="15.75" customHeight="1">
      <c r="C118" s="100"/>
    </row>
    <row r="119" spans="3:3" ht="15.75" customHeight="1">
      <c r="C119" s="100"/>
    </row>
    <row r="120" spans="3:3" ht="15.75" customHeight="1">
      <c r="C120" s="100"/>
    </row>
    <row r="121" spans="3:3" ht="15.75" customHeight="1">
      <c r="C121" s="100"/>
    </row>
    <row r="122" spans="3:3" ht="15.75" customHeight="1">
      <c r="C122" s="100"/>
    </row>
    <row r="123" spans="3:3" ht="15.75" customHeight="1">
      <c r="C123" s="100"/>
    </row>
    <row r="124" spans="3:3" ht="15.75" customHeight="1">
      <c r="C124" s="100"/>
    </row>
    <row r="125" spans="3:3" ht="15.75" customHeight="1">
      <c r="C125" s="100"/>
    </row>
    <row r="126" spans="3:3" ht="15.75" customHeight="1">
      <c r="C126" s="100"/>
    </row>
    <row r="127" spans="3:3" ht="15.75" customHeight="1">
      <c r="C127" s="100"/>
    </row>
    <row r="128" spans="3:3" ht="15.75" customHeight="1">
      <c r="C128" s="100"/>
    </row>
    <row r="129" spans="3:3" ht="15.75" customHeight="1">
      <c r="C129" s="100"/>
    </row>
    <row r="130" spans="3:3" ht="15.75" customHeight="1">
      <c r="C130" s="100"/>
    </row>
    <row r="131" spans="3:3" ht="15.75" customHeight="1">
      <c r="C131" s="100"/>
    </row>
    <row r="132" spans="3:3" ht="15.75" customHeight="1">
      <c r="C132" s="100"/>
    </row>
    <row r="133" spans="3:3" ht="15.75" customHeight="1">
      <c r="C133" s="100"/>
    </row>
    <row r="134" spans="3:3" ht="15.75" customHeight="1">
      <c r="C134" s="100"/>
    </row>
    <row r="135" spans="3:3" ht="15.75" customHeight="1">
      <c r="C135" s="100"/>
    </row>
    <row r="136" spans="3:3" ht="15.75" customHeight="1">
      <c r="C136" s="100"/>
    </row>
    <row r="137" spans="3:3" ht="15.75" customHeight="1">
      <c r="C137" s="100"/>
    </row>
    <row r="138" spans="3:3" ht="15.75" customHeight="1">
      <c r="C138" s="100"/>
    </row>
    <row r="139" spans="3:3" ht="15.75" customHeight="1">
      <c r="C139" s="100"/>
    </row>
    <row r="140" spans="3:3" ht="15.75" customHeight="1">
      <c r="C140" s="100"/>
    </row>
    <row r="141" spans="3:3" ht="15.75" customHeight="1">
      <c r="C141" s="100"/>
    </row>
    <row r="142" spans="3:3" ht="15.75" customHeight="1">
      <c r="C142" s="100"/>
    </row>
    <row r="143" spans="3:3" ht="15.75" customHeight="1">
      <c r="C143" s="100"/>
    </row>
    <row r="144" spans="3:3" ht="15.75" customHeight="1">
      <c r="C144" s="100"/>
    </row>
    <row r="145" spans="3:3" ht="15.75" customHeight="1">
      <c r="C145" s="100"/>
    </row>
    <row r="146" spans="3:3" ht="15.75" customHeight="1">
      <c r="C146" s="100"/>
    </row>
    <row r="147" spans="3:3" ht="15.75" customHeight="1">
      <c r="C147" s="100"/>
    </row>
    <row r="148" spans="3:3" ht="15.75" customHeight="1">
      <c r="C148" s="100"/>
    </row>
    <row r="149" spans="3:3" ht="15.75" customHeight="1">
      <c r="C149" s="100"/>
    </row>
    <row r="150" spans="3:3" ht="15.75" customHeight="1">
      <c r="C150" s="100"/>
    </row>
    <row r="151" spans="3:3" ht="15.75" customHeight="1">
      <c r="C151" s="100"/>
    </row>
    <row r="152" spans="3:3" ht="15.75" customHeight="1">
      <c r="C152" s="100"/>
    </row>
    <row r="153" spans="3:3" ht="15.75" customHeight="1">
      <c r="C153" s="100"/>
    </row>
    <row r="154" spans="3:3" ht="15.75" customHeight="1">
      <c r="C154" s="100"/>
    </row>
    <row r="155" spans="3:3" ht="15.75" customHeight="1">
      <c r="C155" s="100"/>
    </row>
    <row r="156" spans="3:3" ht="15.75" customHeight="1">
      <c r="C156" s="100"/>
    </row>
    <row r="157" spans="3:3" ht="15.75" customHeight="1">
      <c r="C157" s="100"/>
    </row>
    <row r="158" spans="3:3" ht="15.75" customHeight="1">
      <c r="C158" s="100"/>
    </row>
    <row r="159" spans="3:3" ht="15.75" customHeight="1">
      <c r="C159" s="100"/>
    </row>
    <row r="160" spans="3:3" ht="15.75" customHeight="1">
      <c r="C160" s="100"/>
    </row>
    <row r="161" spans="3:3" ht="15.75" customHeight="1">
      <c r="C161" s="100"/>
    </row>
    <row r="162" spans="3:3" ht="15.75" customHeight="1">
      <c r="C162" s="100"/>
    </row>
    <row r="163" spans="3:3" ht="15.75" customHeight="1">
      <c r="C163" s="100"/>
    </row>
    <row r="164" spans="3:3" ht="15.75" customHeight="1">
      <c r="C164" s="100"/>
    </row>
    <row r="165" spans="3:3" ht="15.75" customHeight="1">
      <c r="C165" s="100"/>
    </row>
    <row r="166" spans="3:3" ht="15.75" customHeight="1">
      <c r="C166" s="100"/>
    </row>
    <row r="167" spans="3:3" ht="15.75" customHeight="1">
      <c r="C167" s="100"/>
    </row>
    <row r="168" spans="3:3" ht="15.75" customHeight="1">
      <c r="C168" s="100"/>
    </row>
    <row r="169" spans="3:3" ht="15.75" customHeight="1">
      <c r="C169" s="100"/>
    </row>
    <row r="170" spans="3:3" ht="15.75" customHeight="1">
      <c r="C170" s="100"/>
    </row>
    <row r="171" spans="3:3" ht="15.75" customHeight="1">
      <c r="C171" s="100"/>
    </row>
    <row r="172" spans="3:3" ht="15.75" customHeight="1">
      <c r="C172" s="100"/>
    </row>
    <row r="173" spans="3:3" ht="15.75" customHeight="1">
      <c r="C173" s="100"/>
    </row>
    <row r="174" spans="3:3" ht="15.75" customHeight="1">
      <c r="C174" s="100"/>
    </row>
    <row r="175" spans="3:3" ht="15.75" customHeight="1">
      <c r="C175" s="100"/>
    </row>
    <row r="176" spans="3:3" ht="15.75" customHeight="1">
      <c r="C176" s="100"/>
    </row>
    <row r="177" spans="3:3" ht="15.75" customHeight="1">
      <c r="C177" s="100"/>
    </row>
    <row r="178" spans="3:3" ht="15.75" customHeight="1">
      <c r="C178" s="100"/>
    </row>
    <row r="179" spans="3:3" ht="15.75" customHeight="1">
      <c r="C179" s="100"/>
    </row>
    <row r="180" spans="3:3" ht="15.75" customHeight="1">
      <c r="C180" s="100"/>
    </row>
    <row r="181" spans="3:3" ht="15.75" customHeight="1">
      <c r="C181" s="100"/>
    </row>
    <row r="182" spans="3:3" ht="15.75" customHeight="1">
      <c r="C182" s="100"/>
    </row>
    <row r="183" spans="3:3" ht="15.75" customHeight="1">
      <c r="C183" s="100"/>
    </row>
    <row r="184" spans="3:3" ht="15.75" customHeight="1">
      <c r="C184" s="100"/>
    </row>
    <row r="185" spans="3:3" ht="15.75" customHeight="1">
      <c r="C185" s="100"/>
    </row>
    <row r="186" spans="3:3" ht="15.75" customHeight="1">
      <c r="C186" s="100"/>
    </row>
    <row r="187" spans="3:3" ht="15.75" customHeight="1">
      <c r="C187" s="100"/>
    </row>
    <row r="188" spans="3:3" ht="15.75" customHeight="1">
      <c r="C188" s="100"/>
    </row>
    <row r="189" spans="3:3" ht="15.75" customHeight="1">
      <c r="C189" s="100"/>
    </row>
    <row r="190" spans="3:3" ht="15.75" customHeight="1">
      <c r="C190" s="100"/>
    </row>
    <row r="191" spans="3:3" ht="15.75" customHeight="1">
      <c r="C191" s="100"/>
    </row>
    <row r="192" spans="3:3" ht="15.75" customHeight="1">
      <c r="C192" s="100"/>
    </row>
    <row r="193" spans="3:3" ht="15.75" customHeight="1">
      <c r="C193" s="100"/>
    </row>
    <row r="194" spans="3:3" ht="15.75" customHeight="1">
      <c r="C194" s="100"/>
    </row>
    <row r="195" spans="3:3" ht="15.75" customHeight="1">
      <c r="C195" s="100"/>
    </row>
    <row r="196" spans="3:3" ht="15.75" customHeight="1">
      <c r="C196" s="100"/>
    </row>
    <row r="197" spans="3:3" ht="15.75" customHeight="1">
      <c r="C197" s="100"/>
    </row>
    <row r="198" spans="3:3" ht="15.75" customHeight="1">
      <c r="C198" s="100"/>
    </row>
    <row r="199" spans="3:3" ht="15.75" customHeight="1">
      <c r="C199" s="100"/>
    </row>
    <row r="200" spans="3:3" ht="15.75" customHeight="1">
      <c r="C200" s="100"/>
    </row>
    <row r="201" spans="3:3" ht="15.75" customHeight="1">
      <c r="C201" s="100"/>
    </row>
    <row r="202" spans="3:3" ht="15.75" customHeight="1">
      <c r="C202" s="100"/>
    </row>
    <row r="203" spans="3:3" ht="15.75" customHeight="1">
      <c r="C203" s="100"/>
    </row>
    <row r="204" spans="3:3" ht="15.75" customHeight="1">
      <c r="C204" s="100"/>
    </row>
    <row r="205" spans="3:3" ht="15.75" customHeight="1">
      <c r="C205" s="100"/>
    </row>
    <row r="206" spans="3:3" ht="15.75" customHeight="1">
      <c r="C206" s="100"/>
    </row>
    <row r="207" spans="3:3" ht="15.75" customHeight="1">
      <c r="C207" s="100"/>
    </row>
    <row r="208" spans="3:3" ht="15.75" customHeight="1">
      <c r="C208" s="100"/>
    </row>
    <row r="209" spans="3:3" ht="15.75" customHeight="1">
      <c r="C209" s="100"/>
    </row>
    <row r="210" spans="3:3" ht="15.75" customHeight="1">
      <c r="C210" s="100"/>
    </row>
    <row r="211" spans="3:3" ht="15.75" customHeight="1">
      <c r="C211" s="100"/>
    </row>
    <row r="212" spans="3:3" ht="15.75" customHeight="1">
      <c r="C212" s="100"/>
    </row>
    <row r="213" spans="3:3" ht="15.75" customHeight="1">
      <c r="C213" s="100"/>
    </row>
    <row r="214" spans="3:3" ht="15.75" customHeight="1">
      <c r="C214" s="100"/>
    </row>
    <row r="215" spans="3:3" ht="15.75" customHeight="1">
      <c r="C215" s="100"/>
    </row>
    <row r="216" spans="3:3" ht="15.75" customHeight="1">
      <c r="C216" s="100"/>
    </row>
    <row r="217" spans="3:3" ht="15.75" customHeight="1">
      <c r="C217" s="100"/>
    </row>
    <row r="218" spans="3:3" ht="15.75" customHeight="1">
      <c r="C218" s="100"/>
    </row>
    <row r="219" spans="3:3" ht="15.75" customHeight="1">
      <c r="C219" s="100"/>
    </row>
    <row r="220" spans="3:3" ht="15.75" customHeight="1">
      <c r="C220" s="100"/>
    </row>
    <row r="221" spans="3:3" ht="15.75" customHeight="1">
      <c r="C221" s="100"/>
    </row>
    <row r="222" spans="3:3" ht="15.75" customHeight="1">
      <c r="C222" s="100"/>
    </row>
    <row r="223" spans="3:3" ht="15.75" customHeight="1">
      <c r="C223" s="100"/>
    </row>
    <row r="224" spans="3:3" ht="15.75" customHeight="1">
      <c r="C224" s="100"/>
    </row>
    <row r="225" spans="3:3" ht="15.75" customHeight="1">
      <c r="C225" s="100"/>
    </row>
    <row r="226" spans="3:3" ht="15.75" customHeight="1">
      <c r="C226" s="100"/>
    </row>
    <row r="227" spans="3:3" ht="15.75" customHeight="1">
      <c r="C227" s="100"/>
    </row>
    <row r="228" spans="3:3" ht="15.75" customHeight="1">
      <c r="C228" s="100"/>
    </row>
    <row r="229" spans="3:3" ht="15.75" customHeight="1">
      <c r="C229" s="100"/>
    </row>
    <row r="230" spans="3:3" ht="15.75" customHeight="1">
      <c r="C230" s="100"/>
    </row>
    <row r="231" spans="3:3" ht="15.75" customHeight="1">
      <c r="C231" s="100"/>
    </row>
    <row r="232" spans="3:3" ht="15.75" customHeight="1">
      <c r="C232" s="100"/>
    </row>
    <row r="233" spans="3:3" ht="15.75" customHeight="1">
      <c r="C233" s="100"/>
    </row>
    <row r="234" spans="3:3" ht="15.75" customHeight="1">
      <c r="C234" s="100"/>
    </row>
    <row r="235" spans="3:3" ht="15.75" customHeight="1">
      <c r="C235" s="100"/>
    </row>
    <row r="236" spans="3:3" ht="15.75" customHeight="1">
      <c r="C236" s="100"/>
    </row>
    <row r="237" spans="3:3" ht="15.75" customHeight="1">
      <c r="C237" s="100"/>
    </row>
    <row r="238" spans="3:3" ht="15.75" customHeight="1">
      <c r="C238" s="100"/>
    </row>
    <row r="239" spans="3:3" ht="15.75" customHeight="1">
      <c r="C239" s="100"/>
    </row>
    <row r="240" spans="3:3" ht="15.75" customHeight="1">
      <c r="C240" s="100"/>
    </row>
    <row r="241" spans="3:3" ht="15.75" customHeight="1">
      <c r="C241" s="100"/>
    </row>
    <row r="242" spans="3:3" ht="15.75" customHeight="1">
      <c r="C242" s="100"/>
    </row>
    <row r="243" spans="3:3" ht="15.75" customHeight="1">
      <c r="C243" s="100"/>
    </row>
    <row r="244" spans="3:3" ht="15.75" customHeight="1">
      <c r="C244" s="100"/>
    </row>
    <row r="245" spans="3:3" ht="15.75" customHeight="1">
      <c r="C245" s="100"/>
    </row>
    <row r="246" spans="3:3" ht="15.75" customHeight="1">
      <c r="C246" s="100"/>
    </row>
    <row r="247" spans="3:3" ht="15.75" customHeight="1">
      <c r="C247" s="100"/>
    </row>
    <row r="248" spans="3:3" ht="15.75" customHeight="1">
      <c r="C248" s="100"/>
    </row>
    <row r="249" spans="3:3" ht="15.75" customHeight="1">
      <c r="C249" s="100"/>
    </row>
    <row r="250" spans="3:3" ht="15.75" customHeight="1">
      <c r="C250" s="100"/>
    </row>
    <row r="251" spans="3:3" ht="15.75" customHeight="1">
      <c r="C251" s="100"/>
    </row>
    <row r="252" spans="3:3" ht="15.75" customHeight="1">
      <c r="C252" s="100"/>
    </row>
    <row r="253" spans="3:3" ht="15.75" customHeight="1">
      <c r="C253" s="100"/>
    </row>
    <row r="254" spans="3:3" ht="15.75" customHeight="1">
      <c r="C254" s="100"/>
    </row>
    <row r="255" spans="3:3" ht="15.75" customHeight="1">
      <c r="C255" s="100"/>
    </row>
    <row r="256" spans="3:3" ht="15.75" customHeight="1">
      <c r="C256" s="100"/>
    </row>
    <row r="257" spans="3:3" ht="15.75" customHeight="1">
      <c r="C257" s="100"/>
    </row>
    <row r="258" spans="3:3" ht="15.75" customHeight="1">
      <c r="C258" s="100"/>
    </row>
    <row r="259" spans="3:3" ht="15.75" customHeight="1">
      <c r="C259" s="100"/>
    </row>
    <row r="260" spans="3:3" ht="15.75" customHeight="1">
      <c r="C260" s="100"/>
    </row>
    <row r="261" spans="3:3" ht="15.75" customHeight="1">
      <c r="C261" s="100"/>
    </row>
    <row r="262" spans="3:3" ht="15.75" customHeight="1">
      <c r="C262" s="100"/>
    </row>
    <row r="263" spans="3:3" ht="15.75" customHeight="1">
      <c r="C263" s="100"/>
    </row>
    <row r="264" spans="3:3" ht="15.75" customHeight="1">
      <c r="C264" s="100"/>
    </row>
    <row r="265" spans="3:3" ht="15.75" customHeight="1">
      <c r="C265" s="100"/>
    </row>
    <row r="266" spans="3:3" ht="15.75" customHeight="1">
      <c r="C266" s="100"/>
    </row>
    <row r="267" spans="3:3" ht="15.75" customHeight="1">
      <c r="C267" s="100"/>
    </row>
    <row r="268" spans="3:3" ht="15.75" customHeight="1">
      <c r="C268" s="100"/>
    </row>
    <row r="269" spans="3:3" ht="15.75" customHeight="1">
      <c r="C269" s="100"/>
    </row>
    <row r="270" spans="3:3" ht="15.75" customHeight="1">
      <c r="C270" s="100"/>
    </row>
    <row r="271" spans="3:3" ht="15.75" customHeight="1">
      <c r="C271" s="100"/>
    </row>
    <row r="272" spans="3:3" ht="15.75" customHeight="1">
      <c r="C272" s="100"/>
    </row>
    <row r="273" spans="3:3" ht="15.75" customHeight="1">
      <c r="C273" s="100"/>
    </row>
    <row r="274" spans="3:3" ht="15.75" customHeight="1">
      <c r="C274" s="100"/>
    </row>
    <row r="275" spans="3:3" ht="15.75" customHeight="1">
      <c r="C275" s="100"/>
    </row>
    <row r="276" spans="3:3" ht="15.75" customHeight="1">
      <c r="C276" s="100"/>
    </row>
    <row r="277" spans="3:3" ht="15.75" customHeight="1">
      <c r="C277" s="100"/>
    </row>
    <row r="278" spans="3:3" ht="15.75" customHeight="1">
      <c r="C278" s="100"/>
    </row>
    <row r="279" spans="3:3" ht="15.75" customHeight="1">
      <c r="C279" s="100"/>
    </row>
    <row r="280" spans="3:3" ht="15.75" customHeight="1">
      <c r="C280" s="100"/>
    </row>
    <row r="281" spans="3:3" ht="15.75" customHeight="1">
      <c r="C281" s="100"/>
    </row>
    <row r="282" spans="3:3" ht="15.75" customHeight="1">
      <c r="C282" s="100"/>
    </row>
    <row r="283" spans="3:3" ht="15.75" customHeight="1">
      <c r="C283" s="100"/>
    </row>
    <row r="284" spans="3:3" ht="15.75" customHeight="1">
      <c r="C284" s="100"/>
    </row>
    <row r="285" spans="3:3" ht="15.75" customHeight="1">
      <c r="C285" s="100"/>
    </row>
    <row r="286" spans="3:3" ht="15.75" customHeight="1">
      <c r="C286" s="100"/>
    </row>
    <row r="287" spans="3:3" ht="15.75" customHeight="1">
      <c r="C287" s="100"/>
    </row>
    <row r="288" spans="3:3" ht="15.75" customHeight="1">
      <c r="C288" s="100"/>
    </row>
    <row r="289" spans="3:3" ht="15.75" customHeight="1">
      <c r="C289" s="100"/>
    </row>
    <row r="290" spans="3:3" ht="15.75" customHeight="1">
      <c r="C290" s="100"/>
    </row>
    <row r="291" spans="3:3" ht="15.75" customHeight="1">
      <c r="C291" s="100"/>
    </row>
    <row r="292" spans="3:3" ht="15.75" customHeight="1">
      <c r="C292" s="100"/>
    </row>
    <row r="293" spans="3:3" ht="15.75" customHeight="1">
      <c r="C293" s="100"/>
    </row>
    <row r="294" spans="3:3" ht="15.75" customHeight="1">
      <c r="C294" s="100"/>
    </row>
    <row r="295" spans="3:3" ht="15.75" customHeight="1">
      <c r="C295" s="100"/>
    </row>
    <row r="296" spans="3:3" ht="15.75" customHeight="1">
      <c r="C296" s="100"/>
    </row>
    <row r="297" spans="3:3" ht="15.75" customHeight="1">
      <c r="C297" s="100"/>
    </row>
    <row r="298" spans="3:3" ht="15.75" customHeight="1">
      <c r="C298" s="100"/>
    </row>
    <row r="299" spans="3:3" ht="15.75" customHeight="1">
      <c r="C299" s="100"/>
    </row>
    <row r="300" spans="3:3" ht="15.75" customHeight="1">
      <c r="C300" s="100"/>
    </row>
    <row r="301" spans="3:3" ht="15.75" customHeight="1">
      <c r="C301" s="100"/>
    </row>
    <row r="302" spans="3:3" ht="15.75" customHeight="1">
      <c r="C302" s="100"/>
    </row>
    <row r="303" spans="3:3" ht="15.75" customHeight="1">
      <c r="C303" s="100"/>
    </row>
    <row r="304" spans="3:3" ht="15.75" customHeight="1">
      <c r="C304" s="100"/>
    </row>
    <row r="305" spans="3:3" ht="15.75" customHeight="1">
      <c r="C305" s="100"/>
    </row>
    <row r="306" spans="3:3" ht="15.75" customHeight="1">
      <c r="C306" s="100"/>
    </row>
    <row r="307" spans="3:3" ht="15.75" customHeight="1">
      <c r="C307" s="100"/>
    </row>
    <row r="308" spans="3:3" ht="15.75" customHeight="1">
      <c r="C308" s="100"/>
    </row>
    <row r="309" spans="3:3" ht="15.75" customHeight="1">
      <c r="C309" s="100"/>
    </row>
    <row r="310" spans="3:3" ht="15.75" customHeight="1">
      <c r="C310" s="100"/>
    </row>
    <row r="311" spans="3:3" ht="15.75" customHeight="1">
      <c r="C311" s="100"/>
    </row>
    <row r="312" spans="3:3" ht="15.75" customHeight="1">
      <c r="C312" s="100"/>
    </row>
    <row r="313" spans="3:3" ht="15.75" customHeight="1">
      <c r="C313" s="100"/>
    </row>
    <row r="314" spans="3:3" ht="15.75" customHeight="1">
      <c r="C314" s="100"/>
    </row>
    <row r="315" spans="3:3" ht="15.75" customHeight="1">
      <c r="C315" s="100"/>
    </row>
    <row r="316" spans="3:3" ht="15.75" customHeight="1">
      <c r="C316" s="100"/>
    </row>
    <row r="317" spans="3:3" ht="15.75" customHeight="1">
      <c r="C317" s="100"/>
    </row>
    <row r="318" spans="3:3" ht="15.75" customHeight="1">
      <c r="C318" s="100"/>
    </row>
    <row r="319" spans="3:3" ht="15.75" customHeight="1">
      <c r="C319" s="100"/>
    </row>
    <row r="320" spans="3:3" ht="15.75" customHeight="1">
      <c r="C320" s="100"/>
    </row>
    <row r="321" spans="3:3" ht="15.75" customHeight="1">
      <c r="C321" s="100"/>
    </row>
    <row r="322" spans="3:3" ht="15.75" customHeight="1">
      <c r="C322" s="100"/>
    </row>
    <row r="323" spans="3:3" ht="15.75" customHeight="1">
      <c r="C323" s="100"/>
    </row>
    <row r="324" spans="3:3" ht="15.75" customHeight="1">
      <c r="C324" s="100"/>
    </row>
    <row r="325" spans="3:3" ht="15.75" customHeight="1">
      <c r="C325" s="100"/>
    </row>
    <row r="326" spans="3:3" ht="15.75" customHeight="1">
      <c r="C326" s="100"/>
    </row>
    <row r="327" spans="3:3" ht="15.75" customHeight="1">
      <c r="C327" s="100"/>
    </row>
    <row r="328" spans="3:3" ht="15.75" customHeight="1">
      <c r="C328" s="100"/>
    </row>
    <row r="329" spans="3:3" ht="15.75" customHeight="1">
      <c r="C329" s="100"/>
    </row>
    <row r="330" spans="3:3" ht="15.75" customHeight="1">
      <c r="C330" s="100"/>
    </row>
    <row r="331" spans="3:3" ht="15.75" customHeight="1">
      <c r="C331" s="100"/>
    </row>
    <row r="332" spans="3:3" ht="15.75" customHeight="1">
      <c r="C332" s="100"/>
    </row>
    <row r="333" spans="3:3" ht="15.75" customHeight="1">
      <c r="C333" s="100"/>
    </row>
    <row r="334" spans="3:3" ht="15.75" customHeight="1">
      <c r="C334" s="100"/>
    </row>
    <row r="335" spans="3:3" ht="15.75" customHeight="1">
      <c r="C335" s="100"/>
    </row>
    <row r="336" spans="3:3" ht="15.75" customHeight="1">
      <c r="C336" s="100"/>
    </row>
    <row r="337" spans="3:3" ht="15.75" customHeight="1">
      <c r="C337" s="100"/>
    </row>
    <row r="338" spans="3:3" ht="15.75" customHeight="1">
      <c r="C338" s="100"/>
    </row>
    <row r="339" spans="3:3" ht="15.75" customHeight="1">
      <c r="C339" s="100"/>
    </row>
    <row r="340" spans="3:3" ht="15.75" customHeight="1">
      <c r="C340" s="100"/>
    </row>
    <row r="341" spans="3:3" ht="15.75" customHeight="1">
      <c r="C341" s="100"/>
    </row>
    <row r="342" spans="3:3" ht="15.75" customHeight="1">
      <c r="C342" s="100"/>
    </row>
    <row r="343" spans="3:3" ht="15.75" customHeight="1">
      <c r="C343" s="100"/>
    </row>
    <row r="344" spans="3:3" ht="15.75" customHeight="1">
      <c r="C344" s="100"/>
    </row>
    <row r="345" spans="3:3" ht="15.75" customHeight="1">
      <c r="C345" s="100"/>
    </row>
    <row r="346" spans="3:3" ht="15.75" customHeight="1">
      <c r="C346" s="100"/>
    </row>
    <row r="347" spans="3:3" ht="15.75" customHeight="1">
      <c r="C347" s="100"/>
    </row>
    <row r="348" spans="3:3" ht="15.75" customHeight="1">
      <c r="C348" s="100"/>
    </row>
    <row r="349" spans="3:3" ht="15.75" customHeight="1">
      <c r="C349" s="100"/>
    </row>
    <row r="350" spans="3:3" ht="15.75" customHeight="1">
      <c r="C350" s="100"/>
    </row>
    <row r="351" spans="3:3" ht="15.75" customHeight="1">
      <c r="C351" s="100"/>
    </row>
    <row r="352" spans="3:3" ht="15.75" customHeight="1">
      <c r="C352" s="100"/>
    </row>
    <row r="353" spans="3:3" ht="15.75" customHeight="1">
      <c r="C353" s="100"/>
    </row>
    <row r="354" spans="3:3" ht="15.75" customHeight="1">
      <c r="C354" s="100"/>
    </row>
    <row r="355" spans="3:3" ht="15.75" customHeight="1">
      <c r="C355" s="100"/>
    </row>
    <row r="356" spans="3:3" ht="15.75" customHeight="1">
      <c r="C356" s="100"/>
    </row>
    <row r="357" spans="3:3" ht="15.75" customHeight="1">
      <c r="C357" s="100"/>
    </row>
    <row r="358" spans="3:3" ht="15.75" customHeight="1">
      <c r="C358" s="100"/>
    </row>
    <row r="359" spans="3:3" ht="15.75" customHeight="1">
      <c r="C359" s="100"/>
    </row>
    <row r="360" spans="3:3" ht="15.75" customHeight="1">
      <c r="C360" s="100"/>
    </row>
    <row r="361" spans="3:3" ht="15.75" customHeight="1">
      <c r="C361" s="100"/>
    </row>
    <row r="362" spans="3:3" ht="15.75" customHeight="1">
      <c r="C362" s="100"/>
    </row>
    <row r="363" spans="3:3" ht="15.75" customHeight="1">
      <c r="C363" s="100"/>
    </row>
    <row r="364" spans="3:3" ht="15.75" customHeight="1">
      <c r="C364" s="100"/>
    </row>
    <row r="365" spans="3:3" ht="15.75" customHeight="1">
      <c r="C365" s="100"/>
    </row>
    <row r="366" spans="3:3" ht="15.75" customHeight="1">
      <c r="C366" s="100"/>
    </row>
    <row r="367" spans="3:3" ht="15.75" customHeight="1">
      <c r="C367" s="100"/>
    </row>
    <row r="368" spans="3:3" ht="15.75" customHeight="1">
      <c r="C368" s="100"/>
    </row>
    <row r="369" spans="3:3" ht="15.75" customHeight="1">
      <c r="C369" s="100"/>
    </row>
    <row r="370" spans="3:3" ht="15.75" customHeight="1">
      <c r="C370" s="100"/>
    </row>
    <row r="371" spans="3:3" ht="15.75" customHeight="1">
      <c r="C371" s="100"/>
    </row>
    <row r="372" spans="3:3" ht="15.75" customHeight="1">
      <c r="C372" s="100"/>
    </row>
    <row r="373" spans="3:3" ht="15.75" customHeight="1">
      <c r="C373" s="100"/>
    </row>
    <row r="374" spans="3:3" ht="15.75" customHeight="1">
      <c r="C374" s="100"/>
    </row>
    <row r="375" spans="3:3" ht="15.75" customHeight="1">
      <c r="C375" s="100"/>
    </row>
    <row r="376" spans="3:3" ht="15.75" customHeight="1">
      <c r="C376" s="100"/>
    </row>
    <row r="377" spans="3:3" ht="15.75" customHeight="1">
      <c r="C377" s="100"/>
    </row>
    <row r="378" spans="3:3" ht="15.75" customHeight="1">
      <c r="C378" s="100"/>
    </row>
    <row r="379" spans="3:3" ht="15.75" customHeight="1">
      <c r="C379" s="100"/>
    </row>
    <row r="380" spans="3:3" ht="15.75" customHeight="1">
      <c r="C380" s="100"/>
    </row>
    <row r="381" spans="3:3" ht="15.75" customHeight="1">
      <c r="C381" s="100"/>
    </row>
    <row r="382" spans="3:3" ht="15.75" customHeight="1">
      <c r="C382" s="100"/>
    </row>
    <row r="383" spans="3:3" ht="15.75" customHeight="1">
      <c r="C383" s="100"/>
    </row>
    <row r="384" spans="3:3" ht="15.75" customHeight="1">
      <c r="C384" s="100"/>
    </row>
    <row r="385" spans="3:3" ht="15.75" customHeight="1">
      <c r="C385" s="100"/>
    </row>
    <row r="386" spans="3:3" ht="15.75" customHeight="1">
      <c r="C386" s="100"/>
    </row>
    <row r="387" spans="3:3" ht="15.75" customHeight="1">
      <c r="C387" s="100"/>
    </row>
    <row r="388" spans="3:3" ht="15.75" customHeight="1">
      <c r="C388" s="100"/>
    </row>
    <row r="389" spans="3:3" ht="15.75" customHeight="1">
      <c r="C389" s="100"/>
    </row>
    <row r="390" spans="3:3" ht="15.75" customHeight="1">
      <c r="C390" s="100"/>
    </row>
    <row r="391" spans="3:3" ht="15.75" customHeight="1">
      <c r="C391" s="100"/>
    </row>
    <row r="392" spans="3:3" ht="15.75" customHeight="1">
      <c r="C392" s="100"/>
    </row>
    <row r="393" spans="3:3" ht="15.75" customHeight="1">
      <c r="C393" s="100"/>
    </row>
    <row r="394" spans="3:3" ht="15.75" customHeight="1">
      <c r="C394" s="100"/>
    </row>
    <row r="395" spans="3:3" ht="15.75" customHeight="1">
      <c r="C395" s="100"/>
    </row>
    <row r="396" spans="3:3" ht="15.75" customHeight="1">
      <c r="C396" s="100"/>
    </row>
    <row r="397" spans="3:3" ht="15.75" customHeight="1">
      <c r="C397" s="100"/>
    </row>
    <row r="398" spans="3:3" ht="15.75" customHeight="1">
      <c r="C398" s="100"/>
    </row>
    <row r="399" spans="3:3" ht="15.75" customHeight="1">
      <c r="C399" s="100"/>
    </row>
    <row r="400" spans="3:3" ht="15.75" customHeight="1">
      <c r="C400" s="100"/>
    </row>
    <row r="401" spans="3:3" ht="15.75" customHeight="1">
      <c r="C401" s="100"/>
    </row>
    <row r="402" spans="3:3" ht="15.75" customHeight="1">
      <c r="C402" s="100"/>
    </row>
    <row r="403" spans="3:3" ht="15.75" customHeight="1">
      <c r="C403" s="100"/>
    </row>
    <row r="404" spans="3:3" ht="15.75" customHeight="1">
      <c r="C404" s="100"/>
    </row>
    <row r="405" spans="3:3" ht="15.75" customHeight="1">
      <c r="C405" s="100"/>
    </row>
    <row r="406" spans="3:3" ht="15.75" customHeight="1">
      <c r="C406" s="100"/>
    </row>
    <row r="407" spans="3:3" ht="15.75" customHeight="1">
      <c r="C407" s="100"/>
    </row>
    <row r="408" spans="3:3" ht="15.75" customHeight="1">
      <c r="C408" s="100"/>
    </row>
    <row r="409" spans="3:3" ht="15.75" customHeight="1">
      <c r="C409" s="100"/>
    </row>
    <row r="410" spans="3:3" ht="15.75" customHeight="1">
      <c r="C410" s="100"/>
    </row>
    <row r="411" spans="3:3" ht="15.75" customHeight="1">
      <c r="C411" s="100"/>
    </row>
    <row r="412" spans="3:3" ht="15.75" customHeight="1">
      <c r="C412" s="100"/>
    </row>
    <row r="413" spans="3:3" ht="15.75" customHeight="1">
      <c r="C413" s="100"/>
    </row>
    <row r="414" spans="3:3" ht="15.75" customHeight="1">
      <c r="C414" s="100"/>
    </row>
    <row r="415" spans="3:3" ht="15.75" customHeight="1">
      <c r="C415" s="100"/>
    </row>
    <row r="416" spans="3:3" ht="15.75" customHeight="1">
      <c r="C416" s="100"/>
    </row>
    <row r="417" spans="3:3" ht="15.75" customHeight="1">
      <c r="C417" s="100"/>
    </row>
    <row r="418" spans="3:3" ht="15.75" customHeight="1">
      <c r="C418" s="100"/>
    </row>
    <row r="419" spans="3:3" ht="15.75" customHeight="1">
      <c r="C419" s="100"/>
    </row>
    <row r="420" spans="3:3" ht="15.75" customHeight="1">
      <c r="C420" s="100"/>
    </row>
    <row r="421" spans="3:3" ht="15.75" customHeight="1">
      <c r="C421" s="100"/>
    </row>
    <row r="422" spans="3:3" ht="15.75" customHeight="1">
      <c r="C422" s="100"/>
    </row>
    <row r="423" spans="3:3" ht="15.75" customHeight="1">
      <c r="C423" s="100"/>
    </row>
    <row r="424" spans="3:3" ht="15.75" customHeight="1">
      <c r="C424" s="100"/>
    </row>
    <row r="425" spans="3:3" ht="15.75" customHeight="1">
      <c r="C425" s="100"/>
    </row>
    <row r="426" spans="3:3" ht="15.75" customHeight="1">
      <c r="C426" s="100"/>
    </row>
    <row r="427" spans="3:3" ht="15.75" customHeight="1">
      <c r="C427" s="100"/>
    </row>
    <row r="428" spans="3:3" ht="15.75" customHeight="1">
      <c r="C428" s="100"/>
    </row>
    <row r="429" spans="3:3" ht="15.75" customHeight="1">
      <c r="C429" s="100"/>
    </row>
    <row r="430" spans="3:3" ht="15.75" customHeight="1">
      <c r="C430" s="100"/>
    </row>
    <row r="431" spans="3:3" ht="15.75" customHeight="1">
      <c r="C431" s="100"/>
    </row>
    <row r="432" spans="3:3" ht="15.75" customHeight="1">
      <c r="C432" s="100"/>
    </row>
    <row r="433" spans="3:3" ht="15.75" customHeight="1">
      <c r="C433" s="100"/>
    </row>
    <row r="434" spans="3:3" ht="15.75" customHeight="1">
      <c r="C434" s="100"/>
    </row>
    <row r="435" spans="3:3" ht="15.75" customHeight="1">
      <c r="C435" s="100"/>
    </row>
    <row r="436" spans="3:3" ht="15.75" customHeight="1">
      <c r="C436" s="100"/>
    </row>
    <row r="437" spans="3:3" ht="15.75" customHeight="1">
      <c r="C437" s="100"/>
    </row>
    <row r="438" spans="3:3" ht="15.75" customHeight="1">
      <c r="C438" s="100"/>
    </row>
    <row r="439" spans="3:3" ht="15.75" customHeight="1">
      <c r="C439" s="100"/>
    </row>
    <row r="440" spans="3:3" ht="15.75" customHeight="1">
      <c r="C440" s="100"/>
    </row>
    <row r="441" spans="3:3" ht="15.75" customHeight="1">
      <c r="C441" s="100"/>
    </row>
    <row r="442" spans="3:3" ht="15.75" customHeight="1">
      <c r="C442" s="100"/>
    </row>
    <row r="443" spans="3:3" ht="15.75" customHeight="1">
      <c r="C443" s="100"/>
    </row>
    <row r="444" spans="3:3" ht="15.75" customHeight="1">
      <c r="C444" s="100"/>
    </row>
    <row r="445" spans="3:3" ht="15.75" customHeight="1">
      <c r="C445" s="100"/>
    </row>
    <row r="446" spans="3:3" ht="15.75" customHeight="1">
      <c r="C446" s="100"/>
    </row>
    <row r="447" spans="3:3" ht="15.75" customHeight="1">
      <c r="C447" s="100"/>
    </row>
    <row r="448" spans="3:3" ht="15.75" customHeight="1">
      <c r="C448" s="100"/>
    </row>
    <row r="449" spans="3:3" ht="15.75" customHeight="1">
      <c r="C449" s="100"/>
    </row>
    <row r="450" spans="3:3" ht="15.75" customHeight="1">
      <c r="C450" s="100"/>
    </row>
    <row r="451" spans="3:3" ht="15.75" customHeight="1">
      <c r="C451" s="100"/>
    </row>
    <row r="452" spans="3:3" ht="15.75" customHeight="1">
      <c r="C452" s="100"/>
    </row>
    <row r="453" spans="3:3" ht="15.75" customHeight="1">
      <c r="C453" s="100"/>
    </row>
    <row r="454" spans="3:3" ht="15.75" customHeight="1">
      <c r="C454" s="100"/>
    </row>
    <row r="455" spans="3:3" ht="15.75" customHeight="1">
      <c r="C455" s="100"/>
    </row>
    <row r="456" spans="3:3" ht="15.75" customHeight="1">
      <c r="C456" s="100"/>
    </row>
    <row r="457" spans="3:3" ht="15.75" customHeight="1">
      <c r="C457" s="100"/>
    </row>
    <row r="458" spans="3:3" ht="15.75" customHeight="1">
      <c r="C458" s="100"/>
    </row>
    <row r="459" spans="3:3" ht="15.75" customHeight="1">
      <c r="C459" s="100"/>
    </row>
    <row r="460" spans="3:3" ht="15.75" customHeight="1">
      <c r="C460" s="100"/>
    </row>
    <row r="461" spans="3:3" ht="15.75" customHeight="1">
      <c r="C461" s="100"/>
    </row>
    <row r="462" spans="3:3" ht="15.75" customHeight="1">
      <c r="C462" s="100"/>
    </row>
    <row r="463" spans="3:3" ht="15.75" customHeight="1">
      <c r="C463" s="100"/>
    </row>
    <row r="464" spans="3:3" ht="15.75" customHeight="1">
      <c r="C464" s="100"/>
    </row>
    <row r="465" spans="3:3" ht="15.75" customHeight="1">
      <c r="C465" s="100"/>
    </row>
    <row r="466" spans="3:3" ht="15.75" customHeight="1">
      <c r="C466" s="100"/>
    </row>
    <row r="467" spans="3:3" ht="15.75" customHeight="1">
      <c r="C467" s="100"/>
    </row>
    <row r="468" spans="3:3" ht="15.75" customHeight="1">
      <c r="C468" s="100"/>
    </row>
    <row r="469" spans="3:3" ht="15.75" customHeight="1">
      <c r="C469" s="100"/>
    </row>
    <row r="470" spans="3:3" ht="15.75" customHeight="1">
      <c r="C470" s="100"/>
    </row>
    <row r="471" spans="3:3" ht="15.75" customHeight="1">
      <c r="C471" s="100"/>
    </row>
    <row r="472" spans="3:3" ht="15.75" customHeight="1">
      <c r="C472" s="100"/>
    </row>
    <row r="473" spans="3:3" ht="15.75" customHeight="1">
      <c r="C473" s="100"/>
    </row>
    <row r="474" spans="3:3" ht="15.75" customHeight="1">
      <c r="C474" s="100"/>
    </row>
    <row r="475" spans="3:3" ht="15.75" customHeight="1">
      <c r="C475" s="100"/>
    </row>
    <row r="476" spans="3:3" ht="15.75" customHeight="1">
      <c r="C476" s="100"/>
    </row>
    <row r="477" spans="3:3" ht="15.75" customHeight="1">
      <c r="C477" s="100"/>
    </row>
    <row r="478" spans="3:3" ht="15.75" customHeight="1">
      <c r="C478" s="100"/>
    </row>
    <row r="479" spans="3:3" ht="15.75" customHeight="1">
      <c r="C479" s="100"/>
    </row>
    <row r="480" spans="3:3" ht="15.75" customHeight="1">
      <c r="C480" s="100"/>
    </row>
    <row r="481" spans="3:3" ht="15.75" customHeight="1">
      <c r="C481" s="100"/>
    </row>
    <row r="482" spans="3:3" ht="15.75" customHeight="1">
      <c r="C482" s="100"/>
    </row>
    <row r="483" spans="3:3" ht="15.75" customHeight="1">
      <c r="C483" s="100"/>
    </row>
    <row r="484" spans="3:3" ht="15.75" customHeight="1">
      <c r="C484" s="100"/>
    </row>
    <row r="485" spans="3:3" ht="15.75" customHeight="1">
      <c r="C485" s="100"/>
    </row>
    <row r="486" spans="3:3" ht="15.75" customHeight="1">
      <c r="C486" s="100"/>
    </row>
    <row r="487" spans="3:3" ht="15.75" customHeight="1">
      <c r="C487" s="100"/>
    </row>
    <row r="488" spans="3:3" ht="15.75" customHeight="1">
      <c r="C488" s="100"/>
    </row>
    <row r="489" spans="3:3" ht="15.75" customHeight="1">
      <c r="C489" s="100"/>
    </row>
    <row r="490" spans="3:3" ht="15.75" customHeight="1">
      <c r="C490" s="100"/>
    </row>
    <row r="491" spans="3:3" ht="15.75" customHeight="1">
      <c r="C491" s="100"/>
    </row>
    <row r="492" spans="3:3" ht="15.75" customHeight="1">
      <c r="C492" s="100"/>
    </row>
    <row r="493" spans="3:3" ht="15.75" customHeight="1">
      <c r="C493" s="100"/>
    </row>
    <row r="494" spans="3:3" ht="15.75" customHeight="1">
      <c r="C494" s="100"/>
    </row>
    <row r="495" spans="3:3" ht="15.75" customHeight="1">
      <c r="C495" s="100"/>
    </row>
    <row r="496" spans="3:3" ht="15.75" customHeight="1">
      <c r="C496" s="100"/>
    </row>
    <row r="497" spans="3:3" ht="15.75" customHeight="1">
      <c r="C497" s="100"/>
    </row>
    <row r="498" spans="3:3" ht="15.75" customHeight="1">
      <c r="C498" s="100"/>
    </row>
    <row r="499" spans="3:3" ht="15.75" customHeight="1">
      <c r="C499" s="100"/>
    </row>
    <row r="500" spans="3:3" ht="15.75" customHeight="1">
      <c r="C500" s="100"/>
    </row>
    <row r="501" spans="3:3" ht="15.75" customHeight="1">
      <c r="C501" s="100"/>
    </row>
    <row r="502" spans="3:3" ht="15.75" customHeight="1">
      <c r="C502" s="100"/>
    </row>
    <row r="503" spans="3:3" ht="15.75" customHeight="1">
      <c r="C503" s="100"/>
    </row>
    <row r="504" spans="3:3" ht="15.75" customHeight="1">
      <c r="C504" s="100"/>
    </row>
    <row r="505" spans="3:3" ht="15.75" customHeight="1">
      <c r="C505" s="100"/>
    </row>
    <row r="506" spans="3:3" ht="15.75" customHeight="1">
      <c r="C506" s="100"/>
    </row>
    <row r="507" spans="3:3" ht="15.75" customHeight="1">
      <c r="C507" s="100"/>
    </row>
    <row r="508" spans="3:3" ht="15.75" customHeight="1">
      <c r="C508" s="100"/>
    </row>
    <row r="509" spans="3:3" ht="15.75" customHeight="1">
      <c r="C509" s="100"/>
    </row>
    <row r="510" spans="3:3" ht="15.75" customHeight="1">
      <c r="C510" s="100"/>
    </row>
    <row r="511" spans="3:3" ht="15.75" customHeight="1">
      <c r="C511" s="100"/>
    </row>
    <row r="512" spans="3:3" ht="15.75" customHeight="1">
      <c r="C512" s="100"/>
    </row>
    <row r="513" spans="3:3" ht="15.75" customHeight="1">
      <c r="C513" s="100"/>
    </row>
    <row r="514" spans="3:3" ht="15.75" customHeight="1">
      <c r="C514" s="100"/>
    </row>
    <row r="515" spans="3:3" ht="15.75" customHeight="1">
      <c r="C515" s="100"/>
    </row>
    <row r="516" spans="3:3" ht="15.75" customHeight="1">
      <c r="C516" s="100"/>
    </row>
    <row r="517" spans="3:3" ht="15.75" customHeight="1">
      <c r="C517" s="100"/>
    </row>
    <row r="518" spans="3:3" ht="15.75" customHeight="1">
      <c r="C518" s="100"/>
    </row>
    <row r="519" spans="3:3" ht="15.75" customHeight="1">
      <c r="C519" s="100"/>
    </row>
    <row r="520" spans="3:3" ht="15.75" customHeight="1">
      <c r="C520" s="100"/>
    </row>
    <row r="521" spans="3:3" ht="15.75" customHeight="1">
      <c r="C521" s="100"/>
    </row>
    <row r="522" spans="3:3" ht="15.75" customHeight="1">
      <c r="C522" s="100"/>
    </row>
    <row r="523" spans="3:3" ht="15.75" customHeight="1">
      <c r="C523" s="100"/>
    </row>
    <row r="524" spans="3:3" ht="15.75" customHeight="1">
      <c r="C524" s="100"/>
    </row>
    <row r="525" spans="3:3" ht="15.75" customHeight="1">
      <c r="C525" s="100"/>
    </row>
    <row r="526" spans="3:3" ht="15.75" customHeight="1">
      <c r="C526" s="100"/>
    </row>
    <row r="527" spans="3:3" ht="15.75" customHeight="1">
      <c r="C527" s="100"/>
    </row>
    <row r="528" spans="3:3" ht="15.75" customHeight="1">
      <c r="C528" s="100"/>
    </row>
    <row r="529" spans="3:3" ht="15.75" customHeight="1">
      <c r="C529" s="100"/>
    </row>
    <row r="530" spans="3:3" ht="15.75" customHeight="1">
      <c r="C530" s="100"/>
    </row>
    <row r="531" spans="3:3" ht="15.75" customHeight="1">
      <c r="C531" s="100"/>
    </row>
    <row r="532" spans="3:3" ht="15.75" customHeight="1">
      <c r="C532" s="100"/>
    </row>
    <row r="533" spans="3:3" ht="15.75" customHeight="1">
      <c r="C533" s="100"/>
    </row>
    <row r="534" spans="3:3" ht="15.75" customHeight="1">
      <c r="C534" s="100"/>
    </row>
    <row r="535" spans="3:3" ht="15.75" customHeight="1">
      <c r="C535" s="100"/>
    </row>
    <row r="536" spans="3:3" ht="15.75" customHeight="1">
      <c r="C536" s="100"/>
    </row>
    <row r="537" spans="3:3" ht="15.75" customHeight="1">
      <c r="C537" s="100"/>
    </row>
    <row r="538" spans="3:3" ht="15.75" customHeight="1">
      <c r="C538" s="100"/>
    </row>
    <row r="539" spans="3:3" ht="15.75" customHeight="1">
      <c r="C539" s="100"/>
    </row>
    <row r="540" spans="3:3" ht="15.75" customHeight="1">
      <c r="C540" s="100"/>
    </row>
    <row r="541" spans="3:3" ht="15.75" customHeight="1">
      <c r="C541" s="100"/>
    </row>
    <row r="542" spans="3:3" ht="15.75" customHeight="1">
      <c r="C542" s="100"/>
    </row>
    <row r="543" spans="3:3" ht="15.75" customHeight="1">
      <c r="C543" s="100"/>
    </row>
    <row r="544" spans="3:3" ht="15.75" customHeight="1">
      <c r="C544" s="100"/>
    </row>
    <row r="545" spans="3:3" ht="15.75" customHeight="1">
      <c r="C545" s="100"/>
    </row>
    <row r="546" spans="3:3" ht="15.75" customHeight="1">
      <c r="C546" s="100"/>
    </row>
    <row r="547" spans="3:3" ht="15.75" customHeight="1">
      <c r="C547" s="100"/>
    </row>
    <row r="548" spans="3:3" ht="15.75" customHeight="1">
      <c r="C548" s="100"/>
    </row>
    <row r="549" spans="3:3" ht="15.75" customHeight="1">
      <c r="C549" s="100"/>
    </row>
    <row r="550" spans="3:3" ht="15.75" customHeight="1">
      <c r="C550" s="100"/>
    </row>
    <row r="551" spans="3:3" ht="15.75" customHeight="1">
      <c r="C551" s="100"/>
    </row>
    <row r="552" spans="3:3" ht="15.75" customHeight="1">
      <c r="C552" s="100"/>
    </row>
    <row r="553" spans="3:3" ht="15.75" customHeight="1">
      <c r="C553" s="100"/>
    </row>
    <row r="554" spans="3:3" ht="15.75" customHeight="1">
      <c r="C554" s="100"/>
    </row>
    <row r="555" spans="3:3" ht="15.75" customHeight="1">
      <c r="C555" s="100"/>
    </row>
    <row r="556" spans="3:3" ht="15.75" customHeight="1">
      <c r="C556" s="100"/>
    </row>
    <row r="557" spans="3:3" ht="15.75" customHeight="1">
      <c r="C557" s="100"/>
    </row>
    <row r="558" spans="3:3" ht="15.75" customHeight="1">
      <c r="C558" s="100"/>
    </row>
    <row r="559" spans="3:3" ht="15.75" customHeight="1">
      <c r="C559" s="100"/>
    </row>
    <row r="560" spans="3:3" ht="15.75" customHeight="1">
      <c r="C560" s="100"/>
    </row>
    <row r="561" spans="3:3" ht="15.75" customHeight="1">
      <c r="C561" s="100"/>
    </row>
    <row r="562" spans="3:3" ht="15.75" customHeight="1">
      <c r="C562" s="100"/>
    </row>
    <row r="563" spans="3:3" ht="15.75" customHeight="1">
      <c r="C563" s="100"/>
    </row>
    <row r="564" spans="3:3" ht="15.75" customHeight="1">
      <c r="C564" s="100"/>
    </row>
    <row r="565" spans="3:3" ht="15.75" customHeight="1">
      <c r="C565" s="100"/>
    </row>
    <row r="566" spans="3:3" ht="15.75" customHeight="1">
      <c r="C566" s="100"/>
    </row>
    <row r="567" spans="3:3" ht="15.75" customHeight="1">
      <c r="C567" s="100"/>
    </row>
    <row r="568" spans="3:3" ht="15.75" customHeight="1">
      <c r="C568" s="100"/>
    </row>
    <row r="569" spans="3:3" ht="15.75" customHeight="1">
      <c r="C569" s="100"/>
    </row>
    <row r="570" spans="3:3" ht="15.75" customHeight="1">
      <c r="C570" s="100"/>
    </row>
    <row r="571" spans="3:3" ht="15.75" customHeight="1">
      <c r="C571" s="100"/>
    </row>
    <row r="572" spans="3:3" ht="15.75" customHeight="1">
      <c r="C572" s="100"/>
    </row>
    <row r="573" spans="3:3" ht="15.75" customHeight="1">
      <c r="C573" s="100"/>
    </row>
    <row r="574" spans="3:3" ht="15.75" customHeight="1">
      <c r="C574" s="100"/>
    </row>
    <row r="575" spans="3:3" ht="15.75" customHeight="1">
      <c r="C575" s="100"/>
    </row>
    <row r="576" spans="3:3" ht="15.75" customHeight="1">
      <c r="C576" s="100"/>
    </row>
    <row r="577" spans="3:3" ht="15.75" customHeight="1">
      <c r="C577" s="100"/>
    </row>
    <row r="578" spans="3:3" ht="15.75" customHeight="1">
      <c r="C578" s="100"/>
    </row>
    <row r="579" spans="3:3" ht="15.75" customHeight="1">
      <c r="C579" s="100"/>
    </row>
    <row r="580" spans="3:3" ht="15.75" customHeight="1">
      <c r="C580" s="100"/>
    </row>
    <row r="581" spans="3:3" ht="15.75" customHeight="1">
      <c r="C581" s="100"/>
    </row>
    <row r="582" spans="3:3" ht="15.75" customHeight="1">
      <c r="C582" s="100"/>
    </row>
    <row r="583" spans="3:3" ht="15.75" customHeight="1">
      <c r="C583" s="100"/>
    </row>
    <row r="584" spans="3:3" ht="15.75" customHeight="1">
      <c r="C584" s="100"/>
    </row>
    <row r="585" spans="3:3" ht="15.75" customHeight="1">
      <c r="C585" s="100"/>
    </row>
    <row r="586" spans="3:3" ht="15.75" customHeight="1">
      <c r="C586" s="100"/>
    </row>
    <row r="587" spans="3:3" ht="15.75" customHeight="1">
      <c r="C587" s="100"/>
    </row>
    <row r="588" spans="3:3" ht="15.75" customHeight="1">
      <c r="C588" s="100"/>
    </row>
    <row r="589" spans="3:3" ht="15.75" customHeight="1">
      <c r="C589" s="100"/>
    </row>
    <row r="590" spans="3:3" ht="15.75" customHeight="1">
      <c r="C590" s="100"/>
    </row>
    <row r="591" spans="3:3" ht="15.75" customHeight="1">
      <c r="C591" s="100"/>
    </row>
    <row r="592" spans="3:3" ht="15.75" customHeight="1">
      <c r="C592" s="100"/>
    </row>
    <row r="593" spans="3:3" ht="15.75" customHeight="1">
      <c r="C593" s="100"/>
    </row>
    <row r="594" spans="3:3" ht="15.75" customHeight="1">
      <c r="C594" s="100"/>
    </row>
    <row r="595" spans="3:3" ht="15.75" customHeight="1">
      <c r="C595" s="100"/>
    </row>
    <row r="596" spans="3:3" ht="15.75" customHeight="1">
      <c r="C596" s="100"/>
    </row>
    <row r="597" spans="3:3" ht="15.75" customHeight="1">
      <c r="C597" s="100"/>
    </row>
    <row r="598" spans="3:3" ht="15.75" customHeight="1">
      <c r="C598" s="100"/>
    </row>
    <row r="599" spans="3:3" ht="15.75" customHeight="1">
      <c r="C599" s="100"/>
    </row>
    <row r="600" spans="3:3" ht="15.75" customHeight="1">
      <c r="C600" s="100"/>
    </row>
    <row r="601" spans="3:3" ht="15.75" customHeight="1">
      <c r="C601" s="100"/>
    </row>
    <row r="602" spans="3:3" ht="15.75" customHeight="1">
      <c r="C602" s="100"/>
    </row>
    <row r="603" spans="3:3" ht="15.75" customHeight="1">
      <c r="C603" s="100"/>
    </row>
    <row r="604" spans="3:3" ht="15.75" customHeight="1">
      <c r="C604" s="100"/>
    </row>
    <row r="605" spans="3:3" ht="15.75" customHeight="1">
      <c r="C605" s="100"/>
    </row>
    <row r="606" spans="3:3" ht="15.75" customHeight="1">
      <c r="C606" s="100"/>
    </row>
    <row r="607" spans="3:3" ht="15.75" customHeight="1">
      <c r="C607" s="100"/>
    </row>
    <row r="608" spans="3:3" ht="15.75" customHeight="1">
      <c r="C608" s="100"/>
    </row>
    <row r="609" spans="3:3" ht="15.75" customHeight="1">
      <c r="C609" s="100"/>
    </row>
    <row r="610" spans="3:3" ht="15.75" customHeight="1">
      <c r="C610" s="100"/>
    </row>
    <row r="611" spans="3:3" ht="15.75" customHeight="1">
      <c r="C611" s="100"/>
    </row>
    <row r="612" spans="3:3" ht="15.75" customHeight="1">
      <c r="C612" s="100"/>
    </row>
    <row r="613" spans="3:3" ht="15.75" customHeight="1">
      <c r="C613" s="100"/>
    </row>
    <row r="614" spans="3:3" ht="15.75" customHeight="1">
      <c r="C614" s="100"/>
    </row>
    <row r="615" spans="3:3" ht="15.75" customHeight="1">
      <c r="C615" s="100"/>
    </row>
    <row r="616" spans="3:3" ht="15.75" customHeight="1">
      <c r="C616" s="100"/>
    </row>
    <row r="617" spans="3:3" ht="15.75" customHeight="1">
      <c r="C617" s="100"/>
    </row>
    <row r="618" spans="3:3" ht="15.75" customHeight="1">
      <c r="C618" s="100"/>
    </row>
    <row r="619" spans="3:3" ht="15.75" customHeight="1">
      <c r="C619" s="100"/>
    </row>
    <row r="620" spans="3:3" ht="15.75" customHeight="1">
      <c r="C620" s="100"/>
    </row>
    <row r="621" spans="3:3" ht="15.75" customHeight="1">
      <c r="C621" s="100"/>
    </row>
    <row r="622" spans="3:3" ht="15.75" customHeight="1">
      <c r="C622" s="100"/>
    </row>
    <row r="623" spans="3:3" ht="15.75" customHeight="1">
      <c r="C623" s="100"/>
    </row>
    <row r="624" spans="3:3" ht="15.75" customHeight="1">
      <c r="C624" s="100"/>
    </row>
    <row r="625" spans="3:3" ht="15.75" customHeight="1">
      <c r="C625" s="100"/>
    </row>
    <row r="626" spans="3:3" ht="15.75" customHeight="1">
      <c r="C626" s="100"/>
    </row>
    <row r="627" spans="3:3" ht="15.75" customHeight="1">
      <c r="C627" s="100"/>
    </row>
    <row r="628" spans="3:3" ht="15.75" customHeight="1">
      <c r="C628" s="100"/>
    </row>
    <row r="629" spans="3:3" ht="15.75" customHeight="1">
      <c r="C629" s="100"/>
    </row>
    <row r="630" spans="3:3" ht="15.75" customHeight="1">
      <c r="C630" s="100"/>
    </row>
    <row r="631" spans="3:3" ht="15.75" customHeight="1">
      <c r="C631" s="100"/>
    </row>
    <row r="632" spans="3:3" ht="15.75" customHeight="1">
      <c r="C632" s="100"/>
    </row>
    <row r="633" spans="3:3" ht="15.75" customHeight="1">
      <c r="C633" s="100"/>
    </row>
    <row r="634" spans="3:3" ht="15.75" customHeight="1">
      <c r="C634" s="100"/>
    </row>
    <row r="635" spans="3:3" ht="15.75" customHeight="1">
      <c r="C635" s="100"/>
    </row>
    <row r="636" spans="3:3" ht="15.75" customHeight="1">
      <c r="C636" s="100"/>
    </row>
    <row r="637" spans="3:3" ht="15.75" customHeight="1">
      <c r="C637" s="100"/>
    </row>
    <row r="638" spans="3:3" ht="15.75" customHeight="1">
      <c r="C638" s="100"/>
    </row>
    <row r="639" spans="3:3" ht="15.75" customHeight="1">
      <c r="C639" s="100"/>
    </row>
    <row r="640" spans="3:3" ht="15.75" customHeight="1">
      <c r="C640" s="100"/>
    </row>
    <row r="641" spans="3:3" ht="15.75" customHeight="1">
      <c r="C641" s="100"/>
    </row>
    <row r="642" spans="3:3" ht="15.75" customHeight="1">
      <c r="C642" s="100"/>
    </row>
    <row r="643" spans="3:3" ht="15.75" customHeight="1">
      <c r="C643" s="100"/>
    </row>
    <row r="644" spans="3:3" ht="15.75" customHeight="1">
      <c r="C644" s="100"/>
    </row>
    <row r="645" spans="3:3" ht="15.75" customHeight="1">
      <c r="C645" s="100"/>
    </row>
    <row r="646" spans="3:3" ht="15.75" customHeight="1">
      <c r="C646" s="100"/>
    </row>
    <row r="647" spans="3:3" ht="15.75" customHeight="1">
      <c r="C647" s="100"/>
    </row>
    <row r="648" spans="3:3" ht="15.75" customHeight="1">
      <c r="C648" s="100"/>
    </row>
    <row r="649" spans="3:3" ht="15.75" customHeight="1">
      <c r="C649" s="100"/>
    </row>
    <row r="650" spans="3:3" ht="15.75" customHeight="1">
      <c r="C650" s="100"/>
    </row>
    <row r="651" spans="3:3" ht="15.75" customHeight="1">
      <c r="C651" s="100"/>
    </row>
    <row r="652" spans="3:3" ht="15.75" customHeight="1">
      <c r="C652" s="100"/>
    </row>
    <row r="653" spans="3:3" ht="15.75" customHeight="1">
      <c r="C653" s="100"/>
    </row>
    <row r="654" spans="3:3" ht="15.75" customHeight="1">
      <c r="C654" s="100"/>
    </row>
    <row r="655" spans="3:3" ht="15.75" customHeight="1">
      <c r="C655" s="100"/>
    </row>
    <row r="656" spans="3:3" ht="15.75" customHeight="1">
      <c r="C656" s="100"/>
    </row>
    <row r="657" spans="3:3" ht="15.75" customHeight="1">
      <c r="C657" s="100"/>
    </row>
    <row r="658" spans="3:3" ht="15.75" customHeight="1">
      <c r="C658" s="100"/>
    </row>
    <row r="659" spans="3:3" ht="15.75" customHeight="1">
      <c r="C659" s="100"/>
    </row>
    <row r="660" spans="3:3" ht="15.75" customHeight="1">
      <c r="C660" s="100"/>
    </row>
    <row r="661" spans="3:3" ht="15.75" customHeight="1">
      <c r="C661" s="100"/>
    </row>
    <row r="662" spans="3:3" ht="15.75" customHeight="1">
      <c r="C662" s="100"/>
    </row>
    <row r="663" spans="3:3" ht="15.75" customHeight="1">
      <c r="C663" s="100"/>
    </row>
    <row r="664" spans="3:3" ht="15.75" customHeight="1">
      <c r="C664" s="100"/>
    </row>
    <row r="665" spans="3:3" ht="15.75" customHeight="1">
      <c r="C665" s="100"/>
    </row>
    <row r="666" spans="3:3" ht="15.75" customHeight="1">
      <c r="C666" s="100"/>
    </row>
    <row r="667" spans="3:3" ht="15.75" customHeight="1">
      <c r="C667" s="100"/>
    </row>
    <row r="668" spans="3:3" ht="15.75" customHeight="1">
      <c r="C668" s="100"/>
    </row>
    <row r="669" spans="3:3" ht="15.75" customHeight="1">
      <c r="C669" s="100"/>
    </row>
    <row r="670" spans="3:3" ht="15.75" customHeight="1">
      <c r="C670" s="100"/>
    </row>
    <row r="671" spans="3:3" ht="15.75" customHeight="1">
      <c r="C671" s="100"/>
    </row>
    <row r="672" spans="3:3" ht="15.75" customHeight="1">
      <c r="C672" s="100"/>
    </row>
    <row r="673" spans="3:3" ht="15.75" customHeight="1">
      <c r="C673" s="100"/>
    </row>
    <row r="674" spans="3:3" ht="15.75" customHeight="1">
      <c r="C674" s="100"/>
    </row>
    <row r="675" spans="3:3" ht="15.75" customHeight="1">
      <c r="C675" s="100"/>
    </row>
    <row r="676" spans="3:3" ht="15.75" customHeight="1">
      <c r="C676" s="100"/>
    </row>
    <row r="677" spans="3:3" ht="15.75" customHeight="1">
      <c r="C677" s="100"/>
    </row>
    <row r="678" spans="3:3" ht="15.75" customHeight="1">
      <c r="C678" s="100"/>
    </row>
    <row r="679" spans="3:3" ht="15.75" customHeight="1">
      <c r="C679" s="100"/>
    </row>
    <row r="680" spans="3:3" ht="15.75" customHeight="1">
      <c r="C680" s="100"/>
    </row>
    <row r="681" spans="3:3" ht="15.75" customHeight="1">
      <c r="C681" s="100"/>
    </row>
    <row r="682" spans="3:3" ht="15.75" customHeight="1">
      <c r="C682" s="100"/>
    </row>
    <row r="683" spans="3:3" ht="15.75" customHeight="1">
      <c r="C683" s="100"/>
    </row>
    <row r="684" spans="3:3" ht="15.75" customHeight="1">
      <c r="C684" s="100"/>
    </row>
    <row r="685" spans="3:3" ht="15.75" customHeight="1">
      <c r="C685" s="100"/>
    </row>
    <row r="686" spans="3:3" ht="15.75" customHeight="1">
      <c r="C686" s="100"/>
    </row>
    <row r="687" spans="3:3" ht="15.75" customHeight="1">
      <c r="C687" s="100"/>
    </row>
    <row r="688" spans="3:3" ht="15.75" customHeight="1">
      <c r="C688" s="100"/>
    </row>
    <row r="689" spans="3:3" ht="15.75" customHeight="1">
      <c r="C689" s="100"/>
    </row>
    <row r="690" spans="3:3" ht="15.75" customHeight="1">
      <c r="C690" s="100"/>
    </row>
    <row r="691" spans="3:3" ht="15.75" customHeight="1">
      <c r="C691" s="100"/>
    </row>
    <row r="692" spans="3:3" ht="15.75" customHeight="1">
      <c r="C692" s="100"/>
    </row>
    <row r="693" spans="3:3" ht="15.75" customHeight="1">
      <c r="C693" s="100"/>
    </row>
    <row r="694" spans="3:3" ht="15.75" customHeight="1">
      <c r="C694" s="100"/>
    </row>
    <row r="695" spans="3:3" ht="15.75" customHeight="1">
      <c r="C695" s="100"/>
    </row>
    <row r="696" spans="3:3" ht="15.75" customHeight="1">
      <c r="C696" s="100"/>
    </row>
    <row r="697" spans="3:3" ht="15.75" customHeight="1">
      <c r="C697" s="100"/>
    </row>
    <row r="698" spans="3:3" ht="15.75" customHeight="1">
      <c r="C698" s="100"/>
    </row>
    <row r="699" spans="3:3" ht="15.75" customHeight="1">
      <c r="C699" s="100"/>
    </row>
    <row r="700" spans="3:3" ht="15.75" customHeight="1">
      <c r="C700" s="100"/>
    </row>
    <row r="701" spans="3:3" ht="15.75" customHeight="1">
      <c r="C701" s="100"/>
    </row>
    <row r="702" spans="3:3" ht="15.75" customHeight="1">
      <c r="C702" s="100"/>
    </row>
    <row r="703" spans="3:3" ht="15.75" customHeight="1">
      <c r="C703" s="100"/>
    </row>
    <row r="704" spans="3:3" ht="15.75" customHeight="1">
      <c r="C704" s="100"/>
    </row>
    <row r="705" spans="3:3" ht="15.75" customHeight="1">
      <c r="C705" s="100"/>
    </row>
    <row r="706" spans="3:3" ht="15.75" customHeight="1">
      <c r="C706" s="100"/>
    </row>
    <row r="707" spans="3:3" ht="15.75" customHeight="1">
      <c r="C707" s="100"/>
    </row>
    <row r="708" spans="3:3" ht="15.75" customHeight="1">
      <c r="C708" s="100"/>
    </row>
    <row r="709" spans="3:3" ht="15.75" customHeight="1">
      <c r="C709" s="100"/>
    </row>
    <row r="710" spans="3:3" ht="15.75" customHeight="1">
      <c r="C710" s="100"/>
    </row>
    <row r="711" spans="3:3" ht="15.75" customHeight="1">
      <c r="C711" s="100"/>
    </row>
    <row r="712" spans="3:3" ht="15.75" customHeight="1">
      <c r="C712" s="100"/>
    </row>
    <row r="713" spans="3:3" ht="15.75" customHeight="1">
      <c r="C713" s="100"/>
    </row>
    <row r="714" spans="3:3" ht="15.75" customHeight="1">
      <c r="C714" s="100"/>
    </row>
    <row r="715" spans="3:3" ht="15.75" customHeight="1">
      <c r="C715" s="100"/>
    </row>
    <row r="716" spans="3:3" ht="15.75" customHeight="1">
      <c r="C716" s="100"/>
    </row>
    <row r="717" spans="3:3" ht="15.75" customHeight="1">
      <c r="C717" s="100"/>
    </row>
    <row r="718" spans="3:3" ht="15.75" customHeight="1">
      <c r="C718" s="100"/>
    </row>
    <row r="719" spans="3:3" ht="15.75" customHeight="1">
      <c r="C719" s="100"/>
    </row>
    <row r="720" spans="3:3" ht="15.75" customHeight="1">
      <c r="C720" s="100"/>
    </row>
    <row r="721" spans="3:3" ht="15.75" customHeight="1">
      <c r="C721" s="100"/>
    </row>
    <row r="722" spans="3:3" ht="15.75" customHeight="1">
      <c r="C722" s="100"/>
    </row>
    <row r="723" spans="3:3" ht="15.75" customHeight="1">
      <c r="C723" s="100"/>
    </row>
    <row r="724" spans="3:3" ht="15.75" customHeight="1">
      <c r="C724" s="100"/>
    </row>
    <row r="725" spans="3:3" ht="15.75" customHeight="1">
      <c r="C725" s="100"/>
    </row>
    <row r="726" spans="3:3" ht="15.75" customHeight="1">
      <c r="C726" s="100"/>
    </row>
    <row r="727" spans="3:3" ht="15.75" customHeight="1">
      <c r="C727" s="100"/>
    </row>
    <row r="728" spans="3:3" ht="15.75" customHeight="1">
      <c r="C728" s="100"/>
    </row>
    <row r="729" spans="3:3" ht="15.75" customHeight="1">
      <c r="C729" s="100"/>
    </row>
    <row r="730" spans="3:3" ht="15.75" customHeight="1">
      <c r="C730" s="100"/>
    </row>
    <row r="731" spans="3:3" ht="15.75" customHeight="1">
      <c r="C731" s="100"/>
    </row>
    <row r="732" spans="3:3" ht="15.75" customHeight="1">
      <c r="C732" s="100"/>
    </row>
    <row r="733" spans="3:3" ht="15.75" customHeight="1">
      <c r="C733" s="100"/>
    </row>
    <row r="734" spans="3:3" ht="15.75" customHeight="1">
      <c r="C734" s="100"/>
    </row>
    <row r="735" spans="3:3" ht="15.75" customHeight="1">
      <c r="C735" s="100"/>
    </row>
    <row r="736" spans="3:3" ht="15.75" customHeight="1">
      <c r="C736" s="100"/>
    </row>
    <row r="737" spans="3:3" ht="15.75" customHeight="1">
      <c r="C737" s="100"/>
    </row>
    <row r="738" spans="3:3" ht="15.75" customHeight="1">
      <c r="C738" s="100"/>
    </row>
    <row r="739" spans="3:3" ht="15.75" customHeight="1">
      <c r="C739" s="100"/>
    </row>
    <row r="740" spans="3:3" ht="15.75" customHeight="1">
      <c r="C740" s="100"/>
    </row>
    <row r="741" spans="3:3" ht="15.75" customHeight="1">
      <c r="C741" s="100"/>
    </row>
    <row r="742" spans="3:3" ht="15.75" customHeight="1">
      <c r="C742" s="100"/>
    </row>
    <row r="743" spans="3:3" ht="15.75" customHeight="1">
      <c r="C743" s="100"/>
    </row>
    <row r="744" spans="3:3" ht="15.75" customHeight="1">
      <c r="C744" s="100"/>
    </row>
    <row r="745" spans="3:3" ht="15.75" customHeight="1">
      <c r="C745" s="100"/>
    </row>
    <row r="746" spans="3:3" ht="15.75" customHeight="1">
      <c r="C746" s="100"/>
    </row>
    <row r="747" spans="3:3" ht="15.75" customHeight="1">
      <c r="C747" s="100"/>
    </row>
    <row r="748" spans="3:3" ht="15.75" customHeight="1">
      <c r="C748" s="100"/>
    </row>
    <row r="749" spans="3:3" ht="15.75" customHeight="1">
      <c r="C749" s="100"/>
    </row>
    <row r="750" spans="3:3" ht="15.75" customHeight="1">
      <c r="C750" s="100"/>
    </row>
    <row r="751" spans="3:3" ht="15.75" customHeight="1">
      <c r="C751" s="100"/>
    </row>
    <row r="752" spans="3:3" ht="15.75" customHeight="1">
      <c r="C752" s="100"/>
    </row>
    <row r="753" spans="3:3" ht="15.75" customHeight="1">
      <c r="C753" s="100"/>
    </row>
    <row r="754" spans="3:3" ht="15.75" customHeight="1">
      <c r="C754" s="100"/>
    </row>
    <row r="755" spans="3:3" ht="15.75" customHeight="1">
      <c r="C755" s="100"/>
    </row>
    <row r="756" spans="3:3" ht="15.75" customHeight="1">
      <c r="C756" s="100"/>
    </row>
    <row r="757" spans="3:3" ht="15.75" customHeight="1">
      <c r="C757" s="100"/>
    </row>
    <row r="758" spans="3:3" ht="15.75" customHeight="1">
      <c r="C758" s="100"/>
    </row>
    <row r="759" spans="3:3" ht="15.75" customHeight="1">
      <c r="C759" s="100"/>
    </row>
    <row r="760" spans="3:3" ht="15.75" customHeight="1">
      <c r="C760" s="100"/>
    </row>
    <row r="761" spans="3:3" ht="15.75" customHeight="1">
      <c r="C761" s="100"/>
    </row>
    <row r="762" spans="3:3" ht="15.75" customHeight="1">
      <c r="C762" s="100"/>
    </row>
    <row r="763" spans="3:3" ht="15.75" customHeight="1">
      <c r="C763" s="100"/>
    </row>
    <row r="764" spans="3:3" ht="15.75" customHeight="1">
      <c r="C764" s="100"/>
    </row>
    <row r="765" spans="3:3" ht="15.75" customHeight="1">
      <c r="C765" s="100"/>
    </row>
    <row r="766" spans="3:3" ht="15.75" customHeight="1">
      <c r="C766" s="100"/>
    </row>
    <row r="767" spans="3:3" ht="15.75" customHeight="1">
      <c r="C767" s="100"/>
    </row>
    <row r="768" spans="3:3" ht="15.75" customHeight="1">
      <c r="C768" s="100"/>
    </row>
    <row r="769" spans="3:3" ht="15.75" customHeight="1">
      <c r="C769" s="100"/>
    </row>
    <row r="770" spans="3:3" ht="15.75" customHeight="1">
      <c r="C770" s="100"/>
    </row>
    <row r="771" spans="3:3" ht="15.75" customHeight="1">
      <c r="C771" s="100"/>
    </row>
    <row r="772" spans="3:3" ht="15.75" customHeight="1">
      <c r="C772" s="100"/>
    </row>
    <row r="773" spans="3:3" ht="15.75" customHeight="1">
      <c r="C773" s="100"/>
    </row>
    <row r="774" spans="3:3" ht="15.75" customHeight="1">
      <c r="C774" s="100"/>
    </row>
    <row r="775" spans="3:3" ht="15.75" customHeight="1">
      <c r="C775" s="100"/>
    </row>
    <row r="776" spans="3:3" ht="15.75" customHeight="1">
      <c r="C776" s="100"/>
    </row>
    <row r="777" spans="3:3" ht="15.75" customHeight="1">
      <c r="C777" s="100"/>
    </row>
    <row r="778" spans="3:3" ht="15.75" customHeight="1">
      <c r="C778" s="100"/>
    </row>
    <row r="779" spans="3:3" ht="15.75" customHeight="1">
      <c r="C779" s="100"/>
    </row>
    <row r="780" spans="3:3" ht="15.75" customHeight="1">
      <c r="C780" s="100"/>
    </row>
    <row r="781" spans="3:3" ht="15.75" customHeight="1">
      <c r="C781" s="100"/>
    </row>
    <row r="782" spans="3:3" ht="15.75" customHeight="1">
      <c r="C782" s="100"/>
    </row>
    <row r="783" spans="3:3" ht="15.75" customHeight="1">
      <c r="C783" s="100"/>
    </row>
    <row r="784" spans="3:3" ht="15.75" customHeight="1">
      <c r="C784" s="100"/>
    </row>
    <row r="785" spans="3:3" ht="15.75" customHeight="1">
      <c r="C785" s="100"/>
    </row>
    <row r="786" spans="3:3" ht="15.75" customHeight="1">
      <c r="C786" s="100"/>
    </row>
    <row r="787" spans="3:3" ht="15.75" customHeight="1">
      <c r="C787" s="100"/>
    </row>
    <row r="788" spans="3:3" ht="15.75" customHeight="1">
      <c r="C788" s="100"/>
    </row>
    <row r="789" spans="3:3" ht="15.75" customHeight="1">
      <c r="C789" s="100"/>
    </row>
    <row r="790" spans="3:3" ht="15.75" customHeight="1">
      <c r="C790" s="100"/>
    </row>
    <row r="791" spans="3:3" ht="15.75" customHeight="1">
      <c r="C791" s="100"/>
    </row>
    <row r="792" spans="3:3" ht="15.75" customHeight="1">
      <c r="C792" s="100"/>
    </row>
    <row r="793" spans="3:3" ht="15.75" customHeight="1">
      <c r="C793" s="100"/>
    </row>
    <row r="794" spans="3:3" ht="15.75" customHeight="1">
      <c r="C794" s="100"/>
    </row>
    <row r="795" spans="3:3" ht="15.75" customHeight="1">
      <c r="C795" s="100"/>
    </row>
    <row r="796" spans="3:3" ht="15.75" customHeight="1">
      <c r="C796" s="100"/>
    </row>
    <row r="797" spans="3:3" ht="15.75" customHeight="1">
      <c r="C797" s="100"/>
    </row>
    <row r="798" spans="3:3" ht="15.75" customHeight="1">
      <c r="C798" s="100"/>
    </row>
    <row r="799" spans="3:3" ht="15.75" customHeight="1">
      <c r="C799" s="100"/>
    </row>
    <row r="800" spans="3:3" ht="15.75" customHeight="1">
      <c r="C800" s="100"/>
    </row>
    <row r="801" spans="3:3" ht="15.75" customHeight="1">
      <c r="C801" s="100"/>
    </row>
    <row r="802" spans="3:3" ht="15.75" customHeight="1">
      <c r="C802" s="100"/>
    </row>
    <row r="803" spans="3:3" ht="15.75" customHeight="1">
      <c r="C803" s="100"/>
    </row>
    <row r="804" spans="3:3" ht="15.75" customHeight="1">
      <c r="C804" s="100"/>
    </row>
    <row r="805" spans="3:3" ht="15.75" customHeight="1">
      <c r="C805" s="100"/>
    </row>
    <row r="806" spans="3:3" ht="15.75" customHeight="1">
      <c r="C806" s="100"/>
    </row>
    <row r="807" spans="3:3" ht="15.75" customHeight="1">
      <c r="C807" s="100"/>
    </row>
    <row r="808" spans="3:3" ht="15.75" customHeight="1">
      <c r="C808" s="100"/>
    </row>
    <row r="809" spans="3:3" ht="15.75" customHeight="1">
      <c r="C809" s="100"/>
    </row>
    <row r="810" spans="3:3" ht="15.75" customHeight="1">
      <c r="C810" s="100"/>
    </row>
    <row r="811" spans="3:3" ht="15.75" customHeight="1">
      <c r="C811" s="100"/>
    </row>
    <row r="812" spans="3:3" ht="15.75" customHeight="1">
      <c r="C812" s="100"/>
    </row>
    <row r="813" spans="3:3" ht="15.75" customHeight="1">
      <c r="C813" s="100"/>
    </row>
    <row r="814" spans="3:3" ht="15.75" customHeight="1">
      <c r="C814" s="100"/>
    </row>
    <row r="815" spans="3:3" ht="15.75" customHeight="1">
      <c r="C815" s="100"/>
    </row>
    <row r="816" spans="3:3" ht="15.75" customHeight="1">
      <c r="C816" s="100"/>
    </row>
    <row r="817" spans="3:3" ht="15.75" customHeight="1">
      <c r="C817" s="100"/>
    </row>
    <row r="818" spans="3:3" ht="15.75" customHeight="1">
      <c r="C818" s="100"/>
    </row>
    <row r="819" spans="3:3" ht="15.75" customHeight="1">
      <c r="C819" s="100"/>
    </row>
    <row r="820" spans="3:3" ht="15.75" customHeight="1">
      <c r="C820" s="100"/>
    </row>
    <row r="821" spans="3:3" ht="15.75" customHeight="1">
      <c r="C821" s="100"/>
    </row>
    <row r="822" spans="3:3" ht="15.75" customHeight="1">
      <c r="C822" s="100"/>
    </row>
    <row r="823" spans="3:3" ht="15.75" customHeight="1">
      <c r="C823" s="100"/>
    </row>
    <row r="824" spans="3:3" ht="15.75" customHeight="1">
      <c r="C824" s="100"/>
    </row>
    <row r="825" spans="3:3" ht="15.75" customHeight="1">
      <c r="C825" s="100"/>
    </row>
    <row r="826" spans="3:3" ht="15.75" customHeight="1">
      <c r="C826" s="100"/>
    </row>
    <row r="827" spans="3:3" ht="15.75" customHeight="1">
      <c r="C827" s="100"/>
    </row>
    <row r="828" spans="3:3" ht="15.75" customHeight="1">
      <c r="C828" s="100"/>
    </row>
    <row r="829" spans="3:3" ht="15.75" customHeight="1">
      <c r="C829" s="100"/>
    </row>
    <row r="830" spans="3:3" ht="15.75" customHeight="1">
      <c r="C830" s="100"/>
    </row>
    <row r="831" spans="3:3" ht="15.75" customHeight="1">
      <c r="C831" s="100"/>
    </row>
    <row r="832" spans="3:3" ht="15.75" customHeight="1">
      <c r="C832" s="100"/>
    </row>
    <row r="833" spans="3:3" ht="15.75" customHeight="1">
      <c r="C833" s="100"/>
    </row>
    <row r="834" spans="3:3" ht="15.75" customHeight="1">
      <c r="C834" s="100"/>
    </row>
    <row r="835" spans="3:3" ht="15.75" customHeight="1">
      <c r="C835" s="100"/>
    </row>
    <row r="836" spans="3:3" ht="15.75" customHeight="1">
      <c r="C836" s="100"/>
    </row>
    <row r="837" spans="3:3" ht="15.75" customHeight="1">
      <c r="C837" s="100"/>
    </row>
    <row r="838" spans="3:3" ht="15.75" customHeight="1">
      <c r="C838" s="100"/>
    </row>
    <row r="839" spans="3:3" ht="15.75" customHeight="1">
      <c r="C839" s="100"/>
    </row>
    <row r="840" spans="3:3" ht="15.75" customHeight="1">
      <c r="C840" s="100"/>
    </row>
    <row r="841" spans="3:3" ht="15.75" customHeight="1">
      <c r="C841" s="100"/>
    </row>
    <row r="842" spans="3:3" ht="15.75" customHeight="1">
      <c r="C842" s="100"/>
    </row>
    <row r="843" spans="3:3" ht="15.75" customHeight="1">
      <c r="C843" s="100"/>
    </row>
    <row r="844" spans="3:3" ht="15.75" customHeight="1">
      <c r="C844" s="100"/>
    </row>
    <row r="845" spans="3:3" ht="15.75" customHeight="1">
      <c r="C845" s="100"/>
    </row>
    <row r="846" spans="3:3" ht="15.75" customHeight="1">
      <c r="C846" s="100"/>
    </row>
    <row r="847" spans="3:3" ht="15.75" customHeight="1">
      <c r="C847" s="100"/>
    </row>
    <row r="848" spans="3:3" ht="15.75" customHeight="1">
      <c r="C848" s="100"/>
    </row>
    <row r="849" spans="3:3" ht="15.75" customHeight="1">
      <c r="C849" s="100"/>
    </row>
    <row r="850" spans="3:3" ht="15.75" customHeight="1">
      <c r="C850" s="100"/>
    </row>
    <row r="851" spans="3:3" ht="15.75" customHeight="1">
      <c r="C851" s="100"/>
    </row>
    <row r="852" spans="3:3" ht="15.75" customHeight="1">
      <c r="C852" s="100"/>
    </row>
    <row r="853" spans="3:3" ht="15.75" customHeight="1">
      <c r="C853" s="100"/>
    </row>
    <row r="854" spans="3:3" ht="15.75" customHeight="1">
      <c r="C854" s="100"/>
    </row>
    <row r="855" spans="3:3" ht="15.75" customHeight="1">
      <c r="C855" s="100"/>
    </row>
    <row r="856" spans="3:3" ht="15.75" customHeight="1">
      <c r="C856" s="100"/>
    </row>
    <row r="857" spans="3:3" ht="15.75" customHeight="1">
      <c r="C857" s="100"/>
    </row>
    <row r="858" spans="3:3" ht="15.75" customHeight="1">
      <c r="C858" s="100"/>
    </row>
    <row r="859" spans="3:3" ht="15.75" customHeight="1">
      <c r="C859" s="100"/>
    </row>
    <row r="860" spans="3:3" ht="15.75" customHeight="1">
      <c r="C860" s="100"/>
    </row>
    <row r="861" spans="3:3" ht="15.75" customHeight="1">
      <c r="C861" s="100"/>
    </row>
    <row r="862" spans="3:3" ht="15.75" customHeight="1">
      <c r="C862" s="100"/>
    </row>
    <row r="863" spans="3:3" ht="15.75" customHeight="1">
      <c r="C863" s="100"/>
    </row>
    <row r="864" spans="3:3" ht="15.75" customHeight="1">
      <c r="C864" s="100"/>
    </row>
    <row r="865" spans="3:3" ht="15.75" customHeight="1">
      <c r="C865" s="100"/>
    </row>
    <row r="866" spans="3:3" ht="15.75" customHeight="1">
      <c r="C866" s="100"/>
    </row>
    <row r="867" spans="3:3" ht="15.75" customHeight="1">
      <c r="C867" s="100"/>
    </row>
    <row r="868" spans="3:3" ht="15.75" customHeight="1">
      <c r="C868" s="100"/>
    </row>
    <row r="869" spans="3:3" ht="15.75" customHeight="1">
      <c r="C869" s="100"/>
    </row>
    <row r="870" spans="3:3" ht="15.75" customHeight="1">
      <c r="C870" s="100"/>
    </row>
    <row r="871" spans="3:3" ht="15.75" customHeight="1">
      <c r="C871" s="100"/>
    </row>
    <row r="872" spans="3:3" ht="15.75" customHeight="1">
      <c r="C872" s="100"/>
    </row>
    <row r="873" spans="3:3" ht="15.75" customHeight="1">
      <c r="C873" s="100"/>
    </row>
    <row r="874" spans="3:3" ht="15.75" customHeight="1">
      <c r="C874" s="100"/>
    </row>
    <row r="875" spans="3:3" ht="15.75" customHeight="1">
      <c r="C875" s="100"/>
    </row>
    <row r="876" spans="3:3" ht="15.75" customHeight="1">
      <c r="C876" s="100"/>
    </row>
    <row r="877" spans="3:3" ht="15.75" customHeight="1">
      <c r="C877" s="100"/>
    </row>
    <row r="878" spans="3:3" ht="15.75" customHeight="1">
      <c r="C878" s="100"/>
    </row>
    <row r="879" spans="3:3" ht="15.75" customHeight="1">
      <c r="C879" s="100"/>
    </row>
    <row r="880" spans="3:3" ht="15.75" customHeight="1">
      <c r="C880" s="100"/>
    </row>
    <row r="881" spans="3:3" ht="15.75" customHeight="1">
      <c r="C881" s="100"/>
    </row>
    <row r="882" spans="3:3" ht="15.75" customHeight="1">
      <c r="C882" s="100"/>
    </row>
    <row r="883" spans="3:3" ht="15.75" customHeight="1">
      <c r="C883" s="100"/>
    </row>
    <row r="884" spans="3:3" ht="15.75" customHeight="1">
      <c r="C884" s="100"/>
    </row>
    <row r="885" spans="3:3" ht="15.75" customHeight="1">
      <c r="C885" s="100"/>
    </row>
    <row r="886" spans="3:3" ht="15.75" customHeight="1">
      <c r="C886" s="100"/>
    </row>
    <row r="887" spans="3:3" ht="15.75" customHeight="1">
      <c r="C887" s="100"/>
    </row>
    <row r="888" spans="3:3" ht="15.75" customHeight="1">
      <c r="C888" s="100"/>
    </row>
    <row r="889" spans="3:3" ht="15.75" customHeight="1">
      <c r="C889" s="100"/>
    </row>
    <row r="890" spans="3:3" ht="15.75" customHeight="1">
      <c r="C890" s="100"/>
    </row>
    <row r="891" spans="3:3" ht="15.75" customHeight="1">
      <c r="C891" s="100"/>
    </row>
    <row r="892" spans="3:3" ht="15.75" customHeight="1">
      <c r="C892" s="100"/>
    </row>
    <row r="893" spans="3:3" ht="15.75" customHeight="1">
      <c r="C893" s="100"/>
    </row>
    <row r="894" spans="3:3" ht="15.75" customHeight="1">
      <c r="C894" s="100"/>
    </row>
    <row r="895" spans="3:3" ht="15.75" customHeight="1">
      <c r="C895" s="100"/>
    </row>
    <row r="896" spans="3:3" ht="15.75" customHeight="1">
      <c r="C896" s="100"/>
    </row>
    <row r="897" spans="3:3" ht="15.75" customHeight="1">
      <c r="C897" s="100"/>
    </row>
    <row r="898" spans="3:3" ht="15.75" customHeight="1">
      <c r="C898" s="100"/>
    </row>
    <row r="899" spans="3:3" ht="15.75" customHeight="1">
      <c r="C899" s="100"/>
    </row>
    <row r="900" spans="3:3" ht="15.75" customHeight="1">
      <c r="C900" s="100"/>
    </row>
    <row r="901" spans="3:3" ht="15.75" customHeight="1">
      <c r="C901" s="100"/>
    </row>
    <row r="902" spans="3:3" ht="15.75" customHeight="1">
      <c r="C902" s="100"/>
    </row>
    <row r="903" spans="3:3" ht="15.75" customHeight="1">
      <c r="C903" s="100"/>
    </row>
    <row r="904" spans="3:3" ht="15.75" customHeight="1">
      <c r="C904" s="100"/>
    </row>
    <row r="905" spans="3:3" ht="15.75" customHeight="1">
      <c r="C905" s="100"/>
    </row>
    <row r="906" spans="3:3" ht="15.75" customHeight="1">
      <c r="C906" s="100"/>
    </row>
    <row r="907" spans="3:3" ht="15.75" customHeight="1">
      <c r="C907" s="100"/>
    </row>
    <row r="908" spans="3:3" ht="15.75" customHeight="1">
      <c r="C908" s="100"/>
    </row>
    <row r="909" spans="3:3" ht="15.75" customHeight="1">
      <c r="C909" s="100"/>
    </row>
    <row r="910" spans="3:3" ht="15.75" customHeight="1">
      <c r="C910" s="100"/>
    </row>
    <row r="911" spans="3:3" ht="15.75" customHeight="1">
      <c r="C911" s="100"/>
    </row>
    <row r="912" spans="3:3" ht="15.75" customHeight="1">
      <c r="C912" s="100"/>
    </row>
    <row r="913" spans="3:3" ht="15.75" customHeight="1">
      <c r="C913" s="100"/>
    </row>
    <row r="914" spans="3:3" ht="15.75" customHeight="1">
      <c r="C914" s="100"/>
    </row>
    <row r="915" spans="3:3" ht="15.75" customHeight="1">
      <c r="C915" s="100"/>
    </row>
    <row r="916" spans="3:3" ht="15.75" customHeight="1">
      <c r="C916" s="100"/>
    </row>
    <row r="917" spans="3:3" ht="15.75" customHeight="1">
      <c r="C917" s="100"/>
    </row>
    <row r="918" spans="3:3" ht="15.75" customHeight="1">
      <c r="C918" s="100"/>
    </row>
    <row r="919" spans="3:3" ht="15.75" customHeight="1">
      <c r="C919" s="100"/>
    </row>
    <row r="920" spans="3:3" ht="15.75" customHeight="1">
      <c r="C920" s="100"/>
    </row>
    <row r="921" spans="3:3" ht="15.75" customHeight="1">
      <c r="C921" s="100"/>
    </row>
    <row r="922" spans="3:3" ht="15.75" customHeight="1">
      <c r="C922" s="100"/>
    </row>
    <row r="923" spans="3:3" ht="15.75" customHeight="1">
      <c r="C923" s="100"/>
    </row>
    <row r="924" spans="3:3" ht="15.75" customHeight="1">
      <c r="C924" s="100"/>
    </row>
    <row r="925" spans="3:3" ht="15.75" customHeight="1">
      <c r="C925" s="100"/>
    </row>
    <row r="926" spans="3:3" ht="15.75" customHeight="1">
      <c r="C926" s="100"/>
    </row>
    <row r="927" spans="3:3" ht="15.75" customHeight="1">
      <c r="C927" s="100"/>
    </row>
    <row r="928" spans="3:3" ht="15.75" customHeight="1">
      <c r="C928" s="100"/>
    </row>
    <row r="929" spans="3:3" ht="15.75" customHeight="1">
      <c r="C929" s="100"/>
    </row>
    <row r="930" spans="3:3" ht="15.75" customHeight="1">
      <c r="C930" s="100"/>
    </row>
    <row r="931" spans="3:3" ht="15.75" customHeight="1">
      <c r="C931" s="100"/>
    </row>
    <row r="932" spans="3:3" ht="15.75" customHeight="1">
      <c r="C932" s="100"/>
    </row>
    <row r="933" spans="3:3" ht="15.75" customHeight="1">
      <c r="C933" s="100"/>
    </row>
    <row r="934" spans="3:3" ht="15.75" customHeight="1">
      <c r="C934" s="100"/>
    </row>
    <row r="935" spans="3:3" ht="15.75" customHeight="1">
      <c r="C935" s="100"/>
    </row>
    <row r="936" spans="3:3" ht="15.75" customHeight="1">
      <c r="C936" s="100"/>
    </row>
    <row r="937" spans="3:3" ht="15.75" customHeight="1">
      <c r="C937" s="100"/>
    </row>
    <row r="938" spans="3:3" ht="15.75" customHeight="1">
      <c r="C938" s="100"/>
    </row>
    <row r="939" spans="3:3" ht="15.75" customHeight="1">
      <c r="C939" s="100"/>
    </row>
    <row r="940" spans="3:3" ht="15.75" customHeight="1">
      <c r="C940" s="100"/>
    </row>
    <row r="941" spans="3:3" ht="15.75" customHeight="1">
      <c r="C941" s="100"/>
    </row>
    <row r="942" spans="3:3" ht="15.75" customHeight="1">
      <c r="C942" s="100"/>
    </row>
    <row r="943" spans="3:3" ht="15.75" customHeight="1">
      <c r="C943" s="100"/>
    </row>
    <row r="944" spans="3:3" ht="15.75" customHeight="1">
      <c r="C944" s="100"/>
    </row>
    <row r="945" spans="3:3" ht="15.75" customHeight="1">
      <c r="C945" s="100"/>
    </row>
    <row r="946" spans="3:3" ht="15.75" customHeight="1">
      <c r="C946" s="100"/>
    </row>
    <row r="947" spans="3:3" ht="15.75" customHeight="1">
      <c r="C947" s="100"/>
    </row>
    <row r="948" spans="3:3" ht="15.75" customHeight="1">
      <c r="C948" s="100"/>
    </row>
    <row r="949" spans="3:3" ht="15.75" customHeight="1">
      <c r="C949" s="100"/>
    </row>
    <row r="950" spans="3:3" ht="15.75" customHeight="1">
      <c r="C950" s="100"/>
    </row>
    <row r="951" spans="3:3" ht="15.75" customHeight="1">
      <c r="C951" s="100"/>
    </row>
    <row r="952" spans="3:3" ht="15.75" customHeight="1">
      <c r="C952" s="100"/>
    </row>
    <row r="953" spans="3:3" ht="15.75" customHeight="1">
      <c r="C953" s="100"/>
    </row>
    <row r="954" spans="3:3" ht="15.75" customHeight="1">
      <c r="C954" s="100"/>
    </row>
    <row r="955" spans="3:3" ht="15.75" customHeight="1">
      <c r="C955" s="100"/>
    </row>
    <row r="956" spans="3:3" ht="15.75" customHeight="1">
      <c r="C956" s="100"/>
    </row>
    <row r="957" spans="3:3" ht="15.75" customHeight="1">
      <c r="C957" s="100"/>
    </row>
    <row r="958" spans="3:3" ht="15.75" customHeight="1">
      <c r="C958" s="100"/>
    </row>
    <row r="959" spans="3:3" ht="15.75" customHeight="1">
      <c r="C959" s="100"/>
    </row>
    <row r="960" spans="3:3" ht="15.75" customHeight="1">
      <c r="C960" s="100"/>
    </row>
    <row r="961" spans="3:3" ht="15.75" customHeight="1">
      <c r="C961" s="100"/>
    </row>
    <row r="962" spans="3:3" ht="15.75" customHeight="1">
      <c r="C962" s="100"/>
    </row>
    <row r="963" spans="3:3" ht="15.75" customHeight="1">
      <c r="C963" s="100"/>
    </row>
    <row r="964" spans="3:3" ht="15.75" customHeight="1">
      <c r="C964" s="100"/>
    </row>
    <row r="965" spans="3:3" ht="15.75" customHeight="1">
      <c r="C965" s="100"/>
    </row>
    <row r="966" spans="3:3" ht="15.75" customHeight="1">
      <c r="C966" s="100"/>
    </row>
    <row r="967" spans="3:3" ht="15.75" customHeight="1">
      <c r="C967" s="100"/>
    </row>
    <row r="968" spans="3:3" ht="15.75" customHeight="1">
      <c r="C968" s="100"/>
    </row>
    <row r="969" spans="3:3" ht="15.75" customHeight="1">
      <c r="C969" s="100"/>
    </row>
    <row r="970" spans="3:3" ht="15.75" customHeight="1">
      <c r="C970" s="100"/>
    </row>
    <row r="971" spans="3:3" ht="15.75" customHeight="1">
      <c r="C971" s="100"/>
    </row>
    <row r="972" spans="3:3" ht="15.75" customHeight="1">
      <c r="C972" s="100"/>
    </row>
    <row r="973" spans="3:3" ht="15.75" customHeight="1">
      <c r="C973" s="100"/>
    </row>
    <row r="974" spans="3:3" ht="15.75" customHeight="1">
      <c r="C974" s="100"/>
    </row>
    <row r="975" spans="3:3" ht="15.75" customHeight="1">
      <c r="C975" s="100"/>
    </row>
    <row r="976" spans="3:3" ht="15.75" customHeight="1">
      <c r="C976" s="100"/>
    </row>
    <row r="977" spans="3:3" ht="15.75" customHeight="1">
      <c r="C977" s="100"/>
    </row>
    <row r="978" spans="3:3" ht="15.75" customHeight="1">
      <c r="C978" s="100"/>
    </row>
    <row r="979" spans="3:3" ht="15.75" customHeight="1">
      <c r="C979" s="100"/>
    </row>
    <row r="980" spans="3:3" ht="15.75" customHeight="1">
      <c r="C980" s="100"/>
    </row>
    <row r="981" spans="3:3" ht="15.75" customHeight="1">
      <c r="C981" s="100"/>
    </row>
    <row r="982" spans="3:3" ht="15.75" customHeight="1">
      <c r="C982" s="100"/>
    </row>
    <row r="983" spans="3:3" ht="15.75" customHeight="1">
      <c r="C983" s="100"/>
    </row>
  </sheetData>
  <printOptions>
    <extLst>
      <ext uri="smNativeData">
        <pm:pageFlags xmlns:pm="smNativeData" id="1712247999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712247999" l="56" r="56" t="56" b="56" borderId="0" fillId="0" vertical="0"/>
        <pm:footer xmlns:pm="smNativeData" id="1712247999" l="56" r="56" t="56" b="56" borderId="0" fillId="0" vertical="2"/>
      </ext>
    </extLst>
  </headerFooter>
  <extLst>
    <ext uri="smNativeData">
      <pm:sheetPrefs xmlns:pm="smNativeData" day="17122479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C3"/>
  <sheetViews>
    <sheetView view="normal" workbookViewId="0">
      <selection activeCell="A1" sqref="A1"/>
    </sheetView>
  </sheetViews>
  <sheetFormatPr baseColWidth="11" defaultColWidth="12.630631" defaultRowHeight="13.45"/>
  <sheetData>
    <row r="1" spans="2:3" ht="15.75" customHeight="1">
      <c r="B1" s="109" t="s">
        <v>925</v>
      </c>
      <c r="C1" s="109"/>
    </row>
    <row r="2" spans="2:3" ht="15.75" customHeight="1">
      <c r="B2" s="100" t="s">
        <v>926</v>
      </c>
      <c r="C2" s="100" t="s">
        <v>10</v>
      </c>
    </row>
    <row r="3" spans="2:2" ht="15.75" customHeight="1">
      <c r="B3" s="6" t="e">
        <f>#NAME?</f>
        <v>#NAME?</v>
      </c>
    </row>
  </sheetData>
  <mergeCells count="1">
    <mergeCell ref="B1:C1"/>
  </mergeCells>
  <printOptions>
    <extLst>
      <ext uri="smNativeData">
        <pm:pageFlags xmlns:pm="smNativeData" id="1712247999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712247999" l="56" r="56" t="56" b="56" borderId="0" fillId="0" vertical="0"/>
        <pm:footer xmlns:pm="smNativeData" id="1712247999" l="56" r="56" t="56" b="56" borderId="0" fillId="0" vertical="2"/>
      </ext>
    </extLst>
  </headerFooter>
  <extLst>
    <ext uri="smNativeData">
      <pm:sheetPrefs xmlns:pm="smNativeData" day="17122479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000"/>
  <sheetViews>
    <sheetView view="normal" workbookViewId="0">
      <selection activeCell="A1" sqref="A1"/>
    </sheetView>
  </sheetViews>
  <sheetFormatPr baseColWidth="11" defaultColWidth="12.630631" defaultRowHeight="13.45"/>
  <cols>
    <col min="1" max="1" width="2.747748" customWidth="1" style="6"/>
    <col min="2" max="2" width="4.747748" customWidth="1" style="6"/>
    <col min="3" max="3" width="6.117117" customWidth="1" style="6"/>
    <col min="4" max="4" width="28.630631" customWidth="1" style="6"/>
    <col min="5" max="5" width="7.252252" customWidth="1" style="6"/>
    <col min="6" max="6" width="33.486486" customWidth="1" style="6"/>
    <col min="7" max="7" width="25.630631" customWidth="1" style="6"/>
    <col min="8" max="8" width="4.126126" customWidth="1" style="6"/>
    <col min="9" max="9" width="9.378378" customWidth="1" style="6"/>
  </cols>
  <sheetData>
    <row r="1" spans="1:9" ht="15.75" customHeight="1">
      <c r="A1" s="110" t="s">
        <v>927</v>
      </c>
      <c r="B1" s="111" t="s">
        <v>928</v>
      </c>
      <c r="C1" s="111" t="s">
        <v>929</v>
      </c>
      <c r="D1" s="111" t="s">
        <v>930</v>
      </c>
      <c r="E1" s="111" t="s">
        <v>8</v>
      </c>
      <c r="F1" s="112" t="s">
        <v>931</v>
      </c>
      <c r="G1" s="113" t="s">
        <v>932</v>
      </c>
      <c r="H1" s="113" t="s">
        <v>933</v>
      </c>
      <c r="I1" s="112" t="s">
        <v>934</v>
      </c>
    </row>
    <row r="2" spans="1:9" ht="15.75" customHeight="1">
      <c r="A2" s="114" t="n">
        <v>1</v>
      </c>
      <c r="B2" s="115" t="s">
        <v>935</v>
      </c>
      <c r="C2" s="115" t="s">
        <v>935</v>
      </c>
      <c r="D2" s="80" t="s">
        <v>936</v>
      </c>
      <c r="E2" s="115" t="s">
        <v>937</v>
      </c>
      <c r="F2" s="80" t="s">
        <v>938</v>
      </c>
      <c r="G2" s="116" t="s">
        <v>939</v>
      </c>
      <c r="H2" s="116"/>
      <c r="I2" s="117"/>
    </row>
    <row r="3" spans="1:9" ht="15.75" customHeight="1">
      <c r="A3" s="114" t="n">
        <v>2</v>
      </c>
      <c r="B3" s="115" t="s">
        <v>935</v>
      </c>
      <c r="C3" s="115" t="s">
        <v>940</v>
      </c>
      <c r="D3" s="80" t="s">
        <v>26</v>
      </c>
      <c r="E3" s="115" t="s">
        <v>119</v>
      </c>
      <c r="F3" s="80" t="s">
        <v>941</v>
      </c>
      <c r="G3" s="116" t="s">
        <v>942</v>
      </c>
      <c r="H3" s="116" t="s">
        <v>943</v>
      </c>
      <c r="I3" s="117" t="s">
        <v>944</v>
      </c>
    </row>
    <row r="4" spans="1:9" ht="15.75" customHeight="1">
      <c r="A4" s="114" t="n">
        <v>3</v>
      </c>
      <c r="B4" s="115" t="s">
        <v>935</v>
      </c>
      <c r="C4" s="115" t="s">
        <v>945</v>
      </c>
      <c r="D4" s="80" t="s">
        <v>27</v>
      </c>
      <c r="E4" s="115" t="s">
        <v>119</v>
      </c>
      <c r="F4" s="80" t="s">
        <v>946</v>
      </c>
      <c r="G4" s="116" t="s">
        <v>947</v>
      </c>
      <c r="H4" s="116" t="s">
        <v>948</v>
      </c>
      <c r="I4" s="117" t="s">
        <v>944</v>
      </c>
    </row>
    <row r="5" spans="1:9" ht="15.75" customHeight="1">
      <c r="A5" s="114" t="n">
        <v>4</v>
      </c>
      <c r="B5" s="115" t="s">
        <v>935</v>
      </c>
      <c r="C5" s="115" t="s">
        <v>949</v>
      </c>
      <c r="D5" s="80" t="s">
        <v>25</v>
      </c>
      <c r="E5" s="115" t="s">
        <v>119</v>
      </c>
      <c r="F5" s="80" t="s">
        <v>950</v>
      </c>
      <c r="G5" s="116" t="s">
        <v>951</v>
      </c>
      <c r="H5" s="116" t="s">
        <v>952</v>
      </c>
      <c r="I5" s="117" t="s">
        <v>944</v>
      </c>
    </row>
    <row r="6" spans="1:9" ht="15.75" customHeight="1">
      <c r="A6" s="114" t="n">
        <v>5</v>
      </c>
      <c r="B6" s="115" t="s">
        <v>935</v>
      </c>
      <c r="C6" s="115" t="s">
        <v>935</v>
      </c>
      <c r="D6" s="80" t="s">
        <v>28</v>
      </c>
      <c r="E6" s="115" t="s">
        <v>119</v>
      </c>
      <c r="F6" s="80" t="s">
        <v>953</v>
      </c>
      <c r="G6" s="116" t="s">
        <v>954</v>
      </c>
      <c r="H6" s="116" t="s">
        <v>955</v>
      </c>
      <c r="I6" s="117" t="s">
        <v>944</v>
      </c>
    </row>
    <row r="7" spans="1:9" ht="15.75" customHeight="1">
      <c r="A7" s="114" t="n">
        <v>6</v>
      </c>
      <c r="B7" s="115" t="s">
        <v>935</v>
      </c>
      <c r="C7" s="115" t="s">
        <v>949</v>
      </c>
      <c r="D7" s="80" t="s">
        <v>30</v>
      </c>
      <c r="E7" s="115" t="s">
        <v>119</v>
      </c>
      <c r="F7" s="80" t="s">
        <v>956</v>
      </c>
      <c r="G7" s="116" t="s">
        <v>957</v>
      </c>
      <c r="H7" s="116" t="s">
        <v>958</v>
      </c>
      <c r="I7" s="117" t="s">
        <v>944</v>
      </c>
    </row>
    <row r="8" spans="1:9" ht="15.75" customHeight="1">
      <c r="A8" s="114" t="n">
        <v>7</v>
      </c>
      <c r="B8" s="115" t="s">
        <v>935</v>
      </c>
      <c r="C8" s="115" t="s">
        <v>935</v>
      </c>
      <c r="D8" s="80" t="s">
        <v>31</v>
      </c>
      <c r="E8" s="115" t="s">
        <v>119</v>
      </c>
      <c r="F8" s="80" t="s">
        <v>959</v>
      </c>
      <c r="G8" s="116" t="s">
        <v>960</v>
      </c>
      <c r="H8" s="116" t="s">
        <v>961</v>
      </c>
      <c r="I8" s="117" t="s">
        <v>944</v>
      </c>
    </row>
    <row r="9" spans="1:9" ht="15.75" customHeight="1">
      <c r="A9" s="114" t="n">
        <v>8</v>
      </c>
      <c r="B9" s="115" t="s">
        <v>935</v>
      </c>
      <c r="C9" s="115" t="s">
        <v>935</v>
      </c>
      <c r="D9" s="80" t="s">
        <v>29</v>
      </c>
      <c r="E9" s="115" t="s">
        <v>119</v>
      </c>
      <c r="F9" s="80" t="s">
        <v>962</v>
      </c>
      <c r="G9" s="116" t="s">
        <v>963</v>
      </c>
      <c r="H9" s="116" t="s">
        <v>964</v>
      </c>
      <c r="I9" s="117" t="s">
        <v>944</v>
      </c>
    </row>
    <row r="10" spans="1:9" ht="15.75" customHeight="1">
      <c r="A10" s="114" t="n">
        <v>9</v>
      </c>
      <c r="B10" s="115" t="s">
        <v>935</v>
      </c>
      <c r="C10" s="115" t="s">
        <v>949</v>
      </c>
      <c r="D10" s="80" t="s">
        <v>25</v>
      </c>
      <c r="E10" s="115" t="s">
        <v>122</v>
      </c>
      <c r="F10" s="80" t="s">
        <v>950</v>
      </c>
      <c r="G10" s="116" t="s">
        <v>951</v>
      </c>
      <c r="H10" s="116" t="s">
        <v>965</v>
      </c>
      <c r="I10" s="117" t="s">
        <v>944</v>
      </c>
    </row>
    <row r="11" spans="1:9" ht="15.75" customHeight="1">
      <c r="A11" s="114" t="n">
        <v>10</v>
      </c>
      <c r="B11" s="115" t="s">
        <v>935</v>
      </c>
      <c r="C11" s="115" t="s">
        <v>940</v>
      </c>
      <c r="D11" s="80" t="s">
        <v>26</v>
      </c>
      <c r="E11" s="115" t="s">
        <v>122</v>
      </c>
      <c r="F11" s="80" t="s">
        <v>966</v>
      </c>
      <c r="G11" s="116" t="s">
        <v>967</v>
      </c>
      <c r="H11" s="116" t="s">
        <v>968</v>
      </c>
      <c r="I11" s="117" t="s">
        <v>944</v>
      </c>
    </row>
    <row r="12" spans="1:9" ht="15.75" customHeight="1">
      <c r="A12" s="114" t="n">
        <v>11</v>
      </c>
      <c r="B12" s="115" t="s">
        <v>935</v>
      </c>
      <c r="C12" s="115" t="s">
        <v>935</v>
      </c>
      <c r="D12" s="80" t="s">
        <v>28</v>
      </c>
      <c r="E12" s="115" t="s">
        <v>122</v>
      </c>
      <c r="F12" s="80" t="s">
        <v>953</v>
      </c>
      <c r="G12" s="116" t="s">
        <v>954</v>
      </c>
      <c r="H12" s="116" t="s">
        <v>969</v>
      </c>
      <c r="I12" s="117" t="s">
        <v>944</v>
      </c>
    </row>
    <row r="13" spans="1:9" ht="15.75" customHeight="1">
      <c r="A13" s="114" t="n">
        <v>12</v>
      </c>
      <c r="B13" s="115" t="s">
        <v>935</v>
      </c>
      <c r="C13" s="115" t="s">
        <v>945</v>
      </c>
      <c r="D13" s="80" t="s">
        <v>27</v>
      </c>
      <c r="E13" s="115" t="s">
        <v>122</v>
      </c>
      <c r="F13" s="80" t="s">
        <v>946</v>
      </c>
      <c r="G13" s="116" t="s">
        <v>947</v>
      </c>
      <c r="H13" s="116" t="s">
        <v>970</v>
      </c>
      <c r="I13" s="117" t="s">
        <v>944</v>
      </c>
    </row>
    <row r="14" spans="1:9" ht="15.75" customHeight="1">
      <c r="A14" s="114" t="n">
        <v>13</v>
      </c>
      <c r="B14" s="115" t="s">
        <v>935</v>
      </c>
      <c r="C14" s="115" t="s">
        <v>949</v>
      </c>
      <c r="D14" s="80" t="s">
        <v>30</v>
      </c>
      <c r="E14" s="115" t="s">
        <v>122</v>
      </c>
      <c r="F14" s="80" t="s">
        <v>956</v>
      </c>
      <c r="G14" s="116" t="s">
        <v>957</v>
      </c>
      <c r="H14" s="116" t="s">
        <v>971</v>
      </c>
      <c r="I14" s="117" t="s">
        <v>944</v>
      </c>
    </row>
    <row r="15" spans="1:9" ht="15.75" customHeight="1">
      <c r="A15" s="114" t="n">
        <v>14</v>
      </c>
      <c r="B15" s="115" t="s">
        <v>935</v>
      </c>
      <c r="C15" s="115" t="s">
        <v>935</v>
      </c>
      <c r="D15" s="80" t="s">
        <v>31</v>
      </c>
      <c r="E15" s="115" t="s">
        <v>122</v>
      </c>
      <c r="F15" s="80" t="s">
        <v>972</v>
      </c>
      <c r="G15" s="116" t="s">
        <v>973</v>
      </c>
      <c r="H15" s="116" t="s">
        <v>974</v>
      </c>
      <c r="I15" s="117" t="s">
        <v>944</v>
      </c>
    </row>
    <row r="16" spans="1:9" ht="15.75" customHeight="1">
      <c r="A16" s="114" t="n">
        <v>15</v>
      </c>
      <c r="B16" s="115" t="s">
        <v>935</v>
      </c>
      <c r="C16" s="115" t="s">
        <v>935</v>
      </c>
      <c r="D16" s="80" t="s">
        <v>29</v>
      </c>
      <c r="E16" s="115" t="s">
        <v>122</v>
      </c>
      <c r="F16" s="80" t="s">
        <v>962</v>
      </c>
      <c r="G16" s="116" t="s">
        <v>963</v>
      </c>
      <c r="H16" s="116" t="s">
        <v>975</v>
      </c>
      <c r="I16" s="117" t="s">
        <v>944</v>
      </c>
    </row>
    <row r="17" spans="1:9" ht="15.75" customHeight="1">
      <c r="A17" s="114" t="n">
        <v>16</v>
      </c>
      <c r="B17" s="115" t="s">
        <v>935</v>
      </c>
      <c r="C17" s="115" t="s">
        <v>940</v>
      </c>
      <c r="D17" s="80" t="s">
        <v>48</v>
      </c>
      <c r="E17" s="115" t="s">
        <v>125</v>
      </c>
      <c r="F17" s="80" t="s">
        <v>976</v>
      </c>
      <c r="G17" s="80" t="s">
        <v>977</v>
      </c>
      <c r="H17" s="80" t="s">
        <v>978</v>
      </c>
      <c r="I17" s="115" t="s">
        <v>944</v>
      </c>
    </row>
    <row r="18" spans="1:9" ht="15.75" customHeight="1">
      <c r="A18" s="114" t="n">
        <v>17</v>
      </c>
      <c r="B18" s="115" t="s">
        <v>935</v>
      </c>
      <c r="C18" s="115" t="s">
        <v>945</v>
      </c>
      <c r="D18" s="80" t="s">
        <v>47</v>
      </c>
      <c r="E18" s="115" t="s">
        <v>125</v>
      </c>
      <c r="F18" s="80" t="s">
        <v>979</v>
      </c>
      <c r="G18" s="80" t="s">
        <v>980</v>
      </c>
      <c r="H18" s="80" t="s">
        <v>981</v>
      </c>
      <c r="I18" s="115" t="s">
        <v>944</v>
      </c>
    </row>
    <row r="19" spans="1:9" ht="15.75" customHeight="1">
      <c r="A19" s="114" t="n">
        <v>18</v>
      </c>
      <c r="B19" s="115" t="s">
        <v>935</v>
      </c>
      <c r="C19" s="115" t="s">
        <v>949</v>
      </c>
      <c r="D19" s="80" t="s">
        <v>50</v>
      </c>
      <c r="E19" s="115" t="s">
        <v>125</v>
      </c>
      <c r="F19" s="80" t="s">
        <v>982</v>
      </c>
      <c r="G19" s="80" t="s">
        <v>983</v>
      </c>
      <c r="H19" s="80" t="s">
        <v>984</v>
      </c>
      <c r="I19" s="115" t="s">
        <v>944</v>
      </c>
    </row>
    <row r="20" spans="1:9" ht="15.75" customHeight="1">
      <c r="A20" s="114" t="n">
        <v>19</v>
      </c>
      <c r="B20" s="115" t="s">
        <v>935</v>
      </c>
      <c r="C20" s="115" t="s">
        <v>935</v>
      </c>
      <c r="D20" s="80" t="s">
        <v>52</v>
      </c>
      <c r="E20" s="115" t="s">
        <v>125</v>
      </c>
      <c r="F20" s="80" t="s">
        <v>985</v>
      </c>
      <c r="G20" s="116" t="s">
        <v>986</v>
      </c>
      <c r="H20" s="116" t="s">
        <v>987</v>
      </c>
      <c r="I20" s="117" t="s">
        <v>944</v>
      </c>
    </row>
    <row r="21" spans="1:9" ht="15.75" customHeight="1">
      <c r="A21" s="114" t="n">
        <v>20</v>
      </c>
      <c r="B21" s="115" t="s">
        <v>935</v>
      </c>
      <c r="C21" s="115" t="s">
        <v>935</v>
      </c>
      <c r="D21" s="80" t="s">
        <v>51</v>
      </c>
      <c r="E21" s="115" t="s">
        <v>125</v>
      </c>
      <c r="F21" s="80" t="s">
        <v>988</v>
      </c>
      <c r="G21" s="116" t="s">
        <v>989</v>
      </c>
      <c r="H21" s="116" t="s">
        <v>990</v>
      </c>
      <c r="I21" s="117" t="s">
        <v>944</v>
      </c>
    </row>
    <row r="22" spans="1:9" ht="15.75" customHeight="1">
      <c r="A22" s="114" t="n">
        <v>21</v>
      </c>
      <c r="B22" s="115" t="s">
        <v>935</v>
      </c>
      <c r="C22" s="115" t="s">
        <v>935</v>
      </c>
      <c r="D22" s="80" t="s">
        <v>49</v>
      </c>
      <c r="E22" s="115" t="s">
        <v>125</v>
      </c>
      <c r="F22" s="80" t="s">
        <v>953</v>
      </c>
      <c r="G22" s="116" t="s">
        <v>954</v>
      </c>
      <c r="H22" s="116" t="s">
        <v>991</v>
      </c>
      <c r="I22" s="117" t="s">
        <v>944</v>
      </c>
    </row>
    <row r="23" spans="1:9" ht="15.75" customHeight="1">
      <c r="A23" s="114" t="n">
        <v>22</v>
      </c>
      <c r="B23" s="115" t="s">
        <v>935</v>
      </c>
      <c r="C23" s="115" t="s">
        <v>935</v>
      </c>
      <c r="D23" s="80" t="s">
        <v>46</v>
      </c>
      <c r="E23" s="115" t="s">
        <v>125</v>
      </c>
      <c r="F23" s="80" t="s">
        <v>959</v>
      </c>
      <c r="G23" s="116" t="s">
        <v>960</v>
      </c>
      <c r="H23" s="116" t="s">
        <v>992</v>
      </c>
      <c r="I23" s="117" t="s">
        <v>944</v>
      </c>
    </row>
    <row r="24" spans="1:9" ht="15.75" customHeight="1">
      <c r="A24" s="114" t="n">
        <v>23</v>
      </c>
      <c r="B24" s="115" t="s">
        <v>935</v>
      </c>
      <c r="C24" s="115" t="s">
        <v>940</v>
      </c>
      <c r="D24" s="80" t="s">
        <v>48</v>
      </c>
      <c r="E24" s="115" t="s">
        <v>134</v>
      </c>
      <c r="F24" s="80" t="s">
        <v>993</v>
      </c>
      <c r="G24" s="80" t="s">
        <v>994</v>
      </c>
      <c r="H24" s="80" t="s">
        <v>995</v>
      </c>
      <c r="I24" s="115" t="s">
        <v>944</v>
      </c>
    </row>
    <row r="25" spans="1:9" ht="15.75" customHeight="1">
      <c r="A25" s="114" t="n">
        <v>24</v>
      </c>
      <c r="B25" s="115" t="s">
        <v>935</v>
      </c>
      <c r="C25" s="115" t="s">
        <v>945</v>
      </c>
      <c r="D25" s="80" t="s">
        <v>47</v>
      </c>
      <c r="E25" s="115" t="s">
        <v>134</v>
      </c>
      <c r="F25" s="80" t="s">
        <v>979</v>
      </c>
      <c r="G25" s="116" t="s">
        <v>980</v>
      </c>
      <c r="H25" s="116" t="s">
        <v>996</v>
      </c>
      <c r="I25" s="117" t="s">
        <v>944</v>
      </c>
    </row>
    <row r="26" spans="1:9" ht="15.75" customHeight="1">
      <c r="A26" s="114" t="n">
        <v>25</v>
      </c>
      <c r="B26" s="115" t="s">
        <v>935</v>
      </c>
      <c r="C26" s="115" t="s">
        <v>949</v>
      </c>
      <c r="D26" s="80" t="s">
        <v>50</v>
      </c>
      <c r="E26" s="115" t="s">
        <v>134</v>
      </c>
      <c r="F26" s="80" t="s">
        <v>982</v>
      </c>
      <c r="G26" s="80" t="s">
        <v>983</v>
      </c>
      <c r="H26" s="80" t="s">
        <v>997</v>
      </c>
      <c r="I26" s="115" t="s">
        <v>944</v>
      </c>
    </row>
    <row r="27" spans="1:9" ht="15.75" customHeight="1">
      <c r="A27" s="114" t="n">
        <v>26</v>
      </c>
      <c r="B27" s="115" t="s">
        <v>935</v>
      </c>
      <c r="C27" s="115" t="s">
        <v>935</v>
      </c>
      <c r="D27" s="80" t="s">
        <v>52</v>
      </c>
      <c r="E27" s="115" t="s">
        <v>134</v>
      </c>
      <c r="F27" s="80" t="s">
        <v>985</v>
      </c>
      <c r="G27" s="116" t="s">
        <v>986</v>
      </c>
      <c r="H27" s="116" t="s">
        <v>998</v>
      </c>
      <c r="I27" s="117" t="s">
        <v>944</v>
      </c>
    </row>
    <row r="28" spans="1:9" ht="15.75" customHeight="1">
      <c r="A28" s="114" t="n">
        <v>27</v>
      </c>
      <c r="B28" s="115" t="s">
        <v>935</v>
      </c>
      <c r="C28" s="115" t="s">
        <v>935</v>
      </c>
      <c r="D28" s="80" t="s">
        <v>51</v>
      </c>
      <c r="E28" s="115" t="s">
        <v>134</v>
      </c>
      <c r="F28" s="80" t="s">
        <v>999</v>
      </c>
      <c r="G28" s="116" t="s">
        <v>1000</v>
      </c>
      <c r="H28" s="116" t="s">
        <v>1001</v>
      </c>
      <c r="I28" s="117" t="s">
        <v>944</v>
      </c>
    </row>
    <row r="29" spans="1:9" ht="15.75" customHeight="1">
      <c r="A29" s="114" t="n">
        <v>28</v>
      </c>
      <c r="B29" s="115" t="s">
        <v>935</v>
      </c>
      <c r="C29" s="115" t="s">
        <v>935</v>
      </c>
      <c r="D29" s="80" t="s">
        <v>49</v>
      </c>
      <c r="E29" s="115" t="s">
        <v>134</v>
      </c>
      <c r="F29" s="80" t="s">
        <v>988</v>
      </c>
      <c r="G29" s="116" t="s">
        <v>989</v>
      </c>
      <c r="H29" s="116" t="s">
        <v>1002</v>
      </c>
      <c r="I29" s="117" t="s">
        <v>944</v>
      </c>
    </row>
    <row r="30" spans="1:9" ht="15.75" customHeight="1">
      <c r="A30" s="114" t="n">
        <v>29</v>
      </c>
      <c r="B30" s="115" t="s">
        <v>935</v>
      </c>
      <c r="C30" s="115" t="s">
        <v>935</v>
      </c>
      <c r="D30" s="80" t="s">
        <v>46</v>
      </c>
      <c r="E30" s="115" t="s">
        <v>134</v>
      </c>
      <c r="F30" s="80" t="s">
        <v>959</v>
      </c>
      <c r="G30" s="116" t="s">
        <v>960</v>
      </c>
      <c r="H30" s="116" t="s">
        <v>1003</v>
      </c>
      <c r="I30" s="117" t="s">
        <v>944</v>
      </c>
    </row>
    <row r="31" spans="9:9" ht="15.75" customHeight="1">
      <c r="I31" s="100"/>
    </row>
    <row r="32" spans="9:9" ht="15.75" customHeight="1">
      <c r="I32" s="100"/>
    </row>
    <row r="33" spans="9:9" ht="15.75" customHeight="1">
      <c r="I33" s="100"/>
    </row>
    <row r="34" spans="9:9" ht="15.75" customHeight="1">
      <c r="I34" s="100"/>
    </row>
    <row r="35" spans="9:9" ht="15.75" customHeight="1">
      <c r="I35" s="100"/>
    </row>
    <row r="36" spans="9:9" ht="15.75" customHeight="1">
      <c r="I36" s="100"/>
    </row>
    <row r="37" spans="9:9" ht="15.75" customHeight="1">
      <c r="I37" s="100"/>
    </row>
    <row r="38" spans="9:9" ht="15.75" customHeight="1">
      <c r="I38" s="100"/>
    </row>
    <row r="39" spans="9:9" ht="15.75" customHeight="1">
      <c r="I39" s="100"/>
    </row>
    <row r="40" spans="9:9" ht="15.75" customHeight="1">
      <c r="I40" s="100"/>
    </row>
    <row r="41" spans="9:9" ht="15.75" customHeight="1">
      <c r="I41" s="100"/>
    </row>
    <row r="42" spans="9:9" ht="15.75" customHeight="1">
      <c r="I42" s="100"/>
    </row>
    <row r="43" spans="9:9" ht="15.75" customHeight="1">
      <c r="I43" s="100"/>
    </row>
    <row r="44" spans="9:9" ht="15.75" customHeight="1">
      <c r="I44" s="100"/>
    </row>
    <row r="45" spans="9:9" ht="15.75" customHeight="1">
      <c r="I45" s="100"/>
    </row>
    <row r="46" spans="9:9" ht="15.75" customHeight="1">
      <c r="I46" s="100"/>
    </row>
    <row r="47" spans="9:9" ht="15.75" customHeight="1">
      <c r="I47" s="100"/>
    </row>
    <row r="48" spans="9:9" ht="15.75" customHeight="1">
      <c r="I48" s="100"/>
    </row>
    <row r="49" spans="9:9" ht="15.75" customHeight="1">
      <c r="I49" s="100"/>
    </row>
    <row r="50" spans="9:9" ht="15.75" customHeight="1">
      <c r="I50" s="100"/>
    </row>
    <row r="51" spans="9:9" ht="15.75" customHeight="1">
      <c r="I51" s="100"/>
    </row>
    <row r="52" spans="9:9" ht="15.75" customHeight="1">
      <c r="I52" s="100"/>
    </row>
    <row r="53" spans="9:9" ht="15.75" customHeight="1">
      <c r="I53" s="100"/>
    </row>
    <row r="54" spans="9:9" ht="15.75" customHeight="1">
      <c r="I54" s="100"/>
    </row>
    <row r="55" spans="9:9" ht="15.75" customHeight="1">
      <c r="I55" s="100"/>
    </row>
    <row r="56" spans="9:9" ht="15.75" customHeight="1">
      <c r="I56" s="100"/>
    </row>
    <row r="57" spans="9:9" ht="15.75" customHeight="1">
      <c r="I57" s="100"/>
    </row>
    <row r="58" spans="9:9" ht="15.75" customHeight="1">
      <c r="I58" s="100"/>
    </row>
    <row r="59" spans="9:9" ht="15.75" customHeight="1">
      <c r="I59" s="100"/>
    </row>
    <row r="60" spans="9:9" ht="15.75" customHeight="1">
      <c r="I60" s="100"/>
    </row>
    <row r="61" spans="9:9" ht="15.75" customHeight="1">
      <c r="I61" s="100"/>
    </row>
    <row r="62" spans="9:9" ht="15.75" customHeight="1">
      <c r="I62" s="100"/>
    </row>
    <row r="63" spans="9:9" ht="15.75" customHeight="1">
      <c r="I63" s="100"/>
    </row>
    <row r="64" spans="9:9" ht="15.75" customHeight="1">
      <c r="I64" s="100"/>
    </row>
    <row r="65" spans="9:9" ht="15.75" customHeight="1">
      <c r="I65" s="100"/>
    </row>
    <row r="66" spans="9:9" ht="15.75" customHeight="1">
      <c r="I66" s="100"/>
    </row>
    <row r="67" spans="9:9" ht="15.75" customHeight="1">
      <c r="I67" s="100"/>
    </row>
    <row r="68" spans="9:9" ht="15.75" customHeight="1">
      <c r="I68" s="100"/>
    </row>
    <row r="69" spans="9:9" ht="15.75" customHeight="1">
      <c r="I69" s="100"/>
    </row>
    <row r="70" spans="9:9" ht="15.75" customHeight="1">
      <c r="I70" s="100"/>
    </row>
    <row r="71" spans="9:9" ht="15.75" customHeight="1">
      <c r="I71" s="100"/>
    </row>
    <row r="72" spans="9:9" ht="15.75" customHeight="1">
      <c r="I72" s="100"/>
    </row>
    <row r="73" spans="9:9" ht="15.75" customHeight="1">
      <c r="I73" s="100"/>
    </row>
    <row r="74" spans="9:9" ht="15.75" customHeight="1">
      <c r="I74" s="100"/>
    </row>
    <row r="75" spans="9:9" ht="15.75" customHeight="1">
      <c r="I75" s="100"/>
    </row>
    <row r="76" spans="9:9" ht="15.75" customHeight="1">
      <c r="I76" s="100"/>
    </row>
    <row r="77" spans="9:9" ht="15.75" customHeight="1">
      <c r="I77" s="100"/>
    </row>
    <row r="78" spans="9:9" ht="15.75" customHeight="1">
      <c r="I78" s="100"/>
    </row>
    <row r="79" spans="9:9" ht="15.75" customHeight="1">
      <c r="I79" s="100"/>
    </row>
    <row r="80" spans="9:9" ht="15.75" customHeight="1">
      <c r="I80" s="100"/>
    </row>
    <row r="81" spans="9:9" ht="15.75" customHeight="1">
      <c r="I81" s="100"/>
    </row>
    <row r="82" spans="9:9" ht="15.75" customHeight="1">
      <c r="I82" s="100"/>
    </row>
    <row r="83" spans="9:9" ht="15.75" customHeight="1">
      <c r="I83" s="100"/>
    </row>
    <row r="84" spans="9:9" ht="15.75" customHeight="1">
      <c r="I84" s="100"/>
    </row>
    <row r="85" spans="9:9" ht="15.75" customHeight="1">
      <c r="I85" s="100"/>
    </row>
    <row r="86" spans="9:9" ht="15.75" customHeight="1">
      <c r="I86" s="100"/>
    </row>
    <row r="87" spans="9:9" ht="15.75" customHeight="1">
      <c r="I87" s="100"/>
    </row>
    <row r="88" spans="9:9" ht="15.75" customHeight="1">
      <c r="I88" s="100"/>
    </row>
    <row r="89" spans="9:9" ht="15.75" customHeight="1">
      <c r="I89" s="100"/>
    </row>
    <row r="90" spans="9:9" ht="15.75" customHeight="1">
      <c r="I90" s="100"/>
    </row>
    <row r="91" spans="9:9" ht="15.75" customHeight="1">
      <c r="I91" s="100"/>
    </row>
    <row r="92" spans="9:9" ht="15.75" customHeight="1">
      <c r="I92" s="100"/>
    </row>
    <row r="93" spans="9:9" ht="15.75" customHeight="1">
      <c r="I93" s="100"/>
    </row>
    <row r="94" spans="9:9" ht="15.75" customHeight="1">
      <c r="I94" s="100"/>
    </row>
    <row r="95" spans="9:9" ht="15.75" customHeight="1">
      <c r="I95" s="100"/>
    </row>
    <row r="96" spans="9:9" ht="15.75" customHeight="1">
      <c r="I96" s="100"/>
    </row>
    <row r="97" spans="9:9" ht="15.75" customHeight="1">
      <c r="I97" s="100"/>
    </row>
    <row r="98" spans="9:9" ht="15.75" customHeight="1">
      <c r="I98" s="100"/>
    </row>
    <row r="99" spans="9:9" ht="15.75" customHeight="1">
      <c r="I99" s="100"/>
    </row>
    <row r="100" spans="9:9" ht="15.75" customHeight="1">
      <c r="I100" s="100"/>
    </row>
    <row r="101" spans="9:9" ht="15.75" customHeight="1">
      <c r="I101" s="100"/>
    </row>
    <row r="102" spans="9:9" ht="15.75" customHeight="1">
      <c r="I102" s="100"/>
    </row>
    <row r="103" spans="9:9" ht="15.75" customHeight="1">
      <c r="I103" s="100"/>
    </row>
    <row r="104" spans="9:9" ht="15.75" customHeight="1">
      <c r="I104" s="100"/>
    </row>
    <row r="105" spans="9:9" ht="15.75" customHeight="1">
      <c r="I105" s="100"/>
    </row>
    <row r="106" spans="9:9" ht="15.75" customHeight="1">
      <c r="I106" s="100"/>
    </row>
    <row r="107" spans="9:9" ht="15.75" customHeight="1">
      <c r="I107" s="100"/>
    </row>
    <row r="108" spans="9:9" ht="15.75" customHeight="1">
      <c r="I108" s="100"/>
    </row>
    <row r="109" spans="9:9" ht="15.75" customHeight="1">
      <c r="I109" s="100"/>
    </row>
    <row r="110" spans="9:9" ht="15.75" customHeight="1">
      <c r="I110" s="100"/>
    </row>
    <row r="111" spans="9:9" ht="15.75" customHeight="1">
      <c r="I111" s="100"/>
    </row>
    <row r="112" spans="9:9" ht="15.75" customHeight="1">
      <c r="I112" s="100"/>
    </row>
    <row r="113" spans="9:9" ht="15.75" customHeight="1">
      <c r="I113" s="100"/>
    </row>
    <row r="114" spans="9:9" ht="15.75" customHeight="1">
      <c r="I114" s="100"/>
    </row>
    <row r="115" spans="9:9" ht="15.75" customHeight="1">
      <c r="I115" s="100"/>
    </row>
    <row r="116" spans="9:9" ht="15.75" customHeight="1">
      <c r="I116" s="100"/>
    </row>
    <row r="117" spans="9:9" ht="15.75" customHeight="1">
      <c r="I117" s="100"/>
    </row>
    <row r="118" spans="9:9" ht="15.75" customHeight="1">
      <c r="I118" s="100"/>
    </row>
    <row r="119" spans="9:9" ht="15.75" customHeight="1">
      <c r="I119" s="100"/>
    </row>
    <row r="120" spans="9:9" ht="15.75" customHeight="1">
      <c r="I120" s="100"/>
    </row>
    <row r="121" spans="9:9" ht="15.75" customHeight="1">
      <c r="I121" s="100"/>
    </row>
    <row r="122" spans="9:9" ht="15.75" customHeight="1">
      <c r="I122" s="100"/>
    </row>
    <row r="123" spans="9:9" ht="15.75" customHeight="1">
      <c r="I123" s="100"/>
    </row>
    <row r="124" spans="9:9" ht="15.75" customHeight="1">
      <c r="I124" s="100"/>
    </row>
    <row r="125" spans="9:9" ht="15.75" customHeight="1">
      <c r="I125" s="100"/>
    </row>
    <row r="126" spans="9:9" ht="15.75" customHeight="1">
      <c r="I126" s="100"/>
    </row>
    <row r="127" spans="9:9" ht="15.75" customHeight="1">
      <c r="I127" s="100"/>
    </row>
    <row r="128" spans="9:9" ht="15.75" customHeight="1">
      <c r="I128" s="100"/>
    </row>
    <row r="129" spans="9:9" ht="15.75" customHeight="1">
      <c r="I129" s="100"/>
    </row>
    <row r="130" spans="9:9" ht="15.75" customHeight="1">
      <c r="I130" s="100"/>
    </row>
    <row r="131" spans="9:9" ht="15.75" customHeight="1">
      <c r="I131" s="100"/>
    </row>
    <row r="132" spans="9:9" ht="15.75" customHeight="1">
      <c r="I132" s="100"/>
    </row>
    <row r="133" spans="9:9" ht="15.75" customHeight="1">
      <c r="I133" s="100"/>
    </row>
    <row r="134" spans="9:9" ht="15.75" customHeight="1">
      <c r="I134" s="100"/>
    </row>
    <row r="135" spans="9:9" ht="15.75" customHeight="1">
      <c r="I135" s="100"/>
    </row>
    <row r="136" spans="9:9" ht="15.75" customHeight="1">
      <c r="I136" s="100"/>
    </row>
    <row r="137" spans="9:9" ht="15.75" customHeight="1">
      <c r="I137" s="100"/>
    </row>
    <row r="138" spans="9:9" ht="15.75" customHeight="1">
      <c r="I138" s="100"/>
    </row>
    <row r="139" spans="9:9" ht="15.75" customHeight="1">
      <c r="I139" s="100"/>
    </row>
    <row r="140" spans="9:9" ht="15.75" customHeight="1">
      <c r="I140" s="100"/>
    </row>
    <row r="141" spans="9:9" ht="15.75" customHeight="1">
      <c r="I141" s="100"/>
    </row>
    <row r="142" spans="9:9" ht="15.75" customHeight="1">
      <c r="I142" s="100"/>
    </row>
    <row r="143" spans="9:9" ht="15.75" customHeight="1">
      <c r="I143" s="100"/>
    </row>
    <row r="144" spans="9:9" ht="15.75" customHeight="1">
      <c r="I144" s="100"/>
    </row>
    <row r="145" spans="9:9" ht="15.75" customHeight="1">
      <c r="I145" s="100"/>
    </row>
    <row r="146" spans="9:9" ht="15.75" customHeight="1">
      <c r="I146" s="100"/>
    </row>
    <row r="147" spans="9:9" ht="15.75" customHeight="1">
      <c r="I147" s="100"/>
    </row>
    <row r="148" spans="9:9" ht="15.75" customHeight="1">
      <c r="I148" s="100"/>
    </row>
    <row r="149" spans="9:9" ht="15.75" customHeight="1">
      <c r="I149" s="100"/>
    </row>
    <row r="150" spans="9:9" ht="15.75" customHeight="1">
      <c r="I150" s="100"/>
    </row>
    <row r="151" spans="9:9" ht="15.75" customHeight="1">
      <c r="I151" s="100"/>
    </row>
    <row r="152" spans="9:9" ht="15.75" customHeight="1">
      <c r="I152" s="100"/>
    </row>
    <row r="153" spans="9:9" ht="15.75" customHeight="1">
      <c r="I153" s="100"/>
    </row>
    <row r="154" spans="9:9" ht="15.75" customHeight="1">
      <c r="I154" s="100"/>
    </row>
    <row r="155" spans="9:9" ht="15.75" customHeight="1">
      <c r="I155" s="100"/>
    </row>
    <row r="156" spans="9:9" ht="15.75" customHeight="1">
      <c r="I156" s="100"/>
    </row>
    <row r="157" spans="9:9" ht="15.75" customHeight="1">
      <c r="I157" s="100"/>
    </row>
    <row r="158" spans="9:9" ht="15.75" customHeight="1">
      <c r="I158" s="100"/>
    </row>
    <row r="159" spans="9:9" ht="15.75" customHeight="1">
      <c r="I159" s="100"/>
    </row>
    <row r="160" spans="9:9" ht="15.75" customHeight="1">
      <c r="I160" s="100"/>
    </row>
    <row r="161" spans="9:9" ht="15.75" customHeight="1">
      <c r="I161" s="100"/>
    </row>
    <row r="162" spans="9:9" ht="15.75" customHeight="1">
      <c r="I162" s="100"/>
    </row>
    <row r="163" spans="9:9" ht="15.75" customHeight="1">
      <c r="I163" s="100"/>
    </row>
    <row r="164" spans="9:9" ht="15.75" customHeight="1">
      <c r="I164" s="100"/>
    </row>
    <row r="165" spans="9:9" ht="15.75" customHeight="1">
      <c r="I165" s="100"/>
    </row>
    <row r="166" spans="9:9" ht="15.75" customHeight="1">
      <c r="I166" s="100"/>
    </row>
    <row r="167" spans="9:9" ht="15.75" customHeight="1">
      <c r="I167" s="100"/>
    </row>
    <row r="168" spans="9:9" ht="15.75" customHeight="1">
      <c r="I168" s="100"/>
    </row>
    <row r="169" spans="9:9" ht="15.75" customHeight="1">
      <c r="I169" s="100"/>
    </row>
    <row r="170" spans="9:9" ht="15.75" customHeight="1">
      <c r="I170" s="100"/>
    </row>
    <row r="171" spans="9:9" ht="15.75" customHeight="1">
      <c r="I171" s="100"/>
    </row>
    <row r="172" spans="9:9" ht="15.75" customHeight="1">
      <c r="I172" s="100"/>
    </row>
    <row r="173" spans="9:9" ht="15.75" customHeight="1">
      <c r="I173" s="100"/>
    </row>
    <row r="174" spans="9:9" ht="15.75" customHeight="1">
      <c r="I174" s="100"/>
    </row>
    <row r="175" spans="9:9" ht="15.75" customHeight="1">
      <c r="I175" s="100"/>
    </row>
    <row r="176" spans="9:9" ht="15.75" customHeight="1">
      <c r="I176" s="100"/>
    </row>
    <row r="177" spans="9:9" ht="15.75" customHeight="1">
      <c r="I177" s="100"/>
    </row>
    <row r="178" spans="9:9" ht="15.75" customHeight="1">
      <c r="I178" s="100"/>
    </row>
    <row r="179" spans="9:9" ht="15.75" customHeight="1">
      <c r="I179" s="100"/>
    </row>
    <row r="180" spans="9:9" ht="15.75" customHeight="1">
      <c r="I180" s="100"/>
    </row>
    <row r="181" spans="9:9" ht="15.75" customHeight="1">
      <c r="I181" s="100"/>
    </row>
    <row r="182" spans="9:9" ht="15.75" customHeight="1">
      <c r="I182" s="100"/>
    </row>
    <row r="183" spans="9:9" ht="15.75" customHeight="1">
      <c r="I183" s="100"/>
    </row>
    <row r="184" spans="9:9" ht="15.75" customHeight="1">
      <c r="I184" s="100"/>
    </row>
    <row r="185" spans="9:9" ht="15.75" customHeight="1">
      <c r="I185" s="100"/>
    </row>
    <row r="186" spans="9:9" ht="15.75" customHeight="1">
      <c r="I186" s="100"/>
    </row>
    <row r="187" spans="9:9" ht="15.75" customHeight="1">
      <c r="I187" s="100"/>
    </row>
    <row r="188" spans="9:9" ht="15.75" customHeight="1">
      <c r="I188" s="100"/>
    </row>
    <row r="189" spans="9:9" ht="15.75" customHeight="1">
      <c r="I189" s="100"/>
    </row>
    <row r="190" spans="9:9" ht="15.75" customHeight="1">
      <c r="I190" s="100"/>
    </row>
    <row r="191" spans="9:9" ht="15.75" customHeight="1">
      <c r="I191" s="100"/>
    </row>
    <row r="192" spans="9:9" ht="15.75" customHeight="1">
      <c r="I192" s="100"/>
    </row>
    <row r="193" spans="9:9" ht="15.75" customHeight="1">
      <c r="I193" s="100"/>
    </row>
    <row r="194" spans="9:9" ht="15.75" customHeight="1">
      <c r="I194" s="100"/>
    </row>
    <row r="195" spans="9:9" ht="15.75" customHeight="1">
      <c r="I195" s="100"/>
    </row>
    <row r="196" spans="9:9" ht="15.75" customHeight="1">
      <c r="I196" s="100"/>
    </row>
    <row r="197" spans="9:9" ht="15.75" customHeight="1">
      <c r="I197" s="100"/>
    </row>
    <row r="198" spans="9:9" ht="15.75" customHeight="1">
      <c r="I198" s="100"/>
    </row>
    <row r="199" spans="9:9" ht="15.75" customHeight="1">
      <c r="I199" s="100"/>
    </row>
    <row r="200" spans="9:9" ht="15.75" customHeight="1">
      <c r="I200" s="100"/>
    </row>
    <row r="201" spans="9:9" ht="15.75" customHeight="1">
      <c r="I201" s="100"/>
    </row>
    <row r="202" spans="9:9" ht="15.75" customHeight="1">
      <c r="I202" s="100"/>
    </row>
    <row r="203" spans="9:9" ht="15.75" customHeight="1">
      <c r="I203" s="100"/>
    </row>
    <row r="204" spans="9:9" ht="15.75" customHeight="1">
      <c r="I204" s="100"/>
    </row>
    <row r="205" spans="9:9" ht="15.75" customHeight="1">
      <c r="I205" s="100"/>
    </row>
    <row r="206" spans="9:9" ht="15.75" customHeight="1">
      <c r="I206" s="100"/>
    </row>
    <row r="207" spans="9:9" ht="15.75" customHeight="1">
      <c r="I207" s="100"/>
    </row>
    <row r="208" spans="9:9" ht="15.75" customHeight="1">
      <c r="I208" s="100"/>
    </row>
    <row r="209" spans="9:9" ht="15.75" customHeight="1">
      <c r="I209" s="100"/>
    </row>
    <row r="210" spans="9:9" ht="15.75" customHeight="1">
      <c r="I210" s="100"/>
    </row>
    <row r="211" spans="9:9" ht="15.75" customHeight="1">
      <c r="I211" s="100"/>
    </row>
    <row r="212" spans="9:9" ht="15.75" customHeight="1">
      <c r="I212" s="100"/>
    </row>
    <row r="213" spans="9:9" ht="15.75" customHeight="1">
      <c r="I213" s="100"/>
    </row>
    <row r="214" spans="9:9" ht="15.75" customHeight="1">
      <c r="I214" s="100"/>
    </row>
    <row r="215" spans="9:9" ht="15.75" customHeight="1">
      <c r="I215" s="100"/>
    </row>
    <row r="216" spans="9:9" ht="15.75" customHeight="1">
      <c r="I216" s="100"/>
    </row>
    <row r="217" spans="9:9" ht="15.75" customHeight="1">
      <c r="I217" s="100"/>
    </row>
    <row r="218" spans="9:9" ht="15.75" customHeight="1">
      <c r="I218" s="100"/>
    </row>
    <row r="219" spans="9:9" ht="15.75" customHeight="1">
      <c r="I219" s="100"/>
    </row>
    <row r="220" spans="9:9" ht="15.75" customHeight="1">
      <c r="I220" s="100"/>
    </row>
    <row r="221" spans="9:9" ht="15.75" customHeight="1">
      <c r="I221" s="100"/>
    </row>
    <row r="222" spans="9:9" ht="15.75" customHeight="1">
      <c r="I222" s="100"/>
    </row>
    <row r="223" spans="9:9" ht="15.75" customHeight="1">
      <c r="I223" s="100"/>
    </row>
    <row r="224" spans="9:9" ht="15.75" customHeight="1">
      <c r="I224" s="100"/>
    </row>
    <row r="225" spans="9:9" ht="15.75" customHeight="1">
      <c r="I225" s="100"/>
    </row>
    <row r="226" spans="9:9" ht="15.75" customHeight="1">
      <c r="I226" s="100"/>
    </row>
    <row r="227" spans="9:9" ht="15.75" customHeight="1">
      <c r="I227" s="100"/>
    </row>
    <row r="228" spans="9:9" ht="15.75" customHeight="1">
      <c r="I228" s="100"/>
    </row>
    <row r="229" spans="9:9" ht="15.75" customHeight="1">
      <c r="I229" s="100"/>
    </row>
    <row r="230" spans="9:9" ht="15.75" customHeight="1">
      <c r="I230" s="100"/>
    </row>
    <row r="231" spans="9:9" ht="15.75" customHeight="1">
      <c r="I231" s="100"/>
    </row>
    <row r="232" spans="9:9" ht="15.75" customHeight="1">
      <c r="I232" s="100"/>
    </row>
    <row r="233" spans="9:9" ht="15.75" customHeight="1">
      <c r="I233" s="100"/>
    </row>
    <row r="234" spans="9:9" ht="15.75" customHeight="1">
      <c r="I234" s="100"/>
    </row>
    <row r="235" spans="9:9" ht="15.75" customHeight="1">
      <c r="I235" s="100"/>
    </row>
    <row r="236" spans="9:9" ht="15.75" customHeight="1">
      <c r="I236" s="100"/>
    </row>
    <row r="237" spans="9:9" ht="15.75" customHeight="1">
      <c r="I237" s="100"/>
    </row>
    <row r="238" spans="9:9" ht="15.75" customHeight="1">
      <c r="I238" s="100"/>
    </row>
    <row r="239" spans="9:9" ht="15.75" customHeight="1">
      <c r="I239" s="100"/>
    </row>
    <row r="240" spans="9:9" ht="15.75" customHeight="1">
      <c r="I240" s="100"/>
    </row>
    <row r="241" spans="9:9" ht="15.75" customHeight="1">
      <c r="I241" s="100"/>
    </row>
    <row r="242" spans="9:9" ht="15.75" customHeight="1">
      <c r="I242" s="100"/>
    </row>
    <row r="243" spans="9:9" ht="15.75" customHeight="1">
      <c r="I243" s="100"/>
    </row>
    <row r="244" spans="9:9" ht="15.75" customHeight="1">
      <c r="I244" s="100"/>
    </row>
    <row r="245" spans="9:9" ht="15.75" customHeight="1">
      <c r="I245" s="100"/>
    </row>
    <row r="246" spans="9:9" ht="15.75" customHeight="1">
      <c r="I246" s="100"/>
    </row>
    <row r="247" spans="9:9" ht="15.75" customHeight="1">
      <c r="I247" s="100"/>
    </row>
    <row r="248" spans="9:9" ht="15.75" customHeight="1">
      <c r="I248" s="100"/>
    </row>
    <row r="249" spans="9:9" ht="15.75" customHeight="1">
      <c r="I249" s="100"/>
    </row>
    <row r="250" spans="9:9" ht="15.75" customHeight="1">
      <c r="I250" s="100"/>
    </row>
    <row r="251" spans="9:9" ht="15.75" customHeight="1">
      <c r="I251" s="100"/>
    </row>
    <row r="252" spans="9:9" ht="15.75" customHeight="1">
      <c r="I252" s="100"/>
    </row>
    <row r="253" spans="9:9" ht="15.75" customHeight="1">
      <c r="I253" s="100"/>
    </row>
    <row r="254" spans="9:9" ht="15.75" customHeight="1">
      <c r="I254" s="100"/>
    </row>
    <row r="255" spans="9:9" ht="15.75" customHeight="1">
      <c r="I255" s="100"/>
    </row>
    <row r="256" spans="9:9" ht="15.75" customHeight="1">
      <c r="I256" s="100"/>
    </row>
    <row r="257" spans="9:9" ht="15.75" customHeight="1">
      <c r="I257" s="100"/>
    </row>
    <row r="258" spans="9:9" ht="15.75" customHeight="1">
      <c r="I258" s="100"/>
    </row>
    <row r="259" spans="9:9" ht="15.75" customHeight="1">
      <c r="I259" s="100"/>
    </row>
    <row r="260" spans="9:9" ht="15.75" customHeight="1">
      <c r="I260" s="100"/>
    </row>
    <row r="261" spans="9:9" ht="15.75" customHeight="1">
      <c r="I261" s="100"/>
    </row>
    <row r="262" spans="9:9" ht="15.75" customHeight="1">
      <c r="I262" s="100"/>
    </row>
    <row r="263" spans="9:9" ht="15.75" customHeight="1">
      <c r="I263" s="100"/>
    </row>
    <row r="264" spans="9:9" ht="15.75" customHeight="1">
      <c r="I264" s="100"/>
    </row>
    <row r="265" spans="9:9" ht="15.75" customHeight="1">
      <c r="I265" s="100"/>
    </row>
    <row r="266" spans="9:9" ht="15.75" customHeight="1">
      <c r="I266" s="100"/>
    </row>
    <row r="267" spans="9:9" ht="15.75" customHeight="1">
      <c r="I267" s="100"/>
    </row>
    <row r="268" spans="9:9" ht="15.75" customHeight="1">
      <c r="I268" s="100"/>
    </row>
    <row r="269" spans="9:9" ht="15.75" customHeight="1">
      <c r="I269" s="100"/>
    </row>
    <row r="270" spans="9:9" ht="15.75" customHeight="1">
      <c r="I270" s="100"/>
    </row>
    <row r="271" spans="9:9" ht="15.75" customHeight="1">
      <c r="I271" s="100"/>
    </row>
    <row r="272" spans="9:9" ht="15.75" customHeight="1">
      <c r="I272" s="100"/>
    </row>
    <row r="273" spans="9:9" ht="15.75" customHeight="1">
      <c r="I273" s="100"/>
    </row>
    <row r="274" spans="9:9" ht="15.75" customHeight="1">
      <c r="I274" s="100"/>
    </row>
    <row r="275" spans="9:9" ht="15.75" customHeight="1">
      <c r="I275" s="100"/>
    </row>
    <row r="276" spans="9:9" ht="15.75" customHeight="1">
      <c r="I276" s="100"/>
    </row>
    <row r="277" spans="9:9" ht="15.75" customHeight="1">
      <c r="I277" s="100"/>
    </row>
    <row r="278" spans="9:9" ht="15.75" customHeight="1">
      <c r="I278" s="100"/>
    </row>
    <row r="279" spans="9:9" ht="15.75" customHeight="1">
      <c r="I279" s="100"/>
    </row>
    <row r="280" spans="9:9" ht="15.75" customHeight="1">
      <c r="I280" s="100"/>
    </row>
    <row r="281" spans="9:9" ht="15.75" customHeight="1">
      <c r="I281" s="100"/>
    </row>
    <row r="282" spans="9:9" ht="15.75" customHeight="1">
      <c r="I282" s="100"/>
    </row>
    <row r="283" spans="9:9" ht="15.75" customHeight="1">
      <c r="I283" s="100"/>
    </row>
    <row r="284" spans="9:9" ht="15.75" customHeight="1">
      <c r="I284" s="100"/>
    </row>
    <row r="285" spans="9:9" ht="15.75" customHeight="1">
      <c r="I285" s="100"/>
    </row>
    <row r="286" spans="9:9" ht="15.75" customHeight="1">
      <c r="I286" s="100"/>
    </row>
    <row r="287" spans="9:9" ht="15.75" customHeight="1">
      <c r="I287" s="100"/>
    </row>
    <row r="288" spans="9:9" ht="15.75" customHeight="1">
      <c r="I288" s="100"/>
    </row>
    <row r="289" spans="9:9" ht="15.75" customHeight="1">
      <c r="I289" s="100"/>
    </row>
    <row r="290" spans="9:9" ht="15.75" customHeight="1">
      <c r="I290" s="100"/>
    </row>
    <row r="291" spans="9:9" ht="15.75" customHeight="1">
      <c r="I291" s="100"/>
    </row>
    <row r="292" spans="9:9" ht="15.75" customHeight="1">
      <c r="I292" s="100"/>
    </row>
    <row r="293" spans="9:9" ht="15.75" customHeight="1">
      <c r="I293" s="100"/>
    </row>
    <row r="294" spans="9:9" ht="15.75" customHeight="1">
      <c r="I294" s="100"/>
    </row>
    <row r="295" spans="9:9" ht="15.75" customHeight="1">
      <c r="I295" s="100"/>
    </row>
    <row r="296" spans="9:9" ht="15.75" customHeight="1">
      <c r="I296" s="100"/>
    </row>
    <row r="297" spans="9:9" ht="15.75" customHeight="1">
      <c r="I297" s="100"/>
    </row>
    <row r="298" spans="9:9" ht="15.75" customHeight="1">
      <c r="I298" s="100"/>
    </row>
    <row r="299" spans="9:9" ht="15.75" customHeight="1">
      <c r="I299" s="100"/>
    </row>
    <row r="300" spans="9:9" ht="15.75" customHeight="1">
      <c r="I300" s="100"/>
    </row>
    <row r="301" spans="9:9" ht="15.75" customHeight="1">
      <c r="I301" s="100"/>
    </row>
    <row r="302" spans="9:9" ht="15.75" customHeight="1">
      <c r="I302" s="100"/>
    </row>
    <row r="303" spans="9:9" ht="15.75" customHeight="1">
      <c r="I303" s="100"/>
    </row>
    <row r="304" spans="9:9" ht="15.75" customHeight="1">
      <c r="I304" s="100"/>
    </row>
    <row r="305" spans="9:9" ht="15.75" customHeight="1">
      <c r="I305" s="100"/>
    </row>
    <row r="306" spans="9:9" ht="15.75" customHeight="1">
      <c r="I306" s="100"/>
    </row>
    <row r="307" spans="9:9" ht="15.75" customHeight="1">
      <c r="I307" s="100"/>
    </row>
    <row r="308" spans="9:9" ht="15.75" customHeight="1">
      <c r="I308" s="100"/>
    </row>
    <row r="309" spans="9:9" ht="15.75" customHeight="1">
      <c r="I309" s="100"/>
    </row>
    <row r="310" spans="9:9" ht="15.75" customHeight="1">
      <c r="I310" s="100"/>
    </row>
    <row r="311" spans="9:9" ht="15.75" customHeight="1">
      <c r="I311" s="100"/>
    </row>
    <row r="312" spans="9:9" ht="15.75" customHeight="1">
      <c r="I312" s="100"/>
    </row>
    <row r="313" spans="9:9" ht="15.75" customHeight="1">
      <c r="I313" s="100"/>
    </row>
    <row r="314" spans="9:9" ht="15.75" customHeight="1">
      <c r="I314" s="100"/>
    </row>
    <row r="315" spans="9:9" ht="15.75" customHeight="1">
      <c r="I315" s="100"/>
    </row>
    <row r="316" spans="9:9" ht="15.75" customHeight="1">
      <c r="I316" s="100"/>
    </row>
    <row r="317" spans="9:9" ht="15.75" customHeight="1">
      <c r="I317" s="100"/>
    </row>
    <row r="318" spans="9:9" ht="15.75" customHeight="1">
      <c r="I318" s="100"/>
    </row>
    <row r="319" spans="9:9" ht="15.75" customHeight="1">
      <c r="I319" s="100"/>
    </row>
    <row r="320" spans="9:9" ht="15.75" customHeight="1">
      <c r="I320" s="100"/>
    </row>
    <row r="321" spans="9:9" ht="15.75" customHeight="1">
      <c r="I321" s="100"/>
    </row>
    <row r="322" spans="9:9" ht="15.75" customHeight="1">
      <c r="I322" s="100"/>
    </row>
    <row r="323" spans="9:9" ht="15.75" customHeight="1">
      <c r="I323" s="100"/>
    </row>
    <row r="324" spans="9:9" ht="15.75" customHeight="1">
      <c r="I324" s="100"/>
    </row>
    <row r="325" spans="9:9" ht="15.75" customHeight="1">
      <c r="I325" s="100"/>
    </row>
    <row r="326" spans="9:9" ht="15.75" customHeight="1">
      <c r="I326" s="100"/>
    </row>
    <row r="327" spans="9:9" ht="15.75" customHeight="1">
      <c r="I327" s="100"/>
    </row>
    <row r="328" spans="9:9" ht="15.75" customHeight="1">
      <c r="I328" s="100"/>
    </row>
    <row r="329" spans="9:9" ht="15.75" customHeight="1">
      <c r="I329" s="100"/>
    </row>
    <row r="330" spans="9:9" ht="15.75" customHeight="1">
      <c r="I330" s="100"/>
    </row>
    <row r="331" spans="9:9" ht="15.75" customHeight="1">
      <c r="I331" s="100"/>
    </row>
    <row r="332" spans="9:9" ht="15.75" customHeight="1">
      <c r="I332" s="100"/>
    </row>
    <row r="333" spans="9:9" ht="15.75" customHeight="1">
      <c r="I333" s="100"/>
    </row>
    <row r="334" spans="9:9" ht="15.75" customHeight="1">
      <c r="I334" s="100"/>
    </row>
    <row r="335" spans="9:9" ht="15.75" customHeight="1">
      <c r="I335" s="100"/>
    </row>
    <row r="336" spans="9:9" ht="15.75" customHeight="1">
      <c r="I336" s="100"/>
    </row>
    <row r="337" spans="9:9" ht="15.75" customHeight="1">
      <c r="I337" s="100"/>
    </row>
    <row r="338" spans="9:9" ht="15.75" customHeight="1">
      <c r="I338" s="100"/>
    </row>
    <row r="339" spans="9:9" ht="15.75" customHeight="1">
      <c r="I339" s="100"/>
    </row>
    <row r="340" spans="9:9" ht="15.75" customHeight="1">
      <c r="I340" s="100"/>
    </row>
    <row r="341" spans="9:9" ht="15.75" customHeight="1">
      <c r="I341" s="100"/>
    </row>
    <row r="342" spans="9:9" ht="15.75" customHeight="1">
      <c r="I342" s="100"/>
    </row>
    <row r="343" spans="9:9" ht="15.75" customHeight="1">
      <c r="I343" s="100"/>
    </row>
    <row r="344" spans="9:9" ht="15.75" customHeight="1">
      <c r="I344" s="100"/>
    </row>
    <row r="345" spans="9:9" ht="15.75" customHeight="1">
      <c r="I345" s="100"/>
    </row>
    <row r="346" spans="9:9" ht="15.75" customHeight="1">
      <c r="I346" s="100"/>
    </row>
    <row r="347" spans="9:9" ht="15.75" customHeight="1">
      <c r="I347" s="100"/>
    </row>
    <row r="348" spans="9:9" ht="15.75" customHeight="1">
      <c r="I348" s="100"/>
    </row>
    <row r="349" spans="9:9" ht="15.75" customHeight="1">
      <c r="I349" s="100"/>
    </row>
    <row r="350" spans="9:9" ht="15.75" customHeight="1">
      <c r="I350" s="100"/>
    </row>
    <row r="351" spans="9:9" ht="15.75" customHeight="1">
      <c r="I351" s="100"/>
    </row>
    <row r="352" spans="9:9" ht="15.75" customHeight="1">
      <c r="I352" s="100"/>
    </row>
    <row r="353" spans="9:9" ht="15.75" customHeight="1">
      <c r="I353" s="100"/>
    </row>
    <row r="354" spans="9:9" ht="15.75" customHeight="1">
      <c r="I354" s="100"/>
    </row>
    <row r="355" spans="9:9" ht="15.75" customHeight="1">
      <c r="I355" s="100"/>
    </row>
    <row r="356" spans="9:9" ht="15.75" customHeight="1">
      <c r="I356" s="100"/>
    </row>
    <row r="357" spans="9:9" ht="15.75" customHeight="1">
      <c r="I357" s="100"/>
    </row>
    <row r="358" spans="9:9" ht="15.75" customHeight="1">
      <c r="I358" s="100"/>
    </row>
    <row r="359" spans="9:9" ht="15.75" customHeight="1">
      <c r="I359" s="100"/>
    </row>
    <row r="360" spans="9:9" ht="15.75" customHeight="1">
      <c r="I360" s="100"/>
    </row>
    <row r="361" spans="9:9" ht="15.75" customHeight="1">
      <c r="I361" s="100"/>
    </row>
    <row r="362" spans="9:9" ht="15.75" customHeight="1">
      <c r="I362" s="100"/>
    </row>
    <row r="363" spans="9:9" ht="15.75" customHeight="1">
      <c r="I363" s="100"/>
    </row>
    <row r="364" spans="9:9" ht="15.75" customHeight="1">
      <c r="I364" s="100"/>
    </row>
    <row r="365" spans="9:9" ht="15.75" customHeight="1">
      <c r="I365" s="100"/>
    </row>
    <row r="366" spans="9:9" ht="15.75" customHeight="1">
      <c r="I366" s="100"/>
    </row>
    <row r="367" spans="9:9" ht="15.75" customHeight="1">
      <c r="I367" s="100"/>
    </row>
    <row r="368" spans="9:9" ht="15.75" customHeight="1">
      <c r="I368" s="100"/>
    </row>
    <row r="369" spans="9:9" ht="15.75" customHeight="1">
      <c r="I369" s="100"/>
    </row>
    <row r="370" spans="9:9" ht="15.75" customHeight="1">
      <c r="I370" s="100"/>
    </row>
    <row r="371" spans="9:9" ht="15.75" customHeight="1">
      <c r="I371" s="100"/>
    </row>
    <row r="372" spans="9:9" ht="15.75" customHeight="1">
      <c r="I372" s="100"/>
    </row>
    <row r="373" spans="9:9" ht="15.75" customHeight="1">
      <c r="I373" s="100"/>
    </row>
    <row r="374" spans="9:9" ht="15.75" customHeight="1">
      <c r="I374" s="100"/>
    </row>
    <row r="375" spans="9:9" ht="15.75" customHeight="1">
      <c r="I375" s="100"/>
    </row>
    <row r="376" spans="9:9" ht="15.75" customHeight="1">
      <c r="I376" s="100"/>
    </row>
    <row r="377" spans="9:9" ht="15.75" customHeight="1">
      <c r="I377" s="100"/>
    </row>
    <row r="378" spans="9:9" ht="15.75" customHeight="1">
      <c r="I378" s="100"/>
    </row>
    <row r="379" spans="9:9" ht="15.75" customHeight="1">
      <c r="I379" s="100"/>
    </row>
    <row r="380" spans="9:9" ht="15.75" customHeight="1">
      <c r="I380" s="100"/>
    </row>
    <row r="381" spans="9:9" ht="15.75" customHeight="1">
      <c r="I381" s="100"/>
    </row>
    <row r="382" spans="9:9" ht="15.75" customHeight="1">
      <c r="I382" s="100"/>
    </row>
    <row r="383" spans="9:9" ht="15.75" customHeight="1">
      <c r="I383" s="100"/>
    </row>
    <row r="384" spans="9:9" ht="15.75" customHeight="1">
      <c r="I384" s="100"/>
    </row>
    <row r="385" spans="9:9" ht="15.75" customHeight="1">
      <c r="I385" s="100"/>
    </row>
    <row r="386" spans="9:9" ht="15.75" customHeight="1">
      <c r="I386" s="100"/>
    </row>
    <row r="387" spans="9:9" ht="15.75" customHeight="1">
      <c r="I387" s="100"/>
    </row>
    <row r="388" spans="9:9" ht="15.75" customHeight="1">
      <c r="I388" s="100"/>
    </row>
    <row r="389" spans="9:9" ht="15.75" customHeight="1">
      <c r="I389" s="100"/>
    </row>
    <row r="390" spans="9:9" ht="15.75" customHeight="1">
      <c r="I390" s="100"/>
    </row>
    <row r="391" spans="9:9" ht="15.75" customHeight="1">
      <c r="I391" s="100"/>
    </row>
    <row r="392" spans="9:9" ht="15.75" customHeight="1">
      <c r="I392" s="100"/>
    </row>
    <row r="393" spans="9:9" ht="15.75" customHeight="1">
      <c r="I393" s="100"/>
    </row>
    <row r="394" spans="9:9" ht="15.75" customHeight="1">
      <c r="I394" s="100"/>
    </row>
    <row r="395" spans="9:9" ht="15.75" customHeight="1">
      <c r="I395" s="100"/>
    </row>
    <row r="396" spans="9:9" ht="15.75" customHeight="1">
      <c r="I396" s="100"/>
    </row>
    <row r="397" spans="9:9" ht="15.75" customHeight="1">
      <c r="I397" s="100"/>
    </row>
    <row r="398" spans="9:9" ht="15.75" customHeight="1">
      <c r="I398" s="100"/>
    </row>
    <row r="399" spans="9:9" ht="15.75" customHeight="1">
      <c r="I399" s="100"/>
    </row>
    <row r="400" spans="9:9" ht="15.75" customHeight="1">
      <c r="I400" s="100"/>
    </row>
    <row r="401" spans="9:9" ht="15.75" customHeight="1">
      <c r="I401" s="100"/>
    </row>
    <row r="402" spans="9:9" ht="15.75" customHeight="1">
      <c r="I402" s="100"/>
    </row>
    <row r="403" spans="9:9" ht="15.75" customHeight="1">
      <c r="I403" s="100"/>
    </row>
    <row r="404" spans="9:9" ht="15.75" customHeight="1">
      <c r="I404" s="100"/>
    </row>
    <row r="405" spans="9:9" ht="15.75" customHeight="1">
      <c r="I405" s="100"/>
    </row>
    <row r="406" spans="9:9" ht="15.75" customHeight="1">
      <c r="I406" s="100"/>
    </row>
    <row r="407" spans="9:9" ht="15.75" customHeight="1">
      <c r="I407" s="100"/>
    </row>
    <row r="408" spans="9:9" ht="15.75" customHeight="1">
      <c r="I408" s="100"/>
    </row>
    <row r="409" spans="9:9" ht="15.75" customHeight="1">
      <c r="I409" s="100"/>
    </row>
    <row r="410" spans="9:9" ht="15.75" customHeight="1">
      <c r="I410" s="100"/>
    </row>
    <row r="411" spans="9:9" ht="15.75" customHeight="1">
      <c r="I411" s="100"/>
    </row>
    <row r="412" spans="9:9" ht="15.75" customHeight="1">
      <c r="I412" s="100"/>
    </row>
    <row r="413" spans="9:9" ht="15.75" customHeight="1">
      <c r="I413" s="100"/>
    </row>
    <row r="414" spans="9:9" ht="15.75" customHeight="1">
      <c r="I414" s="100"/>
    </row>
    <row r="415" spans="9:9" ht="15.75" customHeight="1">
      <c r="I415" s="100"/>
    </row>
    <row r="416" spans="9:9" ht="15.75" customHeight="1">
      <c r="I416" s="100"/>
    </row>
    <row r="417" spans="9:9" ht="15.75" customHeight="1">
      <c r="I417" s="100"/>
    </row>
    <row r="418" spans="9:9" ht="15.75" customHeight="1">
      <c r="I418" s="100"/>
    </row>
    <row r="419" spans="9:9" ht="15.75" customHeight="1">
      <c r="I419" s="100"/>
    </row>
    <row r="420" spans="9:9" ht="15.75" customHeight="1">
      <c r="I420" s="100"/>
    </row>
    <row r="421" spans="9:9" ht="15.75" customHeight="1">
      <c r="I421" s="100"/>
    </row>
    <row r="422" spans="9:9" ht="15.75" customHeight="1">
      <c r="I422" s="100"/>
    </row>
    <row r="423" spans="9:9" ht="15.75" customHeight="1">
      <c r="I423" s="100"/>
    </row>
    <row r="424" spans="9:9" ht="15.75" customHeight="1">
      <c r="I424" s="100"/>
    </row>
    <row r="425" spans="9:9" ht="15.75" customHeight="1">
      <c r="I425" s="100"/>
    </row>
    <row r="426" spans="9:9" ht="15.75" customHeight="1">
      <c r="I426" s="100"/>
    </row>
    <row r="427" spans="9:9" ht="15.75" customHeight="1">
      <c r="I427" s="100"/>
    </row>
    <row r="428" spans="9:9" ht="15.75" customHeight="1">
      <c r="I428" s="100"/>
    </row>
    <row r="429" spans="9:9" ht="15.75" customHeight="1">
      <c r="I429" s="100"/>
    </row>
    <row r="430" spans="9:9" ht="15.75" customHeight="1">
      <c r="I430" s="100"/>
    </row>
    <row r="431" spans="9:9" ht="15.75" customHeight="1">
      <c r="I431" s="100"/>
    </row>
    <row r="432" spans="9:9" ht="15.75" customHeight="1">
      <c r="I432" s="100"/>
    </row>
    <row r="433" spans="9:9" ht="15.75" customHeight="1">
      <c r="I433" s="100"/>
    </row>
    <row r="434" spans="9:9" ht="15.75" customHeight="1">
      <c r="I434" s="100"/>
    </row>
    <row r="435" spans="9:9" ht="15.75" customHeight="1">
      <c r="I435" s="100"/>
    </row>
    <row r="436" spans="9:9" ht="15.75" customHeight="1">
      <c r="I436" s="100"/>
    </row>
    <row r="437" spans="9:9" ht="15.75" customHeight="1">
      <c r="I437" s="100"/>
    </row>
    <row r="438" spans="9:9" ht="15.75" customHeight="1">
      <c r="I438" s="100"/>
    </row>
    <row r="439" spans="9:9" ht="15.75" customHeight="1">
      <c r="I439" s="100"/>
    </row>
    <row r="440" spans="9:9" ht="15.75" customHeight="1">
      <c r="I440" s="100"/>
    </row>
    <row r="441" spans="9:9" ht="15.75" customHeight="1">
      <c r="I441" s="100"/>
    </row>
    <row r="442" spans="9:9" ht="15.75" customHeight="1">
      <c r="I442" s="100"/>
    </row>
    <row r="443" spans="9:9" ht="15.75" customHeight="1">
      <c r="I443" s="100"/>
    </row>
    <row r="444" spans="9:9" ht="15.75" customHeight="1">
      <c r="I444" s="100"/>
    </row>
    <row r="445" spans="9:9" ht="15.75" customHeight="1">
      <c r="I445" s="100"/>
    </row>
    <row r="446" spans="9:9" ht="15.75" customHeight="1">
      <c r="I446" s="100"/>
    </row>
    <row r="447" spans="9:9" ht="15.75" customHeight="1">
      <c r="I447" s="100"/>
    </row>
    <row r="448" spans="9:9" ht="15.75" customHeight="1">
      <c r="I448" s="100"/>
    </row>
    <row r="449" spans="9:9" ht="15.75" customHeight="1">
      <c r="I449" s="100"/>
    </row>
    <row r="450" spans="9:9" ht="15.75" customHeight="1">
      <c r="I450" s="100"/>
    </row>
    <row r="451" spans="9:9" ht="15.75" customHeight="1">
      <c r="I451" s="100"/>
    </row>
    <row r="452" spans="9:9" ht="15.75" customHeight="1">
      <c r="I452" s="100"/>
    </row>
    <row r="453" spans="9:9" ht="15.75" customHeight="1">
      <c r="I453" s="100"/>
    </row>
    <row r="454" spans="9:9" ht="15.75" customHeight="1">
      <c r="I454" s="100"/>
    </row>
    <row r="455" spans="9:9" ht="15.75" customHeight="1">
      <c r="I455" s="100"/>
    </row>
    <row r="456" spans="9:9" ht="15.75" customHeight="1">
      <c r="I456" s="100"/>
    </row>
    <row r="457" spans="9:9" ht="15.75" customHeight="1">
      <c r="I457" s="100"/>
    </row>
    <row r="458" spans="9:9" ht="15.75" customHeight="1">
      <c r="I458" s="100"/>
    </row>
    <row r="459" spans="9:9" ht="15.75" customHeight="1">
      <c r="I459" s="100"/>
    </row>
    <row r="460" spans="9:9" ht="15.75" customHeight="1">
      <c r="I460" s="100"/>
    </row>
    <row r="461" spans="9:9" ht="15.75" customHeight="1">
      <c r="I461" s="100"/>
    </row>
    <row r="462" spans="9:9" ht="15.75" customHeight="1">
      <c r="I462" s="100"/>
    </row>
    <row r="463" spans="9:9" ht="15.75" customHeight="1">
      <c r="I463" s="100"/>
    </row>
    <row r="464" spans="9:9" ht="15.75" customHeight="1">
      <c r="I464" s="100"/>
    </row>
    <row r="465" spans="9:9" ht="15.75" customHeight="1">
      <c r="I465" s="100"/>
    </row>
    <row r="466" spans="9:9" ht="15.75" customHeight="1">
      <c r="I466" s="100"/>
    </row>
    <row r="467" spans="9:9" ht="15.75" customHeight="1">
      <c r="I467" s="100"/>
    </row>
    <row r="468" spans="9:9" ht="15.75" customHeight="1">
      <c r="I468" s="100"/>
    </row>
    <row r="469" spans="9:9" ht="15.75" customHeight="1">
      <c r="I469" s="100"/>
    </row>
    <row r="470" spans="9:9" ht="15.75" customHeight="1">
      <c r="I470" s="100"/>
    </row>
    <row r="471" spans="9:9" ht="15.75" customHeight="1">
      <c r="I471" s="100"/>
    </row>
    <row r="472" spans="9:9" ht="15.75" customHeight="1">
      <c r="I472" s="100"/>
    </row>
    <row r="473" spans="9:9" ht="15.75" customHeight="1">
      <c r="I473" s="100"/>
    </row>
    <row r="474" spans="9:9" ht="15.75" customHeight="1">
      <c r="I474" s="100"/>
    </row>
    <row r="475" spans="9:9" ht="15.75" customHeight="1">
      <c r="I475" s="100"/>
    </row>
    <row r="476" spans="9:9" ht="15.75" customHeight="1">
      <c r="I476" s="100"/>
    </row>
    <row r="477" spans="9:9" ht="15.75" customHeight="1">
      <c r="I477" s="100"/>
    </row>
    <row r="478" spans="9:9" ht="15.75" customHeight="1">
      <c r="I478" s="100"/>
    </row>
    <row r="479" spans="9:9" ht="15.75" customHeight="1">
      <c r="I479" s="100"/>
    </row>
    <row r="480" spans="9:9" ht="15.75" customHeight="1">
      <c r="I480" s="100"/>
    </row>
    <row r="481" spans="9:9" ht="15.75" customHeight="1">
      <c r="I481" s="100"/>
    </row>
    <row r="482" spans="9:9" ht="15.75" customHeight="1">
      <c r="I482" s="100"/>
    </row>
    <row r="483" spans="9:9" ht="15.75" customHeight="1">
      <c r="I483" s="100"/>
    </row>
    <row r="484" spans="9:9" ht="15.75" customHeight="1">
      <c r="I484" s="100"/>
    </row>
    <row r="485" spans="9:9" ht="15.75" customHeight="1">
      <c r="I485" s="100"/>
    </row>
    <row r="486" spans="9:9" ht="15.75" customHeight="1">
      <c r="I486" s="100"/>
    </row>
    <row r="487" spans="9:9" ht="15.75" customHeight="1">
      <c r="I487" s="100"/>
    </row>
    <row r="488" spans="9:9" ht="15.75" customHeight="1">
      <c r="I488" s="100"/>
    </row>
    <row r="489" spans="9:9" ht="15.75" customHeight="1">
      <c r="I489" s="100"/>
    </row>
    <row r="490" spans="9:9" ht="15.75" customHeight="1">
      <c r="I490" s="100"/>
    </row>
    <row r="491" spans="9:9" ht="15.75" customHeight="1">
      <c r="I491" s="100"/>
    </row>
    <row r="492" spans="9:9" ht="15.75" customHeight="1">
      <c r="I492" s="100"/>
    </row>
    <row r="493" spans="9:9" ht="15.75" customHeight="1">
      <c r="I493" s="100"/>
    </row>
    <row r="494" spans="9:9" ht="15.75" customHeight="1">
      <c r="I494" s="100"/>
    </row>
    <row r="495" spans="9:9" ht="15.75" customHeight="1">
      <c r="I495" s="100"/>
    </row>
    <row r="496" spans="9:9" ht="15.75" customHeight="1">
      <c r="I496" s="100"/>
    </row>
    <row r="497" spans="9:9" ht="15.75" customHeight="1">
      <c r="I497" s="100"/>
    </row>
    <row r="498" spans="9:9" ht="15.75" customHeight="1">
      <c r="I498" s="100"/>
    </row>
    <row r="499" spans="9:9" ht="15.75" customHeight="1">
      <c r="I499" s="100"/>
    </row>
    <row r="500" spans="9:9" ht="15.75" customHeight="1">
      <c r="I500" s="100"/>
    </row>
    <row r="501" spans="9:9" ht="15.75" customHeight="1">
      <c r="I501" s="100"/>
    </row>
    <row r="502" spans="9:9" ht="15.75" customHeight="1">
      <c r="I502" s="100"/>
    </row>
    <row r="503" spans="9:9" ht="15.75" customHeight="1">
      <c r="I503" s="100"/>
    </row>
    <row r="504" spans="9:9" ht="15.75" customHeight="1">
      <c r="I504" s="100"/>
    </row>
    <row r="505" spans="9:9" ht="15.75" customHeight="1">
      <c r="I505" s="100"/>
    </row>
    <row r="506" spans="9:9" ht="15.75" customHeight="1">
      <c r="I506" s="100"/>
    </row>
    <row r="507" spans="9:9" ht="15.75" customHeight="1">
      <c r="I507" s="100"/>
    </row>
    <row r="508" spans="9:9" ht="15.75" customHeight="1">
      <c r="I508" s="100"/>
    </row>
    <row r="509" spans="9:9" ht="15.75" customHeight="1">
      <c r="I509" s="100"/>
    </row>
    <row r="510" spans="9:9" ht="15.75" customHeight="1">
      <c r="I510" s="100"/>
    </row>
    <row r="511" spans="9:9" ht="15.75" customHeight="1">
      <c r="I511" s="100"/>
    </row>
    <row r="512" spans="9:9" ht="15.75" customHeight="1">
      <c r="I512" s="100"/>
    </row>
    <row r="513" spans="9:9" ht="15.75" customHeight="1">
      <c r="I513" s="100"/>
    </row>
    <row r="514" spans="9:9" ht="15.75" customHeight="1">
      <c r="I514" s="100"/>
    </row>
    <row r="515" spans="9:9" ht="15.75" customHeight="1">
      <c r="I515" s="100"/>
    </row>
    <row r="516" spans="9:9" ht="15.75" customHeight="1">
      <c r="I516" s="100"/>
    </row>
    <row r="517" spans="9:9" ht="15.75" customHeight="1">
      <c r="I517" s="100"/>
    </row>
    <row r="518" spans="9:9" ht="15.75" customHeight="1">
      <c r="I518" s="100"/>
    </row>
    <row r="519" spans="9:9" ht="15.75" customHeight="1">
      <c r="I519" s="100"/>
    </row>
    <row r="520" spans="9:9" ht="15.75" customHeight="1">
      <c r="I520" s="100"/>
    </row>
    <row r="521" spans="9:9" ht="15.75" customHeight="1">
      <c r="I521" s="100"/>
    </row>
    <row r="522" spans="9:9" ht="15.75" customHeight="1">
      <c r="I522" s="100"/>
    </row>
    <row r="523" spans="9:9" ht="15.75" customHeight="1">
      <c r="I523" s="100"/>
    </row>
    <row r="524" spans="9:9" ht="15.75" customHeight="1">
      <c r="I524" s="100"/>
    </row>
    <row r="525" spans="9:9" ht="15.75" customHeight="1">
      <c r="I525" s="100"/>
    </row>
    <row r="526" spans="9:9" ht="15.75" customHeight="1">
      <c r="I526" s="100"/>
    </row>
    <row r="527" spans="9:9" ht="15.75" customHeight="1">
      <c r="I527" s="100"/>
    </row>
    <row r="528" spans="9:9" ht="15.75" customHeight="1">
      <c r="I528" s="100"/>
    </row>
    <row r="529" spans="9:9" ht="15.75" customHeight="1">
      <c r="I529" s="100"/>
    </row>
    <row r="530" spans="9:9" ht="15.75" customHeight="1">
      <c r="I530" s="100"/>
    </row>
    <row r="531" spans="9:9" ht="15.75" customHeight="1">
      <c r="I531" s="100"/>
    </row>
    <row r="532" spans="9:9" ht="15.75" customHeight="1">
      <c r="I532" s="100"/>
    </row>
    <row r="533" spans="9:9" ht="15.75" customHeight="1">
      <c r="I533" s="100"/>
    </row>
    <row r="534" spans="9:9" ht="15.75" customHeight="1">
      <c r="I534" s="100"/>
    </row>
    <row r="535" spans="9:9" ht="15.75" customHeight="1">
      <c r="I535" s="100"/>
    </row>
    <row r="536" spans="9:9" ht="15.75" customHeight="1">
      <c r="I536" s="100"/>
    </row>
    <row r="537" spans="9:9" ht="15.75" customHeight="1">
      <c r="I537" s="100"/>
    </row>
    <row r="538" spans="9:9" ht="15.75" customHeight="1">
      <c r="I538" s="100"/>
    </row>
    <row r="539" spans="9:9" ht="15.75" customHeight="1">
      <c r="I539" s="100"/>
    </row>
    <row r="540" spans="9:9" ht="15.75" customHeight="1">
      <c r="I540" s="100"/>
    </row>
    <row r="541" spans="9:9" ht="15.75" customHeight="1">
      <c r="I541" s="100"/>
    </row>
    <row r="542" spans="9:9" ht="15.75" customHeight="1">
      <c r="I542" s="100"/>
    </row>
    <row r="543" spans="9:9" ht="15.75" customHeight="1">
      <c r="I543" s="100"/>
    </row>
    <row r="544" spans="9:9" ht="15.75" customHeight="1">
      <c r="I544" s="100"/>
    </row>
    <row r="545" spans="9:9" ht="15.75" customHeight="1">
      <c r="I545" s="100"/>
    </row>
    <row r="546" spans="9:9" ht="15.75" customHeight="1">
      <c r="I546" s="100"/>
    </row>
    <row r="547" spans="9:9" ht="15.75" customHeight="1">
      <c r="I547" s="100"/>
    </row>
    <row r="548" spans="9:9" ht="15.75" customHeight="1">
      <c r="I548" s="100"/>
    </row>
    <row r="549" spans="9:9" ht="15.75" customHeight="1">
      <c r="I549" s="100"/>
    </row>
    <row r="550" spans="9:9" ht="15.75" customHeight="1">
      <c r="I550" s="100"/>
    </row>
    <row r="551" spans="9:9" ht="15.75" customHeight="1">
      <c r="I551" s="100"/>
    </row>
    <row r="552" spans="9:9" ht="15.75" customHeight="1">
      <c r="I552" s="100"/>
    </row>
    <row r="553" spans="9:9" ht="15.75" customHeight="1">
      <c r="I553" s="100"/>
    </row>
    <row r="554" spans="9:9" ht="15.75" customHeight="1">
      <c r="I554" s="100"/>
    </row>
    <row r="555" spans="9:9" ht="15.75" customHeight="1">
      <c r="I555" s="100"/>
    </row>
    <row r="556" spans="9:9" ht="15.75" customHeight="1">
      <c r="I556" s="100"/>
    </row>
    <row r="557" spans="9:9" ht="15.75" customHeight="1">
      <c r="I557" s="100"/>
    </row>
    <row r="558" spans="9:9" ht="15.75" customHeight="1">
      <c r="I558" s="100"/>
    </row>
    <row r="559" spans="9:9" ht="15.75" customHeight="1">
      <c r="I559" s="100"/>
    </row>
    <row r="560" spans="9:9" ht="15.75" customHeight="1">
      <c r="I560" s="100"/>
    </row>
    <row r="561" spans="9:9" ht="15.75" customHeight="1">
      <c r="I561" s="100"/>
    </row>
    <row r="562" spans="9:9" ht="15.75" customHeight="1">
      <c r="I562" s="100"/>
    </row>
    <row r="563" spans="9:9" ht="15.75" customHeight="1">
      <c r="I563" s="100"/>
    </row>
    <row r="564" spans="9:9" ht="15.75" customHeight="1">
      <c r="I564" s="100"/>
    </row>
    <row r="565" spans="9:9" ht="15.75" customHeight="1">
      <c r="I565" s="100"/>
    </row>
    <row r="566" spans="9:9" ht="15.75" customHeight="1">
      <c r="I566" s="100"/>
    </row>
    <row r="567" spans="9:9" ht="15.75" customHeight="1">
      <c r="I567" s="100"/>
    </row>
    <row r="568" spans="9:9" ht="15.75" customHeight="1">
      <c r="I568" s="100"/>
    </row>
    <row r="569" spans="9:9" ht="15.75" customHeight="1">
      <c r="I569" s="100"/>
    </row>
    <row r="570" spans="9:9" ht="15.75" customHeight="1">
      <c r="I570" s="100"/>
    </row>
    <row r="571" spans="9:9" ht="15.75" customHeight="1">
      <c r="I571" s="100"/>
    </row>
    <row r="572" spans="9:9" ht="15.75" customHeight="1">
      <c r="I572" s="100"/>
    </row>
    <row r="573" spans="9:9" ht="15.75" customHeight="1">
      <c r="I573" s="100"/>
    </row>
    <row r="574" spans="9:9" ht="15.75" customHeight="1">
      <c r="I574" s="100"/>
    </row>
    <row r="575" spans="9:9" ht="15.75" customHeight="1">
      <c r="I575" s="100"/>
    </row>
    <row r="576" spans="9:9" ht="15.75" customHeight="1">
      <c r="I576" s="100"/>
    </row>
    <row r="577" spans="9:9" ht="15.75" customHeight="1">
      <c r="I577" s="100"/>
    </row>
    <row r="578" spans="9:9" ht="15.75" customHeight="1">
      <c r="I578" s="100"/>
    </row>
    <row r="579" spans="9:9" ht="15.75" customHeight="1">
      <c r="I579" s="100"/>
    </row>
    <row r="580" spans="9:9" ht="15.75" customHeight="1">
      <c r="I580" s="100"/>
    </row>
    <row r="581" spans="9:9" ht="15.75" customHeight="1">
      <c r="I581" s="100"/>
    </row>
    <row r="582" spans="9:9" ht="15.75" customHeight="1">
      <c r="I582" s="100"/>
    </row>
    <row r="583" spans="9:9" ht="15.75" customHeight="1">
      <c r="I583" s="100"/>
    </row>
    <row r="584" spans="9:9" ht="15.75" customHeight="1">
      <c r="I584" s="100"/>
    </row>
    <row r="585" spans="9:9" ht="15.75" customHeight="1">
      <c r="I585" s="100"/>
    </row>
    <row r="586" spans="9:9" ht="15.75" customHeight="1">
      <c r="I586" s="100"/>
    </row>
    <row r="587" spans="9:9" ht="15.75" customHeight="1">
      <c r="I587" s="100"/>
    </row>
    <row r="588" spans="9:9" ht="15.75" customHeight="1">
      <c r="I588" s="100"/>
    </row>
    <row r="589" spans="9:9" ht="15.75" customHeight="1">
      <c r="I589" s="100"/>
    </row>
    <row r="590" spans="9:9" ht="15.75" customHeight="1">
      <c r="I590" s="100"/>
    </row>
    <row r="591" spans="9:9" ht="15.75" customHeight="1">
      <c r="I591" s="100"/>
    </row>
    <row r="592" spans="9:9" ht="15.75" customHeight="1">
      <c r="I592" s="100"/>
    </row>
    <row r="593" spans="9:9" ht="15.75" customHeight="1">
      <c r="I593" s="100"/>
    </row>
    <row r="594" spans="9:9" ht="15.75" customHeight="1">
      <c r="I594" s="100"/>
    </row>
    <row r="595" spans="9:9" ht="15.75" customHeight="1">
      <c r="I595" s="100"/>
    </row>
    <row r="596" spans="9:9" ht="15.75" customHeight="1">
      <c r="I596" s="100"/>
    </row>
    <row r="597" spans="9:9" ht="15.75" customHeight="1">
      <c r="I597" s="100"/>
    </row>
    <row r="598" spans="9:9" ht="15.75" customHeight="1">
      <c r="I598" s="100"/>
    </row>
    <row r="599" spans="9:9" ht="15.75" customHeight="1">
      <c r="I599" s="100"/>
    </row>
    <row r="600" spans="9:9" ht="15.75" customHeight="1">
      <c r="I600" s="100"/>
    </row>
    <row r="601" spans="9:9" ht="15.75" customHeight="1">
      <c r="I601" s="100"/>
    </row>
    <row r="602" spans="9:9" ht="15.75" customHeight="1">
      <c r="I602" s="100"/>
    </row>
    <row r="603" spans="9:9" ht="15.75" customHeight="1">
      <c r="I603" s="100"/>
    </row>
    <row r="604" spans="9:9" ht="15.75" customHeight="1">
      <c r="I604" s="100"/>
    </row>
    <row r="605" spans="9:9" ht="15.75" customHeight="1">
      <c r="I605" s="100"/>
    </row>
    <row r="606" spans="9:9" ht="15.75" customHeight="1">
      <c r="I606" s="100"/>
    </row>
    <row r="607" spans="9:9" ht="15.75" customHeight="1">
      <c r="I607" s="100"/>
    </row>
    <row r="608" spans="9:9" ht="15.75" customHeight="1">
      <c r="I608" s="100"/>
    </row>
    <row r="609" spans="9:9" ht="15.75" customHeight="1">
      <c r="I609" s="100"/>
    </row>
    <row r="610" spans="9:9" ht="15.75" customHeight="1">
      <c r="I610" s="100"/>
    </row>
    <row r="611" spans="9:9" ht="15.75" customHeight="1">
      <c r="I611" s="100"/>
    </row>
    <row r="612" spans="9:9" ht="15.75" customHeight="1">
      <c r="I612" s="100"/>
    </row>
    <row r="613" spans="9:9" ht="15.75" customHeight="1">
      <c r="I613" s="100"/>
    </row>
    <row r="614" spans="9:9" ht="15.75" customHeight="1">
      <c r="I614" s="100"/>
    </row>
    <row r="615" spans="9:9" ht="15.75" customHeight="1">
      <c r="I615" s="100"/>
    </row>
    <row r="616" spans="9:9" ht="15.75" customHeight="1">
      <c r="I616" s="100"/>
    </row>
    <row r="617" spans="9:9" ht="15.75" customHeight="1">
      <c r="I617" s="100"/>
    </row>
    <row r="618" spans="9:9" ht="15.75" customHeight="1">
      <c r="I618" s="100"/>
    </row>
    <row r="619" spans="9:9" ht="15.75" customHeight="1">
      <c r="I619" s="100"/>
    </row>
    <row r="620" spans="9:9" ht="15.75" customHeight="1">
      <c r="I620" s="100"/>
    </row>
    <row r="621" spans="9:9" ht="15.75" customHeight="1">
      <c r="I621" s="100"/>
    </row>
    <row r="622" spans="9:9" ht="15.75" customHeight="1">
      <c r="I622" s="100"/>
    </row>
    <row r="623" spans="9:9" ht="15.75" customHeight="1">
      <c r="I623" s="100"/>
    </row>
    <row r="624" spans="9:9" ht="15.75" customHeight="1">
      <c r="I624" s="100"/>
    </row>
    <row r="625" spans="9:9" ht="15.75" customHeight="1">
      <c r="I625" s="100"/>
    </row>
    <row r="626" spans="9:9" ht="15.75" customHeight="1">
      <c r="I626" s="100"/>
    </row>
    <row r="627" spans="9:9" ht="15.75" customHeight="1">
      <c r="I627" s="100"/>
    </row>
    <row r="628" spans="9:9" ht="15.75" customHeight="1">
      <c r="I628" s="100"/>
    </row>
    <row r="629" spans="9:9" ht="15.75" customHeight="1">
      <c r="I629" s="100"/>
    </row>
    <row r="630" spans="9:9" ht="15.75" customHeight="1">
      <c r="I630" s="100"/>
    </row>
    <row r="631" spans="9:9" ht="15.75" customHeight="1">
      <c r="I631" s="100"/>
    </row>
    <row r="632" spans="9:9" ht="15.75" customHeight="1">
      <c r="I632" s="100"/>
    </row>
    <row r="633" spans="9:9" ht="15.75" customHeight="1">
      <c r="I633" s="100"/>
    </row>
    <row r="634" spans="9:9" ht="15.75" customHeight="1">
      <c r="I634" s="100"/>
    </row>
    <row r="635" spans="9:9" ht="15.75" customHeight="1">
      <c r="I635" s="100"/>
    </row>
    <row r="636" spans="9:9" ht="15.75" customHeight="1">
      <c r="I636" s="100"/>
    </row>
    <row r="637" spans="9:9" ht="15.75" customHeight="1">
      <c r="I637" s="100"/>
    </row>
    <row r="638" spans="9:9" ht="15.75" customHeight="1">
      <c r="I638" s="100"/>
    </row>
    <row r="639" spans="9:9" ht="15.75" customHeight="1">
      <c r="I639" s="100"/>
    </row>
    <row r="640" spans="9:9" ht="15.75" customHeight="1">
      <c r="I640" s="100"/>
    </row>
    <row r="641" spans="9:9" ht="15.75" customHeight="1">
      <c r="I641" s="100"/>
    </row>
    <row r="642" spans="9:9" ht="15.75" customHeight="1">
      <c r="I642" s="100"/>
    </row>
    <row r="643" spans="9:9" ht="15.75" customHeight="1">
      <c r="I643" s="100"/>
    </row>
    <row r="644" spans="9:9" ht="15.75" customHeight="1">
      <c r="I644" s="100"/>
    </row>
    <row r="645" spans="9:9" ht="15.75" customHeight="1">
      <c r="I645" s="100"/>
    </row>
    <row r="646" spans="9:9" ht="15.75" customHeight="1">
      <c r="I646" s="100"/>
    </row>
    <row r="647" spans="9:9" ht="15.75" customHeight="1">
      <c r="I647" s="100"/>
    </row>
    <row r="648" spans="9:9" ht="15.75" customHeight="1">
      <c r="I648" s="100"/>
    </row>
    <row r="649" spans="9:9" ht="15.75" customHeight="1">
      <c r="I649" s="100"/>
    </row>
    <row r="650" spans="9:9" ht="15.75" customHeight="1">
      <c r="I650" s="100"/>
    </row>
    <row r="651" spans="9:9" ht="15.75" customHeight="1">
      <c r="I651" s="100"/>
    </row>
    <row r="652" spans="9:9" ht="15.75" customHeight="1">
      <c r="I652" s="100"/>
    </row>
    <row r="653" spans="9:9" ht="15.75" customHeight="1">
      <c r="I653" s="100"/>
    </row>
    <row r="654" spans="9:9" ht="15.75" customHeight="1">
      <c r="I654" s="100"/>
    </row>
    <row r="655" spans="9:9" ht="15.75" customHeight="1">
      <c r="I655" s="100"/>
    </row>
    <row r="656" spans="9:9" ht="15.75" customHeight="1">
      <c r="I656" s="100"/>
    </row>
    <row r="657" spans="9:9" ht="15.75" customHeight="1">
      <c r="I657" s="100"/>
    </row>
    <row r="658" spans="9:9" ht="15.75" customHeight="1">
      <c r="I658" s="100"/>
    </row>
    <row r="659" spans="9:9" ht="15.75" customHeight="1">
      <c r="I659" s="100"/>
    </row>
    <row r="660" spans="9:9" ht="15.75" customHeight="1">
      <c r="I660" s="100"/>
    </row>
    <row r="661" spans="9:9" ht="15.75" customHeight="1">
      <c r="I661" s="100"/>
    </row>
    <row r="662" spans="9:9" ht="15.75" customHeight="1">
      <c r="I662" s="100"/>
    </row>
    <row r="663" spans="9:9" ht="15.75" customHeight="1">
      <c r="I663" s="100"/>
    </row>
    <row r="664" spans="9:9" ht="15.75" customHeight="1">
      <c r="I664" s="100"/>
    </row>
    <row r="665" spans="9:9" ht="15.75" customHeight="1">
      <c r="I665" s="100"/>
    </row>
    <row r="666" spans="9:9" ht="15.75" customHeight="1">
      <c r="I666" s="100"/>
    </row>
    <row r="667" spans="9:9" ht="15.75" customHeight="1">
      <c r="I667" s="100"/>
    </row>
    <row r="668" spans="9:9" ht="15.75" customHeight="1">
      <c r="I668" s="100"/>
    </row>
    <row r="669" spans="9:9" ht="15.75" customHeight="1">
      <c r="I669" s="100"/>
    </row>
    <row r="670" spans="9:9" ht="15.75" customHeight="1">
      <c r="I670" s="100"/>
    </row>
    <row r="671" spans="9:9" ht="15.75" customHeight="1">
      <c r="I671" s="100"/>
    </row>
    <row r="672" spans="9:9" ht="15.75" customHeight="1">
      <c r="I672" s="100"/>
    </row>
    <row r="673" spans="9:9" ht="15.75" customHeight="1">
      <c r="I673" s="100"/>
    </row>
    <row r="674" spans="9:9" ht="15.75" customHeight="1">
      <c r="I674" s="100"/>
    </row>
    <row r="675" spans="9:9" ht="15.75" customHeight="1">
      <c r="I675" s="100"/>
    </row>
    <row r="676" spans="9:9" ht="15.75" customHeight="1">
      <c r="I676" s="100"/>
    </row>
    <row r="677" spans="9:9" ht="15.75" customHeight="1">
      <c r="I677" s="100"/>
    </row>
    <row r="678" spans="9:9" ht="15.75" customHeight="1">
      <c r="I678" s="100"/>
    </row>
    <row r="679" spans="9:9" ht="15.75" customHeight="1">
      <c r="I679" s="100"/>
    </row>
    <row r="680" spans="9:9" ht="15.75" customHeight="1">
      <c r="I680" s="100"/>
    </row>
    <row r="681" spans="9:9" ht="15.75" customHeight="1">
      <c r="I681" s="100"/>
    </row>
    <row r="682" spans="9:9" ht="15.75" customHeight="1">
      <c r="I682" s="100"/>
    </row>
    <row r="683" spans="9:9" ht="15.75" customHeight="1">
      <c r="I683" s="100"/>
    </row>
    <row r="684" spans="9:9" ht="15.75" customHeight="1">
      <c r="I684" s="100"/>
    </row>
    <row r="685" spans="9:9" ht="15.75" customHeight="1">
      <c r="I685" s="100"/>
    </row>
    <row r="686" spans="9:9" ht="15.75" customHeight="1">
      <c r="I686" s="100"/>
    </row>
    <row r="687" spans="9:9" ht="15.75" customHeight="1">
      <c r="I687" s="100"/>
    </row>
    <row r="688" spans="9:9" ht="15.75" customHeight="1">
      <c r="I688" s="100"/>
    </row>
    <row r="689" spans="9:9" ht="15.75" customHeight="1">
      <c r="I689" s="100"/>
    </row>
    <row r="690" spans="9:9" ht="15.75" customHeight="1">
      <c r="I690" s="100"/>
    </row>
    <row r="691" spans="9:9" ht="15.75" customHeight="1">
      <c r="I691" s="100"/>
    </row>
    <row r="692" spans="9:9" ht="15.75" customHeight="1">
      <c r="I692" s="100"/>
    </row>
    <row r="693" spans="9:9" ht="15.75" customHeight="1">
      <c r="I693" s="100"/>
    </row>
    <row r="694" spans="9:9" ht="15.75" customHeight="1">
      <c r="I694" s="100"/>
    </row>
    <row r="695" spans="9:9" ht="15.75" customHeight="1">
      <c r="I695" s="100"/>
    </row>
    <row r="696" spans="9:9" ht="15.75" customHeight="1">
      <c r="I696" s="100"/>
    </row>
    <row r="697" spans="9:9" ht="15.75" customHeight="1">
      <c r="I697" s="100"/>
    </row>
    <row r="698" spans="9:9" ht="15.75" customHeight="1">
      <c r="I698" s="100"/>
    </row>
    <row r="699" spans="9:9" ht="15.75" customHeight="1">
      <c r="I699" s="100"/>
    </row>
    <row r="700" spans="9:9" ht="15.75" customHeight="1">
      <c r="I700" s="100"/>
    </row>
    <row r="701" spans="9:9" ht="15.75" customHeight="1">
      <c r="I701" s="100"/>
    </row>
    <row r="702" spans="9:9" ht="15.75" customHeight="1">
      <c r="I702" s="100"/>
    </row>
    <row r="703" spans="9:9" ht="15.75" customHeight="1">
      <c r="I703" s="100"/>
    </row>
    <row r="704" spans="9:9" ht="15.75" customHeight="1">
      <c r="I704" s="100"/>
    </row>
    <row r="705" spans="9:9" ht="15.75" customHeight="1">
      <c r="I705" s="100"/>
    </row>
    <row r="706" spans="9:9" ht="15.75" customHeight="1">
      <c r="I706" s="100"/>
    </row>
    <row r="707" spans="9:9" ht="15.75" customHeight="1">
      <c r="I707" s="100"/>
    </row>
    <row r="708" spans="9:9" ht="15.75" customHeight="1">
      <c r="I708" s="100"/>
    </row>
    <row r="709" spans="9:9" ht="15.75" customHeight="1">
      <c r="I709" s="100"/>
    </row>
    <row r="710" spans="9:9" ht="15.75" customHeight="1">
      <c r="I710" s="100"/>
    </row>
    <row r="711" spans="9:9" ht="15.75" customHeight="1">
      <c r="I711" s="100"/>
    </row>
    <row r="712" spans="9:9" ht="15.75" customHeight="1">
      <c r="I712" s="100"/>
    </row>
    <row r="713" spans="9:9" ht="15.75" customHeight="1">
      <c r="I713" s="100"/>
    </row>
    <row r="714" spans="9:9" ht="15.75" customHeight="1">
      <c r="I714" s="100"/>
    </row>
    <row r="715" spans="9:9" ht="15.75" customHeight="1">
      <c r="I715" s="100"/>
    </row>
    <row r="716" spans="9:9" ht="15.75" customHeight="1">
      <c r="I716" s="100"/>
    </row>
    <row r="717" spans="9:9" ht="15.75" customHeight="1">
      <c r="I717" s="100"/>
    </row>
    <row r="718" spans="9:9" ht="15.75" customHeight="1">
      <c r="I718" s="100"/>
    </row>
    <row r="719" spans="9:9" ht="15.75" customHeight="1">
      <c r="I719" s="100"/>
    </row>
    <row r="720" spans="9:9" ht="15.75" customHeight="1">
      <c r="I720" s="100"/>
    </row>
    <row r="721" spans="9:9" ht="15.75" customHeight="1">
      <c r="I721" s="100"/>
    </row>
    <row r="722" spans="9:9" ht="15.75" customHeight="1">
      <c r="I722" s="100"/>
    </row>
    <row r="723" spans="9:9" ht="15.75" customHeight="1">
      <c r="I723" s="100"/>
    </row>
    <row r="724" spans="9:9" ht="15.75" customHeight="1">
      <c r="I724" s="100"/>
    </row>
    <row r="725" spans="9:9" ht="15.75" customHeight="1">
      <c r="I725" s="100"/>
    </row>
    <row r="726" spans="9:9" ht="15.75" customHeight="1">
      <c r="I726" s="100"/>
    </row>
    <row r="727" spans="9:9" ht="15.75" customHeight="1">
      <c r="I727" s="100"/>
    </row>
    <row r="728" spans="9:9" ht="15.75" customHeight="1">
      <c r="I728" s="100"/>
    </row>
    <row r="729" spans="9:9" ht="15.75" customHeight="1">
      <c r="I729" s="100"/>
    </row>
    <row r="730" spans="9:9" ht="15.75" customHeight="1">
      <c r="I730" s="100"/>
    </row>
    <row r="731" spans="9:9" ht="15.75" customHeight="1">
      <c r="I731" s="100"/>
    </row>
    <row r="732" spans="9:9" ht="15.75" customHeight="1">
      <c r="I732" s="100"/>
    </row>
    <row r="733" spans="9:9" ht="15.75" customHeight="1">
      <c r="I733" s="100"/>
    </row>
    <row r="734" spans="9:9" ht="15.75" customHeight="1">
      <c r="I734" s="100"/>
    </row>
    <row r="735" spans="9:9" ht="15.75" customHeight="1">
      <c r="I735" s="100"/>
    </row>
    <row r="736" spans="9:9" ht="15.75" customHeight="1">
      <c r="I736" s="100"/>
    </row>
    <row r="737" spans="9:9" ht="15.75" customHeight="1">
      <c r="I737" s="100"/>
    </row>
    <row r="738" spans="9:9" ht="15.75" customHeight="1">
      <c r="I738" s="100"/>
    </row>
    <row r="739" spans="9:9" ht="15.75" customHeight="1">
      <c r="I739" s="100"/>
    </row>
    <row r="740" spans="9:9" ht="15.75" customHeight="1">
      <c r="I740" s="100"/>
    </row>
    <row r="741" spans="9:9" ht="15.75" customHeight="1">
      <c r="I741" s="100"/>
    </row>
    <row r="742" spans="9:9" ht="15.75" customHeight="1">
      <c r="I742" s="100"/>
    </row>
    <row r="743" spans="9:9" ht="15.75" customHeight="1">
      <c r="I743" s="100"/>
    </row>
    <row r="744" spans="9:9" ht="15.75" customHeight="1">
      <c r="I744" s="100"/>
    </row>
    <row r="745" spans="9:9" ht="15.75" customHeight="1">
      <c r="I745" s="100"/>
    </row>
    <row r="746" spans="9:9" ht="15.75" customHeight="1">
      <c r="I746" s="100"/>
    </row>
    <row r="747" spans="9:9" ht="15.75" customHeight="1">
      <c r="I747" s="100"/>
    </row>
    <row r="748" spans="9:9" ht="15.75" customHeight="1">
      <c r="I748" s="100"/>
    </row>
    <row r="749" spans="9:9" ht="15.75" customHeight="1">
      <c r="I749" s="100"/>
    </row>
    <row r="750" spans="9:9" ht="15.75" customHeight="1">
      <c r="I750" s="100"/>
    </row>
    <row r="751" spans="9:9" ht="15.75" customHeight="1">
      <c r="I751" s="100"/>
    </row>
    <row r="752" spans="9:9" ht="15.75" customHeight="1">
      <c r="I752" s="100"/>
    </row>
    <row r="753" spans="9:9" ht="15.75" customHeight="1">
      <c r="I753" s="100"/>
    </row>
    <row r="754" spans="9:9" ht="15.75" customHeight="1">
      <c r="I754" s="100"/>
    </row>
    <row r="755" spans="9:9" ht="15.75" customHeight="1">
      <c r="I755" s="100"/>
    </row>
    <row r="756" spans="9:9" ht="15.75" customHeight="1">
      <c r="I756" s="100"/>
    </row>
    <row r="757" spans="9:9" ht="15.75" customHeight="1">
      <c r="I757" s="100"/>
    </row>
    <row r="758" spans="9:9" ht="15.75" customHeight="1">
      <c r="I758" s="100"/>
    </row>
    <row r="759" spans="9:9" ht="15.75" customHeight="1">
      <c r="I759" s="100"/>
    </row>
    <row r="760" spans="9:9" ht="15.75" customHeight="1">
      <c r="I760" s="100"/>
    </row>
    <row r="761" spans="9:9" ht="15.75" customHeight="1">
      <c r="I761" s="100"/>
    </row>
    <row r="762" spans="9:9" ht="15.75" customHeight="1">
      <c r="I762" s="100"/>
    </row>
    <row r="763" spans="9:9" ht="15.75" customHeight="1">
      <c r="I763" s="100"/>
    </row>
    <row r="764" spans="9:9" ht="15.75" customHeight="1">
      <c r="I764" s="100"/>
    </row>
    <row r="765" spans="9:9" ht="15.75" customHeight="1">
      <c r="I765" s="100"/>
    </row>
    <row r="766" spans="9:9" ht="15.75" customHeight="1">
      <c r="I766" s="100"/>
    </row>
    <row r="767" spans="9:9" ht="15.75" customHeight="1">
      <c r="I767" s="100"/>
    </row>
    <row r="768" spans="9:9" ht="15.75" customHeight="1">
      <c r="I768" s="100"/>
    </row>
    <row r="769" spans="9:9" ht="15.75" customHeight="1">
      <c r="I769" s="100"/>
    </row>
    <row r="770" spans="9:9" ht="15.75" customHeight="1">
      <c r="I770" s="100"/>
    </row>
    <row r="771" spans="9:9" ht="15.75" customHeight="1">
      <c r="I771" s="100"/>
    </row>
    <row r="772" spans="9:9" ht="15.75" customHeight="1">
      <c r="I772" s="100"/>
    </row>
    <row r="773" spans="9:9" ht="15.75" customHeight="1">
      <c r="I773" s="100"/>
    </row>
    <row r="774" spans="9:9" ht="15.75" customHeight="1">
      <c r="I774" s="100"/>
    </row>
    <row r="775" spans="9:9" ht="15.75" customHeight="1">
      <c r="I775" s="100"/>
    </row>
    <row r="776" spans="9:9" ht="15.75" customHeight="1">
      <c r="I776" s="100"/>
    </row>
    <row r="777" spans="9:9" ht="15.75" customHeight="1">
      <c r="I777" s="100"/>
    </row>
    <row r="778" spans="9:9" ht="15.75" customHeight="1">
      <c r="I778" s="100"/>
    </row>
    <row r="779" spans="9:9" ht="15.75" customHeight="1">
      <c r="I779" s="100"/>
    </row>
    <row r="780" spans="9:9" ht="15.75" customHeight="1">
      <c r="I780" s="100"/>
    </row>
    <row r="781" spans="9:9" ht="15.75" customHeight="1">
      <c r="I781" s="100"/>
    </row>
    <row r="782" spans="9:9" ht="15.75" customHeight="1">
      <c r="I782" s="100"/>
    </row>
    <row r="783" spans="9:9" ht="15.75" customHeight="1">
      <c r="I783" s="100"/>
    </row>
    <row r="784" spans="9:9" ht="15.75" customHeight="1">
      <c r="I784" s="100"/>
    </row>
    <row r="785" spans="9:9" ht="15.75" customHeight="1">
      <c r="I785" s="100"/>
    </row>
    <row r="786" spans="9:9" ht="15.75" customHeight="1">
      <c r="I786" s="100"/>
    </row>
    <row r="787" spans="9:9" ht="15.75" customHeight="1">
      <c r="I787" s="100"/>
    </row>
    <row r="788" spans="9:9" ht="15.75" customHeight="1">
      <c r="I788" s="100"/>
    </row>
    <row r="789" spans="9:9" ht="15.75" customHeight="1">
      <c r="I789" s="100"/>
    </row>
    <row r="790" spans="9:9" ht="15.75" customHeight="1">
      <c r="I790" s="100"/>
    </row>
    <row r="791" spans="9:9" ht="15.75" customHeight="1">
      <c r="I791" s="100"/>
    </row>
    <row r="792" spans="9:9" ht="15.75" customHeight="1">
      <c r="I792" s="100"/>
    </row>
    <row r="793" spans="9:9" ht="15.75" customHeight="1">
      <c r="I793" s="100"/>
    </row>
    <row r="794" spans="9:9" ht="15.75" customHeight="1">
      <c r="I794" s="100"/>
    </row>
    <row r="795" spans="9:9" ht="15.75" customHeight="1">
      <c r="I795" s="100"/>
    </row>
    <row r="796" spans="9:9" ht="15.75" customHeight="1">
      <c r="I796" s="100"/>
    </row>
    <row r="797" spans="9:9" ht="15.75" customHeight="1">
      <c r="I797" s="100"/>
    </row>
    <row r="798" spans="9:9" ht="15.75" customHeight="1">
      <c r="I798" s="100"/>
    </row>
    <row r="799" spans="9:9" ht="15.75" customHeight="1">
      <c r="I799" s="100"/>
    </row>
    <row r="800" spans="9:9" ht="15.75" customHeight="1">
      <c r="I800" s="100"/>
    </row>
    <row r="801" spans="9:9" ht="15.75" customHeight="1">
      <c r="I801" s="100"/>
    </row>
    <row r="802" spans="9:9" ht="15.75" customHeight="1">
      <c r="I802" s="100"/>
    </row>
    <row r="803" spans="9:9" ht="15.75" customHeight="1">
      <c r="I803" s="100"/>
    </row>
    <row r="804" spans="9:9" ht="15.75" customHeight="1">
      <c r="I804" s="100"/>
    </row>
    <row r="805" spans="9:9" ht="15.75" customHeight="1">
      <c r="I805" s="100"/>
    </row>
    <row r="806" spans="9:9" ht="15.75" customHeight="1">
      <c r="I806" s="100"/>
    </row>
    <row r="807" spans="9:9" ht="15.75" customHeight="1">
      <c r="I807" s="100"/>
    </row>
    <row r="808" spans="9:9" ht="15.75" customHeight="1">
      <c r="I808" s="100"/>
    </row>
    <row r="809" spans="9:9" ht="15.75" customHeight="1">
      <c r="I809" s="100"/>
    </row>
    <row r="810" spans="9:9" ht="15.75" customHeight="1">
      <c r="I810" s="100"/>
    </row>
    <row r="811" spans="9:9" ht="15.75" customHeight="1">
      <c r="I811" s="100"/>
    </row>
    <row r="812" spans="9:9" ht="15.75" customHeight="1">
      <c r="I812" s="100"/>
    </row>
    <row r="813" spans="9:9" ht="15.75" customHeight="1">
      <c r="I813" s="100"/>
    </row>
    <row r="814" spans="9:9" ht="15.75" customHeight="1">
      <c r="I814" s="100"/>
    </row>
    <row r="815" spans="9:9" ht="15.75" customHeight="1">
      <c r="I815" s="100"/>
    </row>
    <row r="816" spans="9:9" ht="15.75" customHeight="1">
      <c r="I816" s="100"/>
    </row>
    <row r="817" spans="9:9" ht="15.75" customHeight="1">
      <c r="I817" s="100"/>
    </row>
    <row r="818" spans="9:9" ht="15.75" customHeight="1">
      <c r="I818" s="100"/>
    </row>
    <row r="819" spans="9:9" ht="15.75" customHeight="1">
      <c r="I819" s="100"/>
    </row>
    <row r="820" spans="9:9" ht="15.75" customHeight="1">
      <c r="I820" s="100"/>
    </row>
    <row r="821" spans="9:9" ht="15.75" customHeight="1">
      <c r="I821" s="100"/>
    </row>
    <row r="822" spans="9:9" ht="15.75" customHeight="1">
      <c r="I822" s="100"/>
    </row>
    <row r="823" spans="9:9" ht="15.75" customHeight="1">
      <c r="I823" s="100"/>
    </row>
    <row r="824" spans="9:9" ht="15.75" customHeight="1">
      <c r="I824" s="100"/>
    </row>
    <row r="825" spans="9:9" ht="15.75" customHeight="1">
      <c r="I825" s="100"/>
    </row>
    <row r="826" spans="9:9" ht="15.75" customHeight="1">
      <c r="I826" s="100"/>
    </row>
    <row r="827" spans="9:9" ht="15.75" customHeight="1">
      <c r="I827" s="100"/>
    </row>
    <row r="828" spans="9:9" ht="15.75" customHeight="1">
      <c r="I828" s="100"/>
    </row>
    <row r="829" spans="9:9" ht="15.75" customHeight="1">
      <c r="I829" s="100"/>
    </row>
    <row r="830" spans="9:9" ht="15.75" customHeight="1">
      <c r="I830" s="100"/>
    </row>
    <row r="831" spans="9:9" ht="15.75" customHeight="1">
      <c r="I831" s="100"/>
    </row>
    <row r="832" spans="9:9" ht="15.75" customHeight="1">
      <c r="I832" s="100"/>
    </row>
    <row r="833" spans="9:9" ht="15.75" customHeight="1">
      <c r="I833" s="100"/>
    </row>
    <row r="834" spans="9:9" ht="15.75" customHeight="1">
      <c r="I834" s="100"/>
    </row>
    <row r="835" spans="9:9" ht="15.75" customHeight="1">
      <c r="I835" s="100"/>
    </row>
    <row r="836" spans="9:9" ht="15.75" customHeight="1">
      <c r="I836" s="100"/>
    </row>
    <row r="837" spans="9:9" ht="15.75" customHeight="1">
      <c r="I837" s="100"/>
    </row>
    <row r="838" spans="9:9" ht="15.75" customHeight="1">
      <c r="I838" s="100"/>
    </row>
    <row r="839" spans="9:9" ht="15.75" customHeight="1">
      <c r="I839" s="100"/>
    </row>
    <row r="840" spans="9:9" ht="15.75" customHeight="1">
      <c r="I840" s="100"/>
    </row>
    <row r="841" spans="9:9" ht="15.75" customHeight="1">
      <c r="I841" s="100"/>
    </row>
    <row r="842" spans="9:9" ht="15.75" customHeight="1">
      <c r="I842" s="100"/>
    </row>
    <row r="843" spans="9:9" ht="15.75" customHeight="1">
      <c r="I843" s="100"/>
    </row>
    <row r="844" spans="9:9" ht="15.75" customHeight="1">
      <c r="I844" s="100"/>
    </row>
    <row r="845" spans="9:9" ht="15.75" customHeight="1">
      <c r="I845" s="100"/>
    </row>
    <row r="846" spans="9:9" ht="15.75" customHeight="1">
      <c r="I846" s="100"/>
    </row>
    <row r="847" spans="9:9" ht="15.75" customHeight="1">
      <c r="I847" s="100"/>
    </row>
    <row r="848" spans="9:9" ht="15.75" customHeight="1">
      <c r="I848" s="100"/>
    </row>
    <row r="849" spans="9:9" ht="15.75" customHeight="1">
      <c r="I849" s="100"/>
    </row>
    <row r="850" spans="9:9" ht="15.75" customHeight="1">
      <c r="I850" s="100"/>
    </row>
    <row r="851" spans="9:9" ht="15.75" customHeight="1">
      <c r="I851" s="100"/>
    </row>
    <row r="852" spans="9:9" ht="15.75" customHeight="1">
      <c r="I852" s="100"/>
    </row>
    <row r="853" spans="9:9" ht="15.75" customHeight="1">
      <c r="I853" s="100"/>
    </row>
    <row r="854" spans="9:9" ht="15.75" customHeight="1">
      <c r="I854" s="100"/>
    </row>
    <row r="855" spans="9:9" ht="15.75" customHeight="1">
      <c r="I855" s="100"/>
    </row>
    <row r="856" spans="9:9" ht="15.75" customHeight="1">
      <c r="I856" s="100"/>
    </row>
    <row r="857" spans="9:9" ht="15.75" customHeight="1">
      <c r="I857" s="100"/>
    </row>
    <row r="858" spans="9:9" ht="15.75" customHeight="1">
      <c r="I858" s="100"/>
    </row>
    <row r="859" spans="9:9" ht="15.75" customHeight="1">
      <c r="I859" s="100"/>
    </row>
    <row r="860" spans="9:9" ht="15.75" customHeight="1">
      <c r="I860" s="100"/>
    </row>
    <row r="861" spans="9:9" ht="15.75" customHeight="1">
      <c r="I861" s="100"/>
    </row>
    <row r="862" spans="9:9" ht="15.75" customHeight="1">
      <c r="I862" s="100"/>
    </row>
    <row r="863" spans="9:9" ht="15.75" customHeight="1">
      <c r="I863" s="100"/>
    </row>
    <row r="864" spans="9:9" ht="15.75" customHeight="1">
      <c r="I864" s="100"/>
    </row>
    <row r="865" spans="9:9" ht="15.75" customHeight="1">
      <c r="I865" s="100"/>
    </row>
    <row r="866" spans="9:9" ht="15.75" customHeight="1">
      <c r="I866" s="100"/>
    </row>
    <row r="867" spans="9:9" ht="15.75" customHeight="1">
      <c r="I867" s="100"/>
    </row>
    <row r="868" spans="9:9" ht="15.75" customHeight="1">
      <c r="I868" s="100"/>
    </row>
    <row r="869" spans="9:9" ht="15.75" customHeight="1">
      <c r="I869" s="100"/>
    </row>
    <row r="870" spans="9:9" ht="15.75" customHeight="1">
      <c r="I870" s="100"/>
    </row>
    <row r="871" spans="9:9" ht="15.75" customHeight="1">
      <c r="I871" s="100"/>
    </row>
    <row r="872" spans="9:9" ht="15.75" customHeight="1">
      <c r="I872" s="100"/>
    </row>
    <row r="873" spans="9:9" ht="15.75" customHeight="1">
      <c r="I873" s="100"/>
    </row>
    <row r="874" spans="9:9" ht="15.75" customHeight="1">
      <c r="I874" s="100"/>
    </row>
    <row r="875" spans="9:9" ht="15.75" customHeight="1">
      <c r="I875" s="100"/>
    </row>
    <row r="876" spans="9:9" ht="15.75" customHeight="1">
      <c r="I876" s="100"/>
    </row>
    <row r="877" spans="9:9" ht="15.75" customHeight="1">
      <c r="I877" s="100"/>
    </row>
    <row r="878" spans="9:9" ht="15.75" customHeight="1">
      <c r="I878" s="100"/>
    </row>
    <row r="879" spans="9:9" ht="15.75" customHeight="1">
      <c r="I879" s="100"/>
    </row>
    <row r="880" spans="9:9" ht="15.75" customHeight="1">
      <c r="I880" s="100"/>
    </row>
    <row r="881" spans="9:9" ht="15.75" customHeight="1">
      <c r="I881" s="100"/>
    </row>
    <row r="882" spans="9:9" ht="15.75" customHeight="1">
      <c r="I882" s="100"/>
    </row>
    <row r="883" spans="9:9" ht="15.75" customHeight="1">
      <c r="I883" s="100"/>
    </row>
    <row r="884" spans="9:9" ht="15.75" customHeight="1">
      <c r="I884" s="100"/>
    </row>
    <row r="885" spans="9:9" ht="15.75" customHeight="1">
      <c r="I885" s="100"/>
    </row>
    <row r="886" spans="9:9" ht="15.75" customHeight="1">
      <c r="I886" s="100"/>
    </row>
    <row r="887" spans="9:9" ht="15.75" customHeight="1">
      <c r="I887" s="100"/>
    </row>
    <row r="888" spans="9:9" ht="15.75" customHeight="1">
      <c r="I888" s="100"/>
    </row>
    <row r="889" spans="9:9" ht="15.75" customHeight="1">
      <c r="I889" s="100"/>
    </row>
    <row r="890" spans="9:9" ht="15.75" customHeight="1">
      <c r="I890" s="100"/>
    </row>
    <row r="891" spans="9:9" ht="15.75" customHeight="1">
      <c r="I891" s="100"/>
    </row>
    <row r="892" spans="9:9" ht="15.75" customHeight="1">
      <c r="I892" s="100"/>
    </row>
    <row r="893" spans="9:9" ht="15.75" customHeight="1">
      <c r="I893" s="100"/>
    </row>
    <row r="894" spans="9:9" ht="15.75" customHeight="1">
      <c r="I894" s="100"/>
    </row>
    <row r="895" spans="9:9" ht="15.75" customHeight="1">
      <c r="I895" s="100"/>
    </row>
    <row r="896" spans="9:9" ht="15.75" customHeight="1">
      <c r="I896" s="100"/>
    </row>
    <row r="897" spans="9:9" ht="15.75" customHeight="1">
      <c r="I897" s="100"/>
    </row>
    <row r="898" spans="9:9" ht="15.75" customHeight="1">
      <c r="I898" s="100"/>
    </row>
    <row r="899" spans="9:9" ht="15.75" customHeight="1">
      <c r="I899" s="100"/>
    </row>
    <row r="900" spans="9:9" ht="15.75" customHeight="1">
      <c r="I900" s="100"/>
    </row>
    <row r="901" spans="9:9" ht="15.75" customHeight="1">
      <c r="I901" s="100"/>
    </row>
    <row r="902" spans="9:9" ht="15.75" customHeight="1">
      <c r="I902" s="100"/>
    </row>
    <row r="903" spans="9:9" ht="15.75" customHeight="1">
      <c r="I903" s="100"/>
    </row>
    <row r="904" spans="9:9" ht="15.75" customHeight="1">
      <c r="I904" s="100"/>
    </row>
    <row r="905" spans="9:9" ht="15.75" customHeight="1">
      <c r="I905" s="100"/>
    </row>
    <row r="906" spans="9:9" ht="15.75" customHeight="1">
      <c r="I906" s="100"/>
    </row>
    <row r="907" spans="9:9" ht="15.75" customHeight="1">
      <c r="I907" s="100"/>
    </row>
    <row r="908" spans="9:9" ht="15.75" customHeight="1">
      <c r="I908" s="100"/>
    </row>
    <row r="909" spans="9:9" ht="15.75" customHeight="1">
      <c r="I909" s="100"/>
    </row>
    <row r="910" spans="9:9" ht="15.75" customHeight="1">
      <c r="I910" s="100"/>
    </row>
    <row r="911" spans="9:9" ht="15.75" customHeight="1">
      <c r="I911" s="100"/>
    </row>
    <row r="912" spans="9:9" ht="15.75" customHeight="1">
      <c r="I912" s="100"/>
    </row>
    <row r="913" spans="9:9" ht="15.75" customHeight="1">
      <c r="I913" s="100"/>
    </row>
    <row r="914" spans="9:9" ht="15.75" customHeight="1">
      <c r="I914" s="100"/>
    </row>
    <row r="915" spans="9:9" ht="15.75" customHeight="1">
      <c r="I915" s="100"/>
    </row>
    <row r="916" spans="9:9" ht="15.75" customHeight="1">
      <c r="I916" s="100"/>
    </row>
    <row r="917" spans="9:9" ht="15.75" customHeight="1">
      <c r="I917" s="100"/>
    </row>
    <row r="918" spans="9:9" ht="15.75" customHeight="1">
      <c r="I918" s="100"/>
    </row>
    <row r="919" spans="9:9" ht="15.75" customHeight="1">
      <c r="I919" s="100"/>
    </row>
    <row r="920" spans="9:9" ht="15.75" customHeight="1">
      <c r="I920" s="100"/>
    </row>
    <row r="921" spans="9:9" ht="15.75" customHeight="1">
      <c r="I921" s="100"/>
    </row>
    <row r="922" spans="9:9" ht="15.75" customHeight="1">
      <c r="I922" s="100"/>
    </row>
    <row r="923" spans="9:9" ht="15.75" customHeight="1">
      <c r="I923" s="100"/>
    </row>
    <row r="924" spans="9:9" ht="15.75" customHeight="1">
      <c r="I924" s="100"/>
    </row>
    <row r="925" spans="9:9" ht="15.75" customHeight="1">
      <c r="I925" s="100"/>
    </row>
    <row r="926" spans="9:9" ht="15.75" customHeight="1">
      <c r="I926" s="100"/>
    </row>
    <row r="927" spans="9:9" ht="15.75" customHeight="1">
      <c r="I927" s="100"/>
    </row>
    <row r="928" spans="9:9" ht="15.75" customHeight="1">
      <c r="I928" s="100"/>
    </row>
    <row r="929" spans="9:9" ht="15.75" customHeight="1">
      <c r="I929" s="100"/>
    </row>
    <row r="930" spans="9:9" ht="15.75" customHeight="1">
      <c r="I930" s="100"/>
    </row>
    <row r="931" spans="9:9" ht="15.75" customHeight="1">
      <c r="I931" s="100"/>
    </row>
    <row r="932" spans="9:9" ht="15.75" customHeight="1">
      <c r="I932" s="100"/>
    </row>
    <row r="933" spans="9:9" ht="15.75" customHeight="1">
      <c r="I933" s="100"/>
    </row>
    <row r="934" spans="9:9" ht="15.75" customHeight="1">
      <c r="I934" s="100"/>
    </row>
    <row r="935" spans="9:9" ht="15.75" customHeight="1">
      <c r="I935" s="100"/>
    </row>
    <row r="936" spans="9:9" ht="15.75" customHeight="1">
      <c r="I936" s="100"/>
    </row>
    <row r="937" spans="9:9" ht="15.75" customHeight="1">
      <c r="I937" s="100"/>
    </row>
    <row r="938" spans="9:9" ht="15.75" customHeight="1">
      <c r="I938" s="100"/>
    </row>
    <row r="939" spans="9:9" ht="15.75" customHeight="1">
      <c r="I939" s="100"/>
    </row>
    <row r="940" spans="9:9" ht="15.75" customHeight="1">
      <c r="I940" s="100"/>
    </row>
    <row r="941" spans="9:9" ht="15.75" customHeight="1">
      <c r="I941" s="100"/>
    </row>
    <row r="942" spans="9:9" ht="15.75" customHeight="1">
      <c r="I942" s="100"/>
    </row>
    <row r="943" spans="9:9" ht="15.75" customHeight="1">
      <c r="I943" s="100"/>
    </row>
    <row r="944" spans="9:9" ht="15.75" customHeight="1">
      <c r="I944" s="100"/>
    </row>
    <row r="945" spans="9:9" ht="15.75" customHeight="1">
      <c r="I945" s="100"/>
    </row>
    <row r="946" spans="9:9" ht="15.75" customHeight="1">
      <c r="I946" s="100"/>
    </row>
    <row r="947" spans="9:9" ht="15.75" customHeight="1">
      <c r="I947" s="100"/>
    </row>
    <row r="948" spans="9:9" ht="15.75" customHeight="1">
      <c r="I948" s="100"/>
    </row>
    <row r="949" spans="9:9" ht="15.75" customHeight="1">
      <c r="I949" s="100"/>
    </row>
    <row r="950" spans="9:9" ht="15.75" customHeight="1">
      <c r="I950" s="100"/>
    </row>
    <row r="951" spans="9:9" ht="15.75" customHeight="1">
      <c r="I951" s="100"/>
    </row>
    <row r="952" spans="9:9" ht="15.75" customHeight="1">
      <c r="I952" s="100"/>
    </row>
    <row r="953" spans="9:9" ht="15.75" customHeight="1">
      <c r="I953" s="100"/>
    </row>
    <row r="954" spans="9:9" ht="15.75" customHeight="1">
      <c r="I954" s="100"/>
    </row>
    <row r="955" spans="9:9" ht="15.75" customHeight="1">
      <c r="I955" s="100"/>
    </row>
    <row r="956" spans="9:9" ht="15.75" customHeight="1">
      <c r="I956" s="100"/>
    </row>
    <row r="957" spans="9:9" ht="15.75" customHeight="1">
      <c r="I957" s="100"/>
    </row>
    <row r="958" spans="9:9" ht="15.75" customHeight="1">
      <c r="I958" s="100"/>
    </row>
    <row r="959" spans="9:9" ht="15.75" customHeight="1">
      <c r="I959" s="100"/>
    </row>
    <row r="960" spans="9:9" ht="15.75" customHeight="1">
      <c r="I960" s="100"/>
    </row>
    <row r="961" spans="9:9" ht="15.75" customHeight="1">
      <c r="I961" s="100"/>
    </row>
    <row r="962" spans="9:9" ht="15.75" customHeight="1">
      <c r="I962" s="100"/>
    </row>
    <row r="963" spans="9:9" ht="15.75" customHeight="1">
      <c r="I963" s="100"/>
    </row>
    <row r="964" spans="9:9" ht="15.75" customHeight="1">
      <c r="I964" s="100"/>
    </row>
    <row r="965" spans="9:9" ht="15.75" customHeight="1">
      <c r="I965" s="100"/>
    </row>
    <row r="966" spans="9:9" ht="15.75" customHeight="1">
      <c r="I966" s="100"/>
    </row>
    <row r="967" spans="9:9" ht="15.75" customHeight="1">
      <c r="I967" s="100"/>
    </row>
    <row r="968" spans="9:9" ht="15.75" customHeight="1">
      <c r="I968" s="100"/>
    </row>
    <row r="969" spans="9:9" ht="15.75" customHeight="1">
      <c r="I969" s="100"/>
    </row>
    <row r="970" spans="9:9" ht="15.75" customHeight="1">
      <c r="I970" s="100"/>
    </row>
    <row r="971" spans="9:9" ht="15.75" customHeight="1">
      <c r="I971" s="100"/>
    </row>
    <row r="972" spans="9:9" ht="15.75" customHeight="1">
      <c r="I972" s="100"/>
    </row>
    <row r="973" spans="9:9" ht="15.75" customHeight="1">
      <c r="I973" s="100"/>
    </row>
    <row r="974" spans="9:9" ht="15.75" customHeight="1">
      <c r="I974" s="100"/>
    </row>
    <row r="975" spans="9:9" ht="15.75" customHeight="1">
      <c r="I975" s="100"/>
    </row>
    <row r="976" spans="9:9" ht="15.75" customHeight="1">
      <c r="I976" s="100"/>
    </row>
    <row r="977" spans="9:9" ht="15.75" customHeight="1">
      <c r="I977" s="100"/>
    </row>
    <row r="978" spans="9:9" ht="15.75" customHeight="1">
      <c r="I978" s="100"/>
    </row>
    <row r="979" spans="9:9" ht="15.75" customHeight="1">
      <c r="I979" s="100"/>
    </row>
    <row r="980" spans="9:9" ht="15.75" customHeight="1">
      <c r="I980" s="100"/>
    </row>
    <row r="981" spans="9:9" ht="15.75" customHeight="1">
      <c r="I981" s="100"/>
    </row>
    <row r="982" spans="9:9" ht="15.75" customHeight="1">
      <c r="I982" s="100"/>
    </row>
    <row r="983" spans="9:9" ht="15.75" customHeight="1">
      <c r="I983" s="100"/>
    </row>
    <row r="984" spans="9:9" ht="15.75" customHeight="1">
      <c r="I984" s="100"/>
    </row>
    <row r="985" spans="9:9" ht="15.75" customHeight="1">
      <c r="I985" s="100"/>
    </row>
    <row r="986" spans="9:9" ht="15.75" customHeight="1">
      <c r="I986" s="100"/>
    </row>
    <row r="987" spans="9:9" ht="15.75" customHeight="1">
      <c r="I987" s="100"/>
    </row>
    <row r="988" spans="9:9" ht="15.75" customHeight="1">
      <c r="I988" s="100"/>
    </row>
    <row r="989" spans="9:9" ht="15.75" customHeight="1">
      <c r="I989" s="100"/>
    </row>
    <row r="990" spans="9:9" ht="15.75" customHeight="1">
      <c r="I990" s="100"/>
    </row>
    <row r="991" spans="9:9" ht="15.75" customHeight="1">
      <c r="I991" s="100"/>
    </row>
    <row r="992" spans="9:9" ht="15.75" customHeight="1">
      <c r="I992" s="100"/>
    </row>
    <row r="993" spans="9:9" ht="15.75" customHeight="1">
      <c r="I993" s="100"/>
    </row>
    <row r="994" spans="9:9" ht="15.75" customHeight="1">
      <c r="I994" s="100"/>
    </row>
    <row r="995" spans="9:9" ht="15.75" customHeight="1">
      <c r="I995" s="100"/>
    </row>
    <row r="996" spans="9:9" ht="15.75" customHeight="1">
      <c r="I996" s="100"/>
    </row>
    <row r="997" spans="9:9" ht="15.75" customHeight="1">
      <c r="I997" s="100"/>
    </row>
    <row r="998" spans="9:9" ht="15.75" customHeight="1">
      <c r="I998" s="100"/>
    </row>
    <row r="999" spans="9:9" ht="15.75" customHeight="1">
      <c r="I999" s="100"/>
    </row>
    <row r="1000" spans="9:9" ht="15.75" customHeight="1">
      <c r="I1000" s="100"/>
    </row>
  </sheetData>
  <printOptions>
    <extLst>
      <ext uri="smNativeData">
        <pm:pageFlags xmlns:pm="smNativeData" id="1712247999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712247999" l="56" r="56" t="56" b="56" borderId="0" fillId="0" vertical="0"/>
        <pm:footer xmlns:pm="smNativeData" id="1712247999" l="56" r="56" t="56" b="56" borderId="0" fillId="0" vertical="2"/>
      </ext>
    </extLst>
  </headerFooter>
  <extLst>
    <ext uri="smNativeData">
      <pm:sheetPrefs xmlns:pm="smNativeData" day="17122479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N916"/>
  <sheetViews>
    <sheetView view="normal" workbookViewId="0">
      <selection activeCell="A1" sqref="A1"/>
    </sheetView>
  </sheetViews>
  <sheetFormatPr baseColWidth="11" defaultColWidth="12.630631" defaultRowHeight="13.45"/>
  <cols>
    <col min="1" max="1" width="9.882883" customWidth="1" style="6"/>
    <col min="2" max="2" width="38.486486" customWidth="1" style="6"/>
    <col min="3" max="3" width="11.747748" customWidth="1" style="6"/>
    <col min="4" max="4" width="25.378378" customWidth="1" style="6"/>
    <col min="5" max="5" width="25.000000" customWidth="1" style="6"/>
    <col min="6" max="7" width="8.252252" customWidth="1" style="6"/>
    <col min="8" max="8" width="29.252252" customWidth="1" style="6"/>
    <col min="9" max="9" width="2.495495" customWidth="1" style="6"/>
    <col min="10" max="12" width="8.747748" customWidth="1" style="6"/>
    <col min="13" max="13" width="8.882883" customWidth="1" style="6"/>
  </cols>
  <sheetData>
    <row r="1" spans="3:13" ht="15.75" customHeight="1">
      <c r="C1" s="100"/>
      <c r="D1" s="66"/>
      <c r="M1" s="118"/>
    </row>
    <row r="2" spans="1:13" ht="15.75" customHeight="1">
      <c r="A2" s="101" t="s">
        <v>9</v>
      </c>
      <c r="B2" s="101" t="s">
        <v>10</v>
      </c>
      <c r="C2" s="101" t="s">
        <v>1004</v>
      </c>
      <c r="D2" s="119" t="s">
        <v>910</v>
      </c>
      <c r="E2" s="119" t="s">
        <v>911</v>
      </c>
      <c r="F2" s="119" t="s">
        <v>912</v>
      </c>
      <c r="G2" s="119" t="s">
        <v>913</v>
      </c>
      <c r="H2" s="119" t="s">
        <v>613</v>
      </c>
      <c r="J2" s="102" t="s">
        <v>919</v>
      </c>
      <c r="K2" s="102" t="s">
        <v>920</v>
      </c>
      <c r="L2" s="102" t="s">
        <v>921</v>
      </c>
      <c r="M2" s="120" t="s">
        <v>922</v>
      </c>
    </row>
    <row r="3" spans="1:14" ht="15.75" customHeight="1">
      <c r="A3" s="65" t="e">
        <f>#NAME?</f>
        <v>#NAME?</v>
      </c>
      <c r="B3" s="65" t="e">
        <f>#NAME?</f>
        <v>#NAME?</v>
      </c>
      <c r="C3" s="121" t="e">
        <f>VLOOKUP(B3,SeguimientoAlumnos!D3:BV179,69,0)</f>
        <v>#N/A</v>
      </c>
      <c r="D3" s="122" t="str">
        <f aca="1">IFERROR(INDIRECT(CONCATENATE("SeguimientoAlumnos!R2C"&amp;J3),FALSE()),"")</f>
        <v/>
      </c>
      <c r="E3" s="122" t="str">
        <f aca="1">IFERROR(INDIRECT(CONCATENATE("SeguimientoAlumnos!R2C"&amp;K3),FALSE()),"")</f>
        <v/>
      </c>
      <c r="F3" s="122" t="str">
        <f aca="1">IFERROR(INDIRECT(CONCATENATE("SeguimientoAlumnos!R2C"&amp;L3),FALSE()),"")</f>
        <v/>
      </c>
      <c r="G3" s="122" t="str">
        <f aca="1">IFERROR(INDIRECT(CONCATENATE("SeguimientoAlumnos!R2C"&amp;M3),FALSE()),"")</f>
        <v/>
      </c>
      <c r="H3" s="65" t="e">
        <f>_xlfn.CONCAT(A3,"@alumnos.upa.edu.mx")</f>
        <v>#NAME?</v>
      </c>
      <c r="J3" s="106" t="e">
        <f aca="1">MATCH("E",INDIRECT(CONCATENATE("SeguimientoAlumnos!R"&amp;MATCH(A3,SeguimientoAlumnos!C$3:C$299,0)+2&amp;"C5"&amp;":R"&amp;MATCH(A3,SeguimientoAlumnos!C$3:C$299,0)+2&amp;"C76"),FALSE()),0)+4</f>
        <v>#N/A</v>
      </c>
      <c r="K3" s="123" t="e">
        <f aca="1">IF($C3&gt;1,MATCH("E",INDIRECT(CONCATENATE("SeguimientoAlumnos!R"&amp;MATCH(A3,SeguimientoAlumnos!C$3:C$299,0)+2&amp;"C"&amp;J3+1&amp;":R"&amp;MATCH(A3,SeguimientoAlumnos!C$3:C$299,0)+2&amp;"C76"),FALSE()),0)+J3,0)</f>
        <v>#N/A</v>
      </c>
      <c r="L3" s="105" t="e">
        <f aca="1">IF($C3&gt;1,MATCH("E",INDIRECT(CONCATENATE("SeguimientoAlumnos!R"&amp;MATCH(B3,SeguimientoAlumnos!D$3:D$109,0)+2&amp;"C"&amp;K3+1&amp;":R"&amp;MATCH(B3,SeguimientoAlumnos!D$3:D$109,0)+2&amp;"C76"),FALSE()),0)+K3,0)</f>
        <v>#N/A</v>
      </c>
      <c r="M3" s="106" t="e">
        <f aca="1">IF($C3&gt;1,MATCH("E",INDIRECT(CONCATENATE("SeguimientoAlumnos!R"&amp;MATCH(C3,SeguimientoAlumnos!E$5:E$100,0)+2&amp;"C"&amp;L3+1&amp;":R"&amp;MATCH(C3,SeguimientoAlumnos!E$5:E$100,0)+2&amp;"C76"),FALSE()),0)+L3,0)</f>
        <v>#N/A</v>
      </c>
      <c r="N3" s="6" t="e">
        <f>MATCH(A3,SeguimientoAlumnos!C$3:C$109,0)</f>
        <v>#NAME?</v>
      </c>
    </row>
    <row r="4" spans="1:13" ht="15.75" customHeight="1">
      <c r="A4" s="65" t="e">
        <f>#NAME?</f>
        <v>#NAME?</v>
      </c>
      <c r="B4" s="65" t="e">
        <f>#NAME?</f>
        <v>#NAME?</v>
      </c>
      <c r="C4" s="121" t="e">
        <f>VLOOKUP(B4,SeguimientoAlumnos!D4:BV180,69,0)</f>
        <v>#N/A</v>
      </c>
      <c r="D4" s="122" t="str">
        <f aca="1">IFERROR(INDIRECT(CONCATENATE("SeguimientoAlumnos!R2C"&amp;J4),FALSE()),"")</f>
        <v/>
      </c>
      <c r="E4" s="122" t="str">
        <f aca="1">IFERROR(INDIRECT(CONCATENATE("SeguimientoAlumnos!R2C"&amp;K4),FALSE()),"")</f>
        <v/>
      </c>
      <c r="F4" s="122" t="str">
        <f aca="1">IFERROR(INDIRECT(CONCATENATE("SeguimientoAlumnos!R2C"&amp;L4),FALSE()),"")</f>
        <v/>
      </c>
      <c r="G4" s="122" t="str">
        <f aca="1">IFERROR(INDIRECT(CONCATENATE("SeguimientoAlumnos!R2C"&amp;M4),FALSE()),"")</f>
        <v/>
      </c>
      <c r="H4" s="65" t="e">
        <f>_xlfn.CONCAT(A4,"@alumnos.upa.edu.mx")</f>
        <v>#NAME?</v>
      </c>
      <c r="J4" s="106" t="e">
        <f aca="1">MATCH("E",INDIRECT(CONCATENATE("SeguimientoAlumnos!R"&amp;MATCH(A4,SeguimientoAlumnos!C$3:C$299,0)+2&amp;"C5"&amp;":R"&amp;MATCH(A4,SeguimientoAlumnos!C$3:C$299,0)+2&amp;"C76"),FALSE()),0)+4</f>
        <v>#N/A</v>
      </c>
      <c r="K4" s="123" t="e">
        <f aca="1">IF($C4&gt;1,MATCH("E",INDIRECT(CONCATENATE("SeguimientoAlumnos!R"&amp;MATCH(A4,SeguimientoAlumnos!C$3:C$299,0)+2&amp;"C"&amp;J4+1&amp;":R"&amp;MATCH(A4,SeguimientoAlumnos!C$3:C$299,0)+2&amp;"C76"),FALSE()),0)+J4,0)</f>
        <v>#N/A</v>
      </c>
      <c r="L4" s="105" t="e">
        <f aca="1">IF($C4&gt;1,MATCH("E",INDIRECT(CONCATENATE("SeguimientoAlumnos!R"&amp;MATCH(B4,SeguimientoAlumnos!D$3:D$109,0)+2&amp;"C"&amp;K4+1&amp;":R"&amp;MATCH(B4,SeguimientoAlumnos!D$3:D$109,0)+2&amp;"C76"),FALSE()),0)+K4,0)</f>
        <v>#N/A</v>
      </c>
      <c r="M4" s="106" t="e">
        <f aca="1">IF($C4&gt;1,MATCH("E",INDIRECT(CONCATENATE("SeguimientoAlumnos!R"&amp;MATCH(C4,SeguimientoAlumnos!E$5:E$100,0)+2&amp;"C"&amp;L4+1&amp;":R"&amp;MATCH(C4,SeguimientoAlumnos!E$5:E$100,0)+2&amp;"C76"),FALSE()),0)+L4,0)</f>
        <v>#N/A</v>
      </c>
    </row>
    <row r="5" spans="1:13" ht="15.75" customHeight="1">
      <c r="A5" s="65" t="e">
        <f>#NAME?</f>
        <v>#NAME?</v>
      </c>
      <c r="B5" s="65" t="e">
        <f>#NAME?</f>
        <v>#NAME?</v>
      </c>
      <c r="C5" s="121" t="e">
        <f>VLOOKUP(B5,SeguimientoAlumnos!D5:BV181,69,0)</f>
        <v>#N/A</v>
      </c>
      <c r="D5" s="122" t="str">
        <f aca="1">IFERROR(INDIRECT(CONCATENATE("SeguimientoAlumnos!R2C"&amp;J5),FALSE()),"")</f>
        <v/>
      </c>
      <c r="E5" s="122" t="str">
        <f aca="1">IFERROR(INDIRECT(CONCATENATE("SeguimientoAlumnos!R2C"&amp;K5),FALSE()),"")</f>
        <v/>
      </c>
      <c r="F5" s="122" t="str">
        <f aca="1">IFERROR(INDIRECT(CONCATENATE("SeguimientoAlumnos!R2C"&amp;L5),FALSE()),"")</f>
        <v/>
      </c>
      <c r="G5" s="122" t="str">
        <f aca="1">IFERROR(INDIRECT(CONCATENATE("SeguimientoAlumnos!R2C"&amp;M5),FALSE()),"")</f>
        <v/>
      </c>
      <c r="H5" s="65" t="e">
        <f>_xlfn.CONCAT(A5,"@alumnos.upa.edu.mx")</f>
        <v>#NAME?</v>
      </c>
      <c r="J5" s="106" t="e">
        <f aca="1">MATCH("E",INDIRECT(CONCATENATE("SeguimientoAlumnos!R"&amp;MATCH(A5,SeguimientoAlumnos!C$3:C$299,0)+2&amp;"C5"&amp;":R"&amp;MATCH(A5,SeguimientoAlumnos!C$3:C$299,0)+2&amp;"C76"),FALSE()),0)+4</f>
        <v>#N/A</v>
      </c>
      <c r="K5" s="123" t="e">
        <f aca="1">IF($C5&gt;1,MATCH("E",INDIRECT(CONCATENATE("SeguimientoAlumnos!R"&amp;MATCH(A5,SeguimientoAlumnos!C$3:C$299,0)+2&amp;"C"&amp;J5+1&amp;":R"&amp;MATCH(A5,SeguimientoAlumnos!C$3:C$299,0)+2&amp;"C76"),FALSE()),0)+J5,0)</f>
        <v>#N/A</v>
      </c>
      <c r="L5" s="105" t="e">
        <f aca="1">IF($C5&gt;1,MATCH("E",INDIRECT(CONCATENATE("SeguimientoAlumnos!R"&amp;MATCH(B5,SeguimientoAlumnos!D$3:D$109,0)+2&amp;"C"&amp;K5+1&amp;":R"&amp;MATCH(B5,SeguimientoAlumnos!D$3:D$109,0)+2&amp;"C76"),FALSE()),0)+K5,0)</f>
        <v>#N/A</v>
      </c>
      <c r="M5" s="106" t="e">
        <f aca="1">IF($C5&gt;1,MATCH("E",INDIRECT(CONCATENATE("SeguimientoAlumnos!R"&amp;MATCH(C5,SeguimientoAlumnos!E$5:E$100,0)+2&amp;"C"&amp;L5+1&amp;":R"&amp;MATCH(C5,SeguimientoAlumnos!E$5:E$100,0)+2&amp;"C76"),FALSE()),0)+L5,0)</f>
        <v>#N/A</v>
      </c>
    </row>
    <row r="6" spans="1:13" ht="15.75" customHeight="1">
      <c r="A6" s="65" t="e">
        <f>#NAME?</f>
        <v>#NAME?</v>
      </c>
      <c r="B6" s="65" t="e">
        <f>#NAME?</f>
        <v>#NAME?</v>
      </c>
      <c r="C6" s="121" t="e">
        <f>VLOOKUP(B6,SeguimientoAlumnos!D6:BV182,69,0)</f>
        <v>#N/A</v>
      </c>
      <c r="D6" s="122" t="str">
        <f aca="1">IFERROR(INDIRECT(CONCATENATE("SeguimientoAlumnos!R2C"&amp;J6),FALSE()),"")</f>
        <v/>
      </c>
      <c r="E6" s="122" t="str">
        <f aca="1">IFERROR(INDIRECT(CONCATENATE("SeguimientoAlumnos!R2C"&amp;K6),FALSE()),"")</f>
        <v/>
      </c>
      <c r="F6" s="122" t="str">
        <f aca="1">IFERROR(INDIRECT(CONCATENATE("SeguimientoAlumnos!R2C"&amp;L6),FALSE()),"")</f>
        <v/>
      </c>
      <c r="G6" s="122" t="str">
        <f aca="1">IFERROR(INDIRECT(CONCATENATE("SeguimientoAlumnos!R2C"&amp;M6),FALSE()),"")</f>
        <v/>
      </c>
      <c r="H6" s="65" t="e">
        <f>_xlfn.CONCAT(A6,"@alumnos.upa.edu.mx")</f>
        <v>#NAME?</v>
      </c>
      <c r="J6" s="106" t="e">
        <f aca="1">MATCH("E",INDIRECT(CONCATENATE("SeguimientoAlumnos!R"&amp;MATCH(A6,SeguimientoAlumnos!C$3:C$299,0)+2&amp;"C5"&amp;":R"&amp;MATCH(A6,SeguimientoAlumnos!C$3:C$299,0)+2&amp;"C76"),FALSE()),0)+4</f>
        <v>#N/A</v>
      </c>
      <c r="K6" s="123" t="e">
        <f aca="1">IF($C6&gt;1,MATCH("E",INDIRECT(CONCATENATE("SeguimientoAlumnos!R"&amp;MATCH(A6,SeguimientoAlumnos!C$3:C$299,0)+2&amp;"C"&amp;J6+1&amp;":R"&amp;MATCH(A6,SeguimientoAlumnos!C$3:C$299,0)+2&amp;"C76"),FALSE()),0)+J6,0)</f>
        <v>#N/A</v>
      </c>
      <c r="L6" s="105" t="e">
        <f aca="1">IF($C6&gt;1,MATCH("E",INDIRECT(CONCATENATE("SeguimientoAlumnos!R"&amp;MATCH(B6,SeguimientoAlumnos!D$3:D$109,0)+2&amp;"C"&amp;K6+1&amp;":R"&amp;MATCH(B6,SeguimientoAlumnos!D$3:D$109,0)+2&amp;"C76"),FALSE()),0)+K6,0)</f>
        <v>#N/A</v>
      </c>
      <c r="M6" s="106" t="e">
        <f aca="1">IF($C6&gt;1,MATCH("E",INDIRECT(CONCATENATE("SeguimientoAlumnos!R"&amp;MATCH(C6,SeguimientoAlumnos!E$5:E$100,0)+2&amp;"C"&amp;L6+1&amp;":R"&amp;MATCH(C6,SeguimientoAlumnos!E$5:E$100,0)+2&amp;"C76"),FALSE()),0)+L6,0)</f>
        <v>#N/A</v>
      </c>
    </row>
    <row r="7" spans="1:13" ht="15.75" customHeight="1">
      <c r="A7" s="65" t="e">
        <f>#NAME?</f>
        <v>#NAME?</v>
      </c>
      <c r="B7" s="65" t="e">
        <f>#NAME?</f>
        <v>#NAME?</v>
      </c>
      <c r="C7" s="121" t="e">
        <f>VLOOKUP(B7,SeguimientoAlumnos!D7:BV183,69,0)</f>
        <v>#N/A</v>
      </c>
      <c r="D7" s="122" t="str">
        <f aca="1">IFERROR(INDIRECT(CONCATENATE("SeguimientoAlumnos!R2C"&amp;J7),FALSE()),"")</f>
        <v/>
      </c>
      <c r="E7" s="122" t="str">
        <f aca="1">IFERROR(INDIRECT(CONCATENATE("SeguimientoAlumnos!R2C"&amp;K7),FALSE()),"")</f>
        <v/>
      </c>
      <c r="F7" s="122" t="str">
        <f aca="1">IFERROR(INDIRECT(CONCATENATE("SeguimientoAlumnos!R2C"&amp;L7),FALSE()),"")</f>
        <v/>
      </c>
      <c r="G7" s="122" t="str">
        <f aca="1">IFERROR(INDIRECT(CONCATENATE("SeguimientoAlumnos!R2C"&amp;M7),FALSE()),"")</f>
        <v/>
      </c>
      <c r="H7" s="65" t="e">
        <f>_xlfn.CONCAT(A7,"@alumnos.upa.edu.mx")</f>
        <v>#NAME?</v>
      </c>
      <c r="J7" s="106" t="e">
        <f aca="1">MATCH("E",INDIRECT(CONCATENATE("SeguimientoAlumnos!R"&amp;MATCH(A7,SeguimientoAlumnos!C$3:C$299,0)+2&amp;"C5"&amp;":R"&amp;MATCH(A7,SeguimientoAlumnos!C$3:C$299,0)+2&amp;"C76"),FALSE()),0)+4</f>
        <v>#N/A</v>
      </c>
      <c r="K7" s="123" t="e">
        <f aca="1">IF($C7&gt;1,MATCH("E",INDIRECT(CONCATENATE("SeguimientoAlumnos!R"&amp;MATCH(A7,SeguimientoAlumnos!C$3:C$299,0)+2&amp;"C"&amp;J7+1&amp;":R"&amp;MATCH(A7,SeguimientoAlumnos!C$3:C$299,0)+2&amp;"C76"),FALSE()),0)+J7,0)</f>
        <v>#N/A</v>
      </c>
      <c r="L7" s="105" t="e">
        <f aca="1">IF($C7&gt;1,MATCH("E",INDIRECT(CONCATENATE("SeguimientoAlumnos!R"&amp;MATCH(B7,SeguimientoAlumnos!D$3:D$109,0)+2&amp;"C"&amp;K7+1&amp;":R"&amp;MATCH(B7,SeguimientoAlumnos!D$3:D$109,0)+2&amp;"C76"),FALSE()),0)+K7,0)</f>
        <v>#N/A</v>
      </c>
      <c r="M7" s="106" t="e">
        <f aca="1">IF($C7&gt;1,MATCH("E",INDIRECT(CONCATENATE("SeguimientoAlumnos!R"&amp;MATCH(C7,SeguimientoAlumnos!E$5:E$100,0)+2&amp;"C"&amp;L7+1&amp;":R"&amp;MATCH(C7,SeguimientoAlumnos!E$5:E$100,0)+2&amp;"C76"),FALSE()),0)+L7,0)</f>
        <v>#N/A</v>
      </c>
    </row>
    <row r="8" spans="1:13" ht="15.75" customHeight="1">
      <c r="A8" s="65" t="e">
        <f>#NAME?</f>
        <v>#NAME?</v>
      </c>
      <c r="B8" s="65" t="e">
        <f>#NAME?</f>
        <v>#NAME?</v>
      </c>
      <c r="C8" s="121" t="e">
        <f>VLOOKUP(B8,SeguimientoAlumnos!D8:BV184,69,0)</f>
        <v>#N/A</v>
      </c>
      <c r="D8" s="122" t="str">
        <f aca="1">IFERROR(INDIRECT(CONCATENATE("SeguimientoAlumnos!R2C"&amp;J8),FALSE()),"")</f>
        <v/>
      </c>
      <c r="E8" s="122" t="str">
        <f aca="1">IFERROR(INDIRECT(CONCATENATE("SeguimientoAlumnos!R2C"&amp;K8),FALSE()),"")</f>
        <v/>
      </c>
      <c r="F8" s="122" t="str">
        <f aca="1">IFERROR(INDIRECT(CONCATENATE("Cargas Alumnos!R2C"&amp;L8),FALSE()),"")</f>
        <v/>
      </c>
      <c r="G8" s="122" t="str">
        <f aca="1">IFERROR(INDIRECT(CONCATENATE("SeguimientoAlumnos!R2C"&amp;M8),FALSE()),"")</f>
        <v/>
      </c>
      <c r="H8" s="65" t="e">
        <f>_xlfn.CONCAT(A8,"@alumnos.upa.edu.mx")</f>
        <v>#NAME?</v>
      </c>
      <c r="J8" s="106" t="e">
        <f aca="1">MATCH("E",INDIRECT(CONCATENATE("SeguimientoAlumnos!R"&amp;MATCH(A8,SeguimientoAlumnos!C$3:C$299,0)+2&amp;"C5"&amp;":R"&amp;MATCH(A8,SeguimientoAlumnos!C$3:C$299,0)+2&amp;"C76"),FALSE()),0)+4</f>
        <v>#N/A</v>
      </c>
      <c r="K8" s="123" t="e">
        <f aca="1">IF($C8&gt;1,MATCH("E",INDIRECT(CONCATENATE("SeguimientoAlumnos!R"&amp;MATCH(A8,SeguimientoAlumnos!C$3:C$299,0)+2&amp;"C"&amp;J8+1&amp;":R"&amp;MATCH(A8,SeguimientoAlumnos!C$3:C$299,0)+2&amp;"C76"),FALSE()),0)+J8,0)</f>
        <v>#N/A</v>
      </c>
      <c r="L8" s="124" t="e">
        <f aca="1">IF($C8&gt;1,MATCH("E",INDIRECT(CONCATENATE("SeguimientoAlumnos!R"&amp;MATCH(B8,SeguimientoAlumnos!D$3:D$109,0)+2&amp;"C"&amp;K8+1&amp;":R"&amp;MATCH(B8,SeguimientoAlumnos!D$3:D$109,0)+2&amp;"C76"),FALSE()),0)+K8,0)</f>
        <v>#N/A</v>
      </c>
      <c r="M8" s="125" t="e">
        <f aca="1">IF($C8&gt;1,MATCH("E",INDIRECT(CONCATENATE("SeguimientoAlumnos!R"&amp;MATCH(C8,SeguimientoAlumnos!E$5:E$100,0)+2&amp;"C"&amp;L8+1&amp;":R"&amp;MATCH(C8,SeguimientoAlumnos!E$5:E$100,0)+2&amp;"C76"),FALSE()),0)+L8,0)</f>
        <v>#N/A</v>
      </c>
    </row>
    <row r="9" spans="1:13" ht="15.75" customHeight="1">
      <c r="A9" s="65" t="e">
        <f>#NAME?</f>
        <v>#NAME?</v>
      </c>
      <c r="B9" s="65" t="e">
        <f>#NAME?</f>
        <v>#NAME?</v>
      </c>
      <c r="C9" s="121" t="e">
        <f>VLOOKUP(B9,SeguimientoAlumnos!D9:BV185,69,0)</f>
        <v>#N/A</v>
      </c>
      <c r="D9" s="122" t="str">
        <f aca="1">IFERROR(INDIRECT(CONCATENATE("SeguimientoAlumnos!R2C"&amp;J9),FALSE()),"")</f>
        <v/>
      </c>
      <c r="E9" s="122" t="str">
        <f aca="1">IFERROR(INDIRECT(CONCATENATE("SeguimientoAlumnos!R2C"&amp;K9),FALSE()),"")</f>
        <v/>
      </c>
      <c r="F9" s="122" t="str">
        <f aca="1">IFERROR(INDIRECT(CONCATENATE("Cargas Alumnos!R2C"&amp;L9),FALSE()),"")</f>
        <v/>
      </c>
      <c r="G9" s="122" t="str">
        <f aca="1">IFERROR(INDIRECT(CONCATENATE("Cargas Alumnos!R2C"&amp;M9),FALSE()),"")</f>
        <v/>
      </c>
      <c r="H9" s="65" t="e">
        <f>_xlfn.CONCAT(A9,"@alumnos.upa.edu.mx")</f>
        <v>#NAME?</v>
      </c>
      <c r="J9" s="106" t="e">
        <f aca="1">MATCH("E",INDIRECT(CONCATENATE("SeguimientoAlumnos!R"&amp;MATCH(A9,SeguimientoAlumnos!C$3:C$299,0)+2&amp;"C5"&amp;":R"&amp;MATCH(A9,SeguimientoAlumnos!C$3:C$299,0)+2&amp;"C76"),FALSE()),0)+4</f>
        <v>#N/A</v>
      </c>
      <c r="K9" s="123" t="e">
        <f aca="1">IF($C9&gt;1,MATCH("E",INDIRECT(CONCATENATE("SeguimientoAlumnos!R"&amp;MATCH(A9,SeguimientoAlumnos!C$3:C$299,0)+2&amp;"C"&amp;J9+1&amp;":R"&amp;MATCH(A9,SeguimientoAlumnos!C$3:C$299,0)+2&amp;"C76"),FALSE()),0)+J9,0)</f>
        <v>#N/A</v>
      </c>
      <c r="L9" s="124" t="e">
        <f aca="1">IF($C9&gt;1,MATCH("E",INDIRECT(CONCATENATE("SeguimientoAlumnos!R"&amp;MATCH(B9,SeguimientoAlumnos!D$3:D$109,0)+2&amp;"C"&amp;K9+1&amp;":R"&amp;MATCH(B9,SeguimientoAlumnos!D$3:D$109,0)+2&amp;"C76"),FALSE()),0)+K9,0)</f>
        <v>#N/A</v>
      </c>
      <c r="M9" s="125" t="e">
        <f aca="1">IF($C9&gt;1,MATCH("E",INDIRECT(CONCATENATE("SeguimientoAlumnos!R"&amp;MATCH(C9,SeguimientoAlumnos!E$5:E$100,0)+2&amp;"C"&amp;L9+1&amp;":R"&amp;MATCH(C9,SeguimientoAlumnos!E$5:E$100,0)+2&amp;"C76"),FALSE()),0)+L9,0)</f>
        <v>#N/A</v>
      </c>
    </row>
    <row r="10" spans="1:13" ht="15.75" customHeight="1">
      <c r="A10" s="65" t="e">
        <f>#NAME?</f>
        <v>#NAME?</v>
      </c>
      <c r="B10" s="65" t="e">
        <f>#NAME?</f>
        <v>#NAME?</v>
      </c>
      <c r="C10" s="121" t="e">
        <f>VLOOKUP(B10,SeguimientoAlumnos!D10:BV186,69,0)</f>
        <v>#N/A</v>
      </c>
      <c r="D10" s="122" t="str">
        <f aca="1">IFERROR(INDIRECT(CONCATENATE("SeguimientoAlumnos!R2C"&amp;J10),FALSE()),"")</f>
        <v/>
      </c>
      <c r="E10" s="122" t="str">
        <f aca="1">IFERROR(INDIRECT(CONCATENATE("SeguimientoAlumnos!R2C"&amp;K10),FALSE()),"")</f>
        <v/>
      </c>
      <c r="F10" s="122" t="str">
        <f aca="1">IFERROR(INDIRECT(CONCATENATE("Cargas Alumnos!R2C"&amp;L10),FALSE()),"")</f>
        <v/>
      </c>
      <c r="G10" s="122" t="str">
        <f aca="1">IFERROR(INDIRECT(CONCATENATE("Cargas Alumnos!R2C"&amp;M10),FALSE()),"")</f>
        <v/>
      </c>
      <c r="H10" s="65" t="e">
        <f>_xlfn.CONCAT(A10,"@alumnos.upa.edu.mx")</f>
        <v>#NAME?</v>
      </c>
      <c r="J10" s="106" t="e">
        <f aca="1">MATCH("E",INDIRECT(CONCATENATE("SeguimientoAlumnos!R"&amp;MATCH(A10,SeguimientoAlumnos!C$3:C$299,0)+2&amp;"C5"&amp;":R"&amp;MATCH(A10,SeguimientoAlumnos!C$3:C$299,0)+2&amp;"C76"),FALSE()),0)+4</f>
        <v>#N/A</v>
      </c>
      <c r="K10" s="123" t="e">
        <f aca="1">IF($C10&gt;1,MATCH("E",INDIRECT(CONCATENATE("SeguimientoAlumnos!R"&amp;MATCH(A10,SeguimientoAlumnos!C$3:C$299,0)+2&amp;"C"&amp;J10+1&amp;":R"&amp;MATCH(A10,SeguimientoAlumnos!C$3:C$299,0)+2&amp;"C76"),FALSE()),0)+J10,0)</f>
        <v>#N/A</v>
      </c>
      <c r="L10" s="124" t="e">
        <f aca="1">IF($C10&gt;1,MATCH("E",INDIRECT(CONCATENATE("SeguimientoAlumnos!R"&amp;MATCH(B10,SeguimientoAlumnos!D$3:D$109,0)+2&amp;"C"&amp;K10+1&amp;":R"&amp;MATCH(B10,SeguimientoAlumnos!D$3:D$109,0)+2&amp;"C76"),FALSE()),0)+K10,0)</f>
        <v>#N/A</v>
      </c>
      <c r="M10" s="125" t="e">
        <f aca="1">IF($C10&gt;1,MATCH("E",INDIRECT(CONCATENATE("SeguimientoAlumnos!R"&amp;MATCH(C10,SeguimientoAlumnos!E$5:E$100,0)+2&amp;"C"&amp;L10+1&amp;":R"&amp;MATCH(C10,SeguimientoAlumnos!E$5:E$100,0)+2&amp;"C76"),FALSE()),0)+L10,0)</f>
        <v>#N/A</v>
      </c>
    </row>
    <row r="11" spans="1:13" ht="15.75" customHeight="1">
      <c r="A11" s="65" t="e">
        <f>#NAME?</f>
        <v>#NAME?</v>
      </c>
      <c r="B11" s="65" t="e">
        <f>#NAME?</f>
        <v>#NAME?</v>
      </c>
      <c r="C11" s="121" t="e">
        <f>VLOOKUP(B11,SeguimientoAlumnos!D11:BV187,69,0)</f>
        <v>#N/A</v>
      </c>
      <c r="D11" s="122" t="str">
        <f aca="1">IFERROR(INDIRECT(CONCATENATE("SeguimientoAlumnos!R2C"&amp;J11),FALSE()),"")</f>
        <v/>
      </c>
      <c r="E11" s="122" t="str">
        <f aca="1">IFERROR(INDIRECT(CONCATENATE("SeguimientoAlumnos!R2C"&amp;K11),FALSE()),"")</f>
        <v/>
      </c>
      <c r="F11" s="122" t="str">
        <f aca="1">IFERROR(INDIRECT(CONCATENATE("Cargas Alumnos!R2C"&amp;L11),FALSE()),"")</f>
        <v/>
      </c>
      <c r="G11" s="122" t="str">
        <f aca="1">IFERROR(INDIRECT(CONCATENATE("Cargas Alumnos!R2C"&amp;M11),FALSE()),"")</f>
        <v/>
      </c>
      <c r="H11" s="65" t="e">
        <f>_xlfn.CONCAT(A11,"@alumnos.upa.edu.mx")</f>
        <v>#NAME?</v>
      </c>
      <c r="J11" s="106" t="e">
        <f aca="1">MATCH("E",INDIRECT(CONCATENATE("SeguimientoAlumnos!R"&amp;MATCH(A11,SeguimientoAlumnos!C$3:C$299,0)+2&amp;"C5"&amp;":R"&amp;MATCH(A11,SeguimientoAlumnos!C$3:C$299,0)+2&amp;"C76"),FALSE()),0)+4</f>
        <v>#N/A</v>
      </c>
      <c r="K11" s="123" t="e">
        <f aca="1">IF($C11&gt;1,MATCH("E",INDIRECT(CONCATENATE("SeguimientoAlumnos!R"&amp;MATCH(A11,SeguimientoAlumnos!C$3:C$299,0)+2&amp;"C"&amp;J11+1&amp;":R"&amp;MATCH(A11,SeguimientoAlumnos!C$3:C$299,0)+2&amp;"C76"),FALSE()),0)+J11,0)</f>
        <v>#N/A</v>
      </c>
      <c r="L11" s="124" t="e">
        <f aca="1">IF($C11&gt;1,MATCH("E",INDIRECT(CONCATENATE("SeguimientoAlumnos!R"&amp;MATCH(B11,SeguimientoAlumnos!D$3:D$109,0)+2&amp;"C"&amp;K11+1&amp;":R"&amp;MATCH(B11,SeguimientoAlumnos!D$3:D$109,0)+2&amp;"C76"),FALSE()),0)+K11,0)</f>
        <v>#N/A</v>
      </c>
      <c r="M11" s="125" t="e">
        <f aca="1">IF($C11&gt;1,MATCH("E",INDIRECT(CONCATENATE("SeguimientoAlumnos!R"&amp;MATCH(C11,SeguimientoAlumnos!E$5:E$100,0)+2&amp;"C"&amp;L11+1&amp;":R"&amp;MATCH(C11,SeguimientoAlumnos!E$5:E$100,0)+2&amp;"C76"),FALSE()),0)+L11,0)</f>
        <v>#N/A</v>
      </c>
    </row>
    <row r="12" spans="1:13" ht="15.75" customHeight="1">
      <c r="A12" s="65" t="e">
        <f>#NAME?</f>
        <v>#NAME?</v>
      </c>
      <c r="B12" s="65" t="e">
        <f>#NAME?</f>
        <v>#NAME?</v>
      </c>
      <c r="C12" s="121" t="e">
        <f>VLOOKUP(B12,SeguimientoAlumnos!D12:BV188,69,0)</f>
        <v>#N/A</v>
      </c>
      <c r="D12" s="122" t="str">
        <f aca="1">IFERROR(INDIRECT(CONCATENATE("SeguimientoAlumnos!R2C"&amp;J12),FALSE()),"")</f>
        <v/>
      </c>
      <c r="E12" s="122" t="str">
        <f aca="1">IFERROR(INDIRECT(CONCATENATE("SeguimientoAlumnos!R2C"&amp;K12),FALSE()),"")</f>
        <v/>
      </c>
      <c r="F12" s="122" t="str">
        <f aca="1">IFERROR(INDIRECT(CONCATENATE("Cargas Alumnos!R2C"&amp;L12),FALSE()),"")</f>
        <v/>
      </c>
      <c r="G12" s="106"/>
      <c r="H12" s="65" t="e">
        <f>_xlfn.CONCAT(A12,"@alumnos.upa.edu.mx")</f>
        <v>#NAME?</v>
      </c>
      <c r="J12" s="106" t="e">
        <f aca="1">MATCH("E",INDIRECT(CONCATENATE("SeguimientoAlumnos!R"&amp;MATCH(A12,SeguimientoAlumnos!C$3:C$299,0)+2&amp;"C5"&amp;":R"&amp;MATCH(A12,SeguimientoAlumnos!C$3:C$299,0)+2&amp;"C76"),FALSE()),0)+4</f>
        <v>#N/A</v>
      </c>
      <c r="K12" s="123" t="e">
        <f aca="1">IF($C12&gt;1,MATCH("E",INDIRECT(CONCATENATE("SeguimientoAlumnos!R"&amp;MATCH(A12,SeguimientoAlumnos!C$3:C$299,0)+2&amp;"C"&amp;J12+1&amp;":R"&amp;MATCH(A12,SeguimientoAlumnos!C$3:C$299,0)+2&amp;"C76"),FALSE()),0)+J12,0)</f>
        <v>#N/A</v>
      </c>
      <c r="L12" s="124" t="e">
        <f aca="1">IF($C12&gt;1,MATCH("E",INDIRECT(CONCATENATE("SeguimientoAlumnos!R"&amp;MATCH(B12,SeguimientoAlumnos!D$3:D$109,0)+2&amp;"C"&amp;K12+1&amp;":R"&amp;MATCH(B12,SeguimientoAlumnos!D$3:D$109,0)+2&amp;"C76"),FALSE()),0)+K12,0)</f>
        <v>#N/A</v>
      </c>
      <c r="M12" s="125" t="e">
        <f aca="1">IF($C12&gt;1,MATCH("E",INDIRECT(CONCATENATE("SeguimientoAlumnos!R"&amp;MATCH(C12,SeguimientoAlumnos!E$5:E$100,0)+2&amp;"C"&amp;L12+1&amp;":R"&amp;MATCH(C12,SeguimientoAlumnos!E$5:E$100,0)+2&amp;"C76"),FALSE()),0)+L12,0)</f>
        <v>#N/A</v>
      </c>
    </row>
    <row r="13" spans="3:13" ht="15.75" customHeight="1">
      <c r="C13" s="100"/>
      <c r="D13" s="66"/>
    </row>
    <row r="14" spans="3:13" ht="15.75" customHeight="1">
      <c r="C14" s="100"/>
      <c r="D14" s="66"/>
    </row>
    <row r="15" spans="3:13" ht="15.75" customHeight="1">
      <c r="C15" s="100"/>
      <c r="D15" s="66"/>
    </row>
    <row r="16" spans="3:13" ht="15.75" customHeight="1">
      <c r="C16" s="100"/>
      <c r="D16" s="66"/>
    </row>
    <row r="17" spans="3:13" ht="15.75" customHeight="1">
      <c r="C17" s="100"/>
      <c r="D17" s="66"/>
    </row>
    <row r="18" spans="3:13" ht="15.75" customHeight="1">
      <c r="C18" s="100"/>
      <c r="D18" s="66"/>
    </row>
    <row r="19" spans="3:13" ht="15.75" customHeight="1">
      <c r="C19" s="100"/>
      <c r="D19" s="66"/>
    </row>
    <row r="20" spans="3:13" ht="15.75" customHeight="1">
      <c r="C20" s="100"/>
      <c r="D20" s="66"/>
    </row>
    <row r="21" spans="3:13" ht="15.75" customHeight="1">
      <c r="C21" s="100"/>
      <c r="D21" s="66"/>
    </row>
    <row r="22" spans="3:13" ht="15.75" customHeight="1">
      <c r="C22" s="100"/>
      <c r="D22" s="66"/>
    </row>
    <row r="23" spans="3:13" ht="15.75" customHeight="1">
      <c r="C23" s="100"/>
      <c r="D23" s="66"/>
    </row>
    <row r="24" spans="3:13" ht="15.75" customHeight="1">
      <c r="C24" s="100"/>
      <c r="D24" s="66"/>
    </row>
    <row r="25" spans="3:13" ht="15.75" customHeight="1">
      <c r="C25" s="100"/>
      <c r="D25" s="66"/>
    </row>
    <row r="26" spans="3:13" ht="15.75" customHeight="1">
      <c r="C26" s="100"/>
      <c r="D26" s="66"/>
    </row>
    <row r="27" spans="3:13" ht="15.75" customHeight="1">
      <c r="C27" s="100"/>
      <c r="D27" s="66"/>
    </row>
    <row r="28" spans="3:13" ht="15.75" customHeight="1">
      <c r="C28" s="100"/>
      <c r="D28" s="66"/>
    </row>
    <row r="29" spans="3:13" ht="15.75" customHeight="1">
      <c r="C29" s="100"/>
      <c r="D29" s="66"/>
    </row>
    <row r="30" spans="3:13" ht="15.75" customHeight="1">
      <c r="C30" s="100"/>
      <c r="D30" s="66"/>
    </row>
    <row r="31" spans="3:13" ht="15.75" customHeight="1">
      <c r="C31" s="100"/>
      <c r="D31" s="66"/>
    </row>
    <row r="32" spans="3:13" ht="15.75" customHeight="1">
      <c r="C32" s="100"/>
      <c r="D32" s="66"/>
    </row>
    <row r="33" spans="3:13" ht="15.75" customHeight="1">
      <c r="C33" s="100"/>
      <c r="D33" s="66"/>
    </row>
    <row r="34" spans="3:13" ht="15.75" customHeight="1">
      <c r="C34" s="100"/>
      <c r="D34" s="66"/>
    </row>
    <row r="35" spans="3:13" ht="15.75" customHeight="1">
      <c r="C35" s="100"/>
      <c r="D35" s="66"/>
    </row>
    <row r="36" spans="3:13" ht="15.75" customHeight="1">
      <c r="C36" s="100"/>
      <c r="D36" s="66"/>
    </row>
    <row r="37" spans="3:13" ht="15.75" customHeight="1">
      <c r="C37" s="100"/>
      <c r="D37" s="66"/>
    </row>
    <row r="38" spans="3:13" ht="15.75" customHeight="1">
      <c r="C38" s="100"/>
      <c r="D38" s="66"/>
    </row>
    <row r="39" spans="3:13" ht="15.75" customHeight="1">
      <c r="C39" s="100"/>
      <c r="D39" s="66"/>
    </row>
    <row r="40" spans="3:13" ht="15.75" customHeight="1">
      <c r="C40" s="100"/>
      <c r="D40" s="66"/>
    </row>
    <row r="41" spans="3:13" ht="15.75" customHeight="1">
      <c r="C41" s="100"/>
      <c r="D41" s="66"/>
    </row>
    <row r="42" spans="3:13" ht="15.75" customHeight="1">
      <c r="C42" s="100"/>
      <c r="D42" s="66"/>
    </row>
    <row r="43" spans="3:13" ht="15.75" customHeight="1">
      <c r="C43" s="100"/>
      <c r="D43" s="66"/>
    </row>
    <row r="44" spans="3:13" ht="15.75" customHeight="1">
      <c r="C44" s="100"/>
      <c r="D44" s="66"/>
    </row>
    <row r="45" spans="3:13" ht="15.75" customHeight="1">
      <c r="C45" s="100"/>
      <c r="D45" s="66"/>
    </row>
    <row r="46" spans="3:13" ht="15.75" customHeight="1">
      <c r="C46" s="100"/>
      <c r="D46" s="66"/>
    </row>
    <row r="47" spans="3:13" ht="15.75" customHeight="1">
      <c r="C47" s="100"/>
      <c r="D47" s="66"/>
    </row>
    <row r="48" spans="3:13" ht="15.75" customHeight="1">
      <c r="C48" s="100"/>
      <c r="D48" s="66"/>
    </row>
    <row r="49" spans="3:13" ht="15.75" customHeight="1">
      <c r="C49" s="100"/>
      <c r="D49" s="66"/>
    </row>
    <row r="50" spans="3:13" ht="15.75" customHeight="1">
      <c r="C50" s="100"/>
      <c r="D50" s="66"/>
    </row>
    <row r="51" spans="3:13" ht="15.75" customHeight="1">
      <c r="C51" s="100"/>
      <c r="D51" s="66"/>
    </row>
    <row r="52" spans="3:13" ht="15.75" customHeight="1">
      <c r="C52" s="100"/>
      <c r="D52" s="66"/>
    </row>
    <row r="53" spans="3:13" ht="15.75" customHeight="1">
      <c r="C53" s="100"/>
      <c r="D53" s="66"/>
    </row>
    <row r="54" spans="3:13" ht="15.75" customHeight="1">
      <c r="C54" s="100"/>
      <c r="D54" s="66"/>
    </row>
    <row r="55" spans="3:13" ht="15.75" customHeight="1">
      <c r="C55" s="100"/>
      <c r="D55" s="66"/>
    </row>
    <row r="56" spans="3:13" ht="15.75" customHeight="1">
      <c r="C56" s="100"/>
      <c r="D56" s="66"/>
    </row>
    <row r="57" spans="3:13" ht="15.75" customHeight="1">
      <c r="C57" s="100"/>
      <c r="D57" s="66"/>
    </row>
    <row r="58" spans="3:13" ht="15.75" customHeight="1">
      <c r="C58" s="100"/>
      <c r="D58" s="66"/>
    </row>
    <row r="59" spans="3:13" ht="15.75" customHeight="1">
      <c r="C59" s="100"/>
      <c r="D59" s="66"/>
    </row>
    <row r="60" spans="3:13" ht="15.75" customHeight="1">
      <c r="C60" s="100"/>
      <c r="D60" s="66"/>
    </row>
    <row r="61" spans="3:13" ht="15.75" customHeight="1">
      <c r="C61" s="100"/>
      <c r="D61" s="66"/>
    </row>
    <row r="62" spans="3:13" ht="15.75" customHeight="1">
      <c r="C62" s="100"/>
      <c r="D62" s="66"/>
    </row>
    <row r="63" spans="3:13" ht="15.75" customHeight="1">
      <c r="C63" s="100"/>
      <c r="D63" s="66"/>
    </row>
    <row r="64" spans="3:13" ht="15.75" customHeight="1">
      <c r="C64" s="100"/>
      <c r="D64" s="66"/>
    </row>
    <row r="65" spans="3:13" ht="15.75" customHeight="1">
      <c r="C65" s="100"/>
      <c r="D65" s="66"/>
    </row>
    <row r="66" spans="3:13" ht="15.75" customHeight="1">
      <c r="C66" s="100"/>
      <c r="D66" s="66"/>
    </row>
    <row r="67" spans="3:13" ht="15.75" customHeight="1">
      <c r="C67" s="100"/>
      <c r="D67" s="66"/>
    </row>
    <row r="68" spans="3:13" ht="15.75" customHeight="1">
      <c r="C68" s="100"/>
      <c r="D68" s="66"/>
    </row>
    <row r="69" spans="3:13" ht="15.75" customHeight="1">
      <c r="C69" s="100"/>
      <c r="D69" s="66"/>
    </row>
    <row r="70" spans="3:13" ht="15.75" customHeight="1">
      <c r="C70" s="100"/>
      <c r="D70" s="66"/>
    </row>
    <row r="71" spans="3:13" ht="15.75" customHeight="1">
      <c r="C71" s="100"/>
      <c r="D71" s="66"/>
    </row>
    <row r="72" spans="3:13" ht="15.75" customHeight="1">
      <c r="C72" s="100"/>
      <c r="D72" s="66"/>
    </row>
    <row r="73" spans="3:13" ht="15.75" customHeight="1">
      <c r="C73" s="100"/>
      <c r="D73" s="66"/>
    </row>
    <row r="74" spans="3:13" ht="15.75" customHeight="1">
      <c r="C74" s="100"/>
      <c r="D74" s="66"/>
    </row>
    <row r="75" spans="3:13" ht="15.75" customHeight="1">
      <c r="C75" s="100"/>
      <c r="D75" s="66"/>
    </row>
    <row r="76" spans="3:13" ht="15.75" customHeight="1">
      <c r="C76" s="100"/>
      <c r="D76" s="66"/>
    </row>
    <row r="77" spans="3:13" ht="15.75" customHeight="1">
      <c r="C77" s="100"/>
      <c r="D77" s="66"/>
    </row>
    <row r="78" spans="3:13" ht="15.75" customHeight="1">
      <c r="C78" s="100"/>
      <c r="D78" s="66"/>
    </row>
    <row r="79" spans="3:13" ht="15.75" customHeight="1">
      <c r="C79" s="100"/>
      <c r="D79" s="66"/>
    </row>
    <row r="80" spans="3:13" ht="15.75" customHeight="1">
      <c r="C80" s="100"/>
      <c r="D80" s="66"/>
    </row>
    <row r="81" spans="3:13" ht="15.75" customHeight="1">
      <c r="C81" s="100"/>
      <c r="D81" s="66"/>
    </row>
    <row r="82" spans="3:13" ht="15.75" customHeight="1">
      <c r="C82" s="100"/>
      <c r="D82" s="66"/>
    </row>
    <row r="83" spans="3:13" ht="15.75" customHeight="1">
      <c r="C83" s="100"/>
      <c r="D83" s="66"/>
    </row>
    <row r="84" spans="3:13" ht="15.75" customHeight="1">
      <c r="C84" s="100"/>
      <c r="D84" s="66"/>
    </row>
    <row r="85" spans="3:13" ht="15.75" customHeight="1">
      <c r="C85" s="100"/>
      <c r="D85" s="66"/>
    </row>
    <row r="86" spans="3:13" ht="15.75" customHeight="1">
      <c r="C86" s="100"/>
      <c r="D86" s="66"/>
    </row>
    <row r="87" spans="3:13" ht="15.75" customHeight="1">
      <c r="C87" s="100"/>
      <c r="D87" s="66"/>
    </row>
    <row r="88" spans="3:13" ht="15.75" customHeight="1">
      <c r="C88" s="100"/>
      <c r="D88" s="66"/>
    </row>
    <row r="89" spans="3:13" ht="15.75" customHeight="1">
      <c r="C89" s="100"/>
      <c r="D89" s="66"/>
    </row>
    <row r="90" spans="3:13" ht="15.75" customHeight="1">
      <c r="C90" s="100"/>
      <c r="D90" s="66"/>
    </row>
    <row r="91" spans="3:13" ht="15.75" customHeight="1">
      <c r="C91" s="100"/>
      <c r="D91" s="66"/>
    </row>
    <row r="92" spans="3:13" ht="15.75" customHeight="1">
      <c r="C92" s="100"/>
      <c r="D92" s="66"/>
    </row>
    <row r="93" spans="3:13" ht="15.75" customHeight="1">
      <c r="C93" s="100"/>
      <c r="D93" s="66"/>
    </row>
    <row r="94" spans="3:13" ht="15.75" customHeight="1">
      <c r="C94" s="100"/>
      <c r="D94" s="66"/>
    </row>
    <row r="95" spans="3:13" ht="15.75" customHeight="1">
      <c r="C95" s="100"/>
      <c r="D95" s="66"/>
    </row>
    <row r="96" spans="3:13" ht="15.75" customHeight="1">
      <c r="C96" s="100"/>
      <c r="D96" s="66"/>
    </row>
    <row r="97" spans="3:13" ht="15.75" customHeight="1">
      <c r="C97" s="100"/>
      <c r="D97" s="66"/>
    </row>
    <row r="98" spans="3:13" ht="15.75" customHeight="1">
      <c r="C98" s="100"/>
      <c r="D98" s="66"/>
    </row>
    <row r="99" spans="3:13" ht="15.75" customHeight="1">
      <c r="C99" s="100"/>
      <c r="D99" s="66"/>
    </row>
    <row r="100" spans="3:13" ht="15.75" customHeight="1">
      <c r="C100" s="100"/>
      <c r="D100" s="66"/>
    </row>
    <row r="101" spans="3:13" ht="15.75" customHeight="1">
      <c r="C101" s="100"/>
      <c r="D101" s="66"/>
    </row>
    <row r="102" spans="3:13" ht="15.75" customHeight="1">
      <c r="C102" s="100"/>
      <c r="D102" s="66"/>
    </row>
    <row r="103" spans="3:13" ht="15.75" customHeight="1">
      <c r="C103" s="100"/>
      <c r="D103" s="66"/>
    </row>
    <row r="104" spans="3:13" ht="15.75" customHeight="1">
      <c r="C104" s="100"/>
      <c r="D104" s="66"/>
    </row>
    <row r="105" spans="3:13" ht="15.75" customHeight="1">
      <c r="C105" s="100"/>
      <c r="D105" s="66"/>
    </row>
    <row r="106" spans="3:13" ht="15.75" customHeight="1">
      <c r="C106" s="100"/>
      <c r="D106" s="66"/>
    </row>
    <row r="107" spans="3:13" ht="15.75" customHeight="1">
      <c r="C107" s="100"/>
      <c r="D107" s="66"/>
    </row>
    <row r="108" spans="3:13" ht="15.75" customHeight="1">
      <c r="C108" s="100"/>
      <c r="D108" s="66"/>
    </row>
    <row r="109" spans="3:13" ht="15.75" customHeight="1">
      <c r="C109" s="100"/>
      <c r="D109" s="66"/>
    </row>
    <row r="110" spans="3:13" ht="15.75" customHeight="1">
      <c r="C110" s="100"/>
      <c r="D110" s="66"/>
    </row>
    <row r="111" spans="3:13" ht="15.75" customHeight="1">
      <c r="C111" s="100"/>
      <c r="D111" s="66"/>
    </row>
    <row r="112" spans="3:13" ht="15.75" customHeight="1">
      <c r="C112" s="100"/>
      <c r="D112" s="66"/>
    </row>
    <row r="113" spans="3:13" ht="15.75" customHeight="1">
      <c r="C113" s="100"/>
      <c r="D113" s="66"/>
    </row>
    <row r="114" spans="3:13" ht="15.75" customHeight="1">
      <c r="C114" s="100"/>
      <c r="D114" s="66"/>
    </row>
    <row r="115" spans="3:13" ht="15.75" customHeight="1">
      <c r="C115" s="100"/>
      <c r="D115" s="66"/>
    </row>
    <row r="116" spans="3:13" ht="15.75" customHeight="1">
      <c r="C116" s="100"/>
      <c r="D116" s="66"/>
    </row>
    <row r="117" spans="3:13" ht="15.75" customHeight="1">
      <c r="C117" s="100"/>
      <c r="D117" s="66"/>
    </row>
    <row r="118" spans="3:13" ht="15.75" customHeight="1">
      <c r="C118" s="100"/>
      <c r="D118" s="66"/>
    </row>
    <row r="119" spans="3:13" ht="15.75" customHeight="1">
      <c r="C119" s="100"/>
      <c r="D119" s="66"/>
    </row>
    <row r="120" spans="3:13" ht="15.75" customHeight="1">
      <c r="C120" s="100"/>
      <c r="D120" s="66"/>
    </row>
    <row r="121" spans="3:13" ht="15.75" customHeight="1">
      <c r="C121" s="100"/>
      <c r="D121" s="66"/>
    </row>
    <row r="122" spans="3:13" ht="15.75" customHeight="1">
      <c r="C122" s="100"/>
      <c r="D122" s="66"/>
    </row>
    <row r="123" spans="3:13" ht="15.75" customHeight="1">
      <c r="C123" s="100"/>
      <c r="D123" s="66"/>
    </row>
    <row r="124" spans="3:13" ht="15.75" customHeight="1">
      <c r="C124" s="100"/>
      <c r="D124" s="66"/>
    </row>
    <row r="125" spans="3:13" ht="15.75" customHeight="1">
      <c r="C125" s="100"/>
      <c r="D125" s="66"/>
    </row>
    <row r="126" spans="3:13" ht="15.75" customHeight="1">
      <c r="C126" s="100"/>
      <c r="D126" s="66"/>
    </row>
    <row r="127" spans="3:13" ht="15.75" customHeight="1">
      <c r="C127" s="100"/>
      <c r="D127" s="66"/>
    </row>
    <row r="128" spans="3:13" ht="15.75" customHeight="1">
      <c r="C128" s="100"/>
      <c r="D128" s="66"/>
    </row>
    <row r="129" spans="3:13" ht="15.75" customHeight="1">
      <c r="C129" s="100"/>
      <c r="D129" s="66"/>
    </row>
    <row r="130" spans="3:13" ht="15.75" customHeight="1">
      <c r="C130" s="100"/>
      <c r="D130" s="66"/>
    </row>
    <row r="131" spans="3:13" ht="15.75" customHeight="1">
      <c r="C131" s="100"/>
      <c r="D131" s="66"/>
    </row>
    <row r="132" spans="3:13" ht="15.75" customHeight="1">
      <c r="C132" s="100"/>
      <c r="D132" s="66"/>
    </row>
    <row r="133" spans="3:13" ht="15.75" customHeight="1">
      <c r="C133" s="100"/>
      <c r="D133" s="66"/>
    </row>
    <row r="134" spans="3:13" ht="15.75" customHeight="1">
      <c r="C134" s="100"/>
      <c r="D134" s="66"/>
    </row>
    <row r="135" spans="3:13" ht="15.75" customHeight="1">
      <c r="C135" s="100"/>
      <c r="D135" s="66"/>
    </row>
    <row r="136" spans="3:13" ht="15.75" customHeight="1">
      <c r="C136" s="100"/>
      <c r="D136" s="66"/>
    </row>
    <row r="137" spans="3:13" ht="15.75" customHeight="1">
      <c r="C137" s="100"/>
      <c r="D137" s="66"/>
    </row>
    <row r="138" spans="3:13" ht="15.75" customHeight="1">
      <c r="C138" s="100"/>
      <c r="D138" s="66"/>
    </row>
    <row r="139" spans="3:13" ht="15.75" customHeight="1">
      <c r="C139" s="100"/>
      <c r="D139" s="66"/>
    </row>
    <row r="140" spans="3:13" ht="15.75" customHeight="1">
      <c r="C140" s="100"/>
      <c r="D140" s="66"/>
    </row>
    <row r="141" spans="3:13" ht="15.75" customHeight="1">
      <c r="C141" s="100"/>
      <c r="D141" s="66"/>
    </row>
    <row r="142" spans="3:13" ht="15.75" customHeight="1">
      <c r="C142" s="100"/>
      <c r="D142" s="66"/>
    </row>
    <row r="143" spans="3:13" ht="15.75" customHeight="1">
      <c r="C143" s="100"/>
      <c r="D143" s="66"/>
    </row>
    <row r="144" spans="3:13" ht="15.75" customHeight="1">
      <c r="C144" s="100"/>
      <c r="D144" s="66"/>
    </row>
    <row r="145" spans="3:13" ht="15.75" customHeight="1">
      <c r="C145" s="100"/>
      <c r="D145" s="66"/>
    </row>
    <row r="146" spans="3:13" ht="15.75" customHeight="1">
      <c r="C146" s="100"/>
      <c r="D146" s="66"/>
    </row>
    <row r="147" spans="3:13" ht="15.75" customHeight="1">
      <c r="C147" s="100"/>
      <c r="D147" s="66"/>
    </row>
    <row r="148" spans="3:13" ht="15.75" customHeight="1">
      <c r="C148" s="100"/>
      <c r="D148" s="66"/>
    </row>
    <row r="149" spans="3:13" ht="15.75" customHeight="1">
      <c r="C149" s="100"/>
      <c r="D149" s="66"/>
    </row>
    <row r="150" spans="3:13" ht="15.75" customHeight="1">
      <c r="C150" s="100"/>
      <c r="D150" s="66"/>
    </row>
    <row r="151" spans="3:13" ht="15.75" customHeight="1">
      <c r="C151" s="100"/>
      <c r="D151" s="66"/>
    </row>
    <row r="152" spans="3:13" ht="15.75" customHeight="1">
      <c r="C152" s="100"/>
      <c r="D152" s="66"/>
    </row>
    <row r="153" spans="3:13" ht="15.75" customHeight="1">
      <c r="C153" s="100"/>
      <c r="D153" s="66"/>
    </row>
    <row r="154" spans="3:13" ht="15.75" customHeight="1">
      <c r="C154" s="100"/>
      <c r="D154" s="66"/>
    </row>
    <row r="155" spans="3:13" ht="15.75" customHeight="1">
      <c r="C155" s="100"/>
      <c r="D155" s="66"/>
    </row>
    <row r="156" spans="3:13" ht="15.75" customHeight="1">
      <c r="C156" s="100"/>
      <c r="D156" s="66"/>
    </row>
    <row r="157" spans="3:13" ht="15.75" customHeight="1">
      <c r="C157" s="100"/>
      <c r="D157" s="66"/>
    </row>
    <row r="158" spans="3:13" ht="15.75" customHeight="1">
      <c r="C158" s="100"/>
      <c r="D158" s="66"/>
    </row>
    <row r="159" spans="3:13" ht="15.75" customHeight="1">
      <c r="C159" s="100"/>
      <c r="D159" s="66"/>
    </row>
    <row r="160" spans="3:13" ht="15.75" customHeight="1">
      <c r="C160" s="100"/>
      <c r="D160" s="66"/>
    </row>
    <row r="161" spans="3:13" ht="15.75" customHeight="1">
      <c r="C161" s="100"/>
      <c r="D161" s="66"/>
    </row>
    <row r="162" spans="3:13" ht="15.75" customHeight="1">
      <c r="C162" s="100"/>
      <c r="D162" s="66"/>
    </row>
    <row r="163" spans="3:13" ht="15.75" customHeight="1">
      <c r="C163" s="100"/>
      <c r="D163" s="66"/>
    </row>
    <row r="164" spans="3:13" ht="15.75" customHeight="1">
      <c r="C164" s="100"/>
      <c r="D164" s="66"/>
    </row>
    <row r="165" spans="3:13" ht="15.75" customHeight="1">
      <c r="C165" s="100"/>
      <c r="D165" s="66"/>
    </row>
    <row r="166" spans="3:13" ht="15.75" customHeight="1">
      <c r="C166" s="100"/>
      <c r="D166" s="66"/>
    </row>
    <row r="167" spans="3:13" ht="15.75" customHeight="1">
      <c r="C167" s="100"/>
      <c r="D167" s="66"/>
    </row>
    <row r="168" spans="3:13" ht="15.75" customHeight="1">
      <c r="C168" s="100"/>
      <c r="D168" s="66"/>
    </row>
    <row r="169" spans="3:13" ht="15.75" customHeight="1">
      <c r="C169" s="100"/>
      <c r="D169" s="66"/>
    </row>
    <row r="170" spans="3:13" ht="15.75" customHeight="1">
      <c r="C170" s="100"/>
      <c r="D170" s="66"/>
    </row>
    <row r="171" spans="3:13" ht="15.75" customHeight="1">
      <c r="C171" s="100"/>
      <c r="D171" s="66"/>
    </row>
    <row r="172" spans="3:13" ht="15.75" customHeight="1">
      <c r="C172" s="100"/>
      <c r="D172" s="66"/>
    </row>
    <row r="173" spans="3:13" ht="15.75" customHeight="1">
      <c r="C173" s="100"/>
      <c r="D173" s="66"/>
    </row>
    <row r="174" spans="3:13" ht="15.75" customHeight="1">
      <c r="C174" s="100"/>
      <c r="D174" s="66"/>
    </row>
    <row r="175" spans="3:13" ht="15.75" customHeight="1">
      <c r="C175" s="100"/>
      <c r="D175" s="66"/>
    </row>
    <row r="176" spans="3:13" ht="15.75" customHeight="1">
      <c r="C176" s="100"/>
      <c r="D176" s="66"/>
    </row>
    <row r="177" spans="3:13" ht="15.75" customHeight="1">
      <c r="C177" s="100"/>
      <c r="D177" s="66"/>
    </row>
    <row r="178" spans="3:13" ht="15.75" customHeight="1">
      <c r="C178" s="100"/>
      <c r="D178" s="66"/>
    </row>
    <row r="179" spans="3:13" ht="15.75" customHeight="1">
      <c r="C179" s="100"/>
      <c r="D179" s="66"/>
    </row>
    <row r="180" spans="3:13" ht="15.75" customHeight="1">
      <c r="C180" s="100"/>
      <c r="D180" s="66"/>
    </row>
    <row r="181" spans="3:13" ht="15.75" customHeight="1">
      <c r="C181" s="100"/>
      <c r="D181" s="66"/>
    </row>
    <row r="182" spans="3:13" ht="15.75" customHeight="1">
      <c r="C182" s="100"/>
      <c r="D182" s="66"/>
    </row>
    <row r="183" spans="3:13" ht="15.75" customHeight="1">
      <c r="C183" s="100"/>
      <c r="D183" s="66"/>
    </row>
    <row r="184" spans="3:13" ht="15.75" customHeight="1">
      <c r="C184" s="100"/>
      <c r="D184" s="66"/>
    </row>
    <row r="185" spans="3:13" ht="15.75" customHeight="1">
      <c r="C185" s="100"/>
      <c r="D185" s="66"/>
    </row>
    <row r="186" spans="3:13" ht="15.75" customHeight="1">
      <c r="C186" s="100"/>
      <c r="D186" s="66"/>
    </row>
    <row r="187" spans="3:13" ht="15.75" customHeight="1">
      <c r="C187" s="100"/>
      <c r="D187" s="66"/>
    </row>
    <row r="188" spans="3:13" ht="15.75" customHeight="1">
      <c r="C188" s="100"/>
      <c r="D188" s="66"/>
    </row>
    <row r="189" spans="3:13" ht="15.75" customHeight="1">
      <c r="C189" s="100"/>
      <c r="D189" s="66"/>
    </row>
    <row r="190" spans="3:13" ht="15.75" customHeight="1">
      <c r="C190" s="100"/>
      <c r="D190" s="66"/>
    </row>
    <row r="191" spans="3:13" ht="15.75" customHeight="1">
      <c r="C191" s="100"/>
      <c r="D191" s="66"/>
    </row>
    <row r="192" spans="3:13" ht="15.75" customHeight="1">
      <c r="C192" s="100"/>
      <c r="D192" s="66"/>
    </row>
    <row r="193" spans="3:13" ht="15.75" customHeight="1">
      <c r="C193" s="100"/>
      <c r="D193" s="66"/>
    </row>
    <row r="194" spans="3:13" ht="15.75" customHeight="1">
      <c r="C194" s="100"/>
      <c r="D194" s="66"/>
    </row>
    <row r="195" spans="3:13" ht="15.75" customHeight="1">
      <c r="C195" s="100"/>
      <c r="D195" s="66"/>
    </row>
    <row r="196" spans="3:13" ht="15.75" customHeight="1">
      <c r="C196" s="100"/>
      <c r="D196" s="66"/>
    </row>
    <row r="197" spans="3:13" ht="15.75" customHeight="1">
      <c r="C197" s="100"/>
      <c r="D197" s="66"/>
    </row>
    <row r="198" spans="3:13" ht="15.75" customHeight="1">
      <c r="C198" s="100"/>
      <c r="D198" s="66"/>
    </row>
    <row r="199" spans="3:13" ht="15.75" customHeight="1">
      <c r="C199" s="100"/>
      <c r="D199" s="66"/>
    </row>
    <row r="200" spans="3:13" ht="15.75" customHeight="1">
      <c r="C200" s="100"/>
      <c r="D200" s="66"/>
    </row>
    <row r="201" spans="3:13" ht="15.75" customHeight="1">
      <c r="C201" s="100"/>
      <c r="D201" s="66"/>
    </row>
    <row r="202" spans="3:13" ht="15.75" customHeight="1">
      <c r="C202" s="100"/>
      <c r="D202" s="66"/>
    </row>
    <row r="203" spans="3:13" ht="15.75" customHeight="1">
      <c r="C203" s="100"/>
      <c r="D203" s="66"/>
    </row>
    <row r="204" spans="3:13" ht="15.75" customHeight="1">
      <c r="C204" s="100"/>
      <c r="D204" s="66"/>
    </row>
    <row r="205" spans="3:13" ht="15.75" customHeight="1">
      <c r="C205" s="100"/>
      <c r="D205" s="66"/>
    </row>
    <row r="206" spans="3:13" ht="15.75" customHeight="1">
      <c r="C206" s="100"/>
      <c r="D206" s="66"/>
    </row>
    <row r="207" spans="3:13" ht="15.75" customHeight="1">
      <c r="C207" s="100"/>
      <c r="D207" s="66"/>
    </row>
    <row r="208" spans="3:13" ht="15.75" customHeight="1">
      <c r="C208" s="100"/>
      <c r="D208" s="66"/>
    </row>
    <row r="209" spans="3:13" ht="15.75" customHeight="1">
      <c r="C209" s="100"/>
      <c r="D209" s="66"/>
    </row>
    <row r="210" spans="3:13" ht="15.75" customHeight="1">
      <c r="C210" s="100"/>
      <c r="D210" s="66"/>
    </row>
    <row r="211" spans="3:13" ht="15.75" customHeight="1">
      <c r="C211" s="100"/>
      <c r="D211" s="66"/>
    </row>
    <row r="212" spans="3:13" ht="15.75" customHeight="1">
      <c r="C212" s="100"/>
      <c r="D212" s="66"/>
    </row>
    <row r="213" spans="3:13" ht="15.75" customHeight="1">
      <c r="C213" s="100"/>
      <c r="D213" s="66"/>
    </row>
    <row r="214" spans="3:13" ht="15.75" customHeight="1">
      <c r="C214" s="100"/>
      <c r="D214" s="66"/>
    </row>
    <row r="215" spans="3:13" ht="15.75" customHeight="1">
      <c r="C215" s="100"/>
      <c r="D215" s="66"/>
    </row>
    <row r="216" spans="3:13" ht="15.75" customHeight="1">
      <c r="C216" s="100"/>
      <c r="D216" s="66"/>
    </row>
    <row r="217" spans="3:13" ht="15.75" customHeight="1">
      <c r="C217" s="100"/>
      <c r="D217" s="66"/>
    </row>
    <row r="218" spans="3:13" ht="15.75" customHeight="1">
      <c r="C218" s="100"/>
      <c r="D218" s="66"/>
    </row>
    <row r="219" spans="3:13" ht="15.75" customHeight="1">
      <c r="C219" s="100"/>
      <c r="D219" s="66"/>
    </row>
    <row r="220" spans="3:13" ht="15.75" customHeight="1">
      <c r="C220" s="100"/>
      <c r="D220" s="66"/>
    </row>
    <row r="221" spans="3:13" ht="15.75" customHeight="1">
      <c r="C221" s="100"/>
      <c r="D221" s="66"/>
    </row>
    <row r="222" spans="3:13" ht="15.75" customHeight="1">
      <c r="C222" s="100"/>
      <c r="D222" s="66"/>
    </row>
    <row r="223" spans="3:13" ht="15.75" customHeight="1">
      <c r="C223" s="100"/>
      <c r="D223" s="66"/>
    </row>
    <row r="224" spans="3:13" ht="15.75" customHeight="1">
      <c r="C224" s="100"/>
      <c r="D224" s="66"/>
    </row>
    <row r="225" spans="3:13" ht="15.75" customHeight="1">
      <c r="C225" s="100"/>
      <c r="D225" s="66"/>
    </row>
    <row r="226" spans="3:13" ht="15.75" customHeight="1">
      <c r="C226" s="100"/>
      <c r="D226" s="66"/>
    </row>
    <row r="227" spans="3:13" ht="15.75" customHeight="1">
      <c r="C227" s="100"/>
      <c r="D227" s="66"/>
    </row>
    <row r="228" spans="3:13" ht="15.75" customHeight="1">
      <c r="C228" s="100"/>
      <c r="D228" s="66"/>
    </row>
    <row r="229" spans="3:13" ht="15.75" customHeight="1">
      <c r="C229" s="100"/>
      <c r="D229" s="66"/>
    </row>
    <row r="230" spans="3:13" ht="15.75" customHeight="1">
      <c r="C230" s="100"/>
      <c r="D230" s="66"/>
    </row>
    <row r="231" spans="3:13" ht="15.75" customHeight="1">
      <c r="C231" s="100"/>
      <c r="D231" s="66"/>
    </row>
    <row r="232" spans="3:13" ht="15.75" customHeight="1">
      <c r="C232" s="100"/>
      <c r="D232" s="66"/>
    </row>
    <row r="233" spans="3:13" ht="15.75" customHeight="1">
      <c r="C233" s="100"/>
      <c r="D233" s="66"/>
    </row>
    <row r="234" spans="3:13" ht="15.75" customHeight="1">
      <c r="C234" s="100"/>
      <c r="D234" s="66"/>
    </row>
    <row r="235" spans="3:13" ht="15.75" customHeight="1">
      <c r="C235" s="100"/>
      <c r="D235" s="66"/>
    </row>
    <row r="236" spans="3:13" ht="15.75" customHeight="1">
      <c r="C236" s="100"/>
      <c r="D236" s="66"/>
    </row>
    <row r="237" spans="3:13" ht="15.75" customHeight="1">
      <c r="C237" s="100"/>
      <c r="D237" s="66"/>
    </row>
    <row r="238" spans="3:13" ht="15.75" customHeight="1">
      <c r="C238" s="100"/>
      <c r="D238" s="66"/>
    </row>
    <row r="239" spans="3:13" ht="15.75" customHeight="1">
      <c r="C239" s="100"/>
      <c r="D239" s="66"/>
    </row>
    <row r="240" spans="3:13" ht="15.75" customHeight="1">
      <c r="C240" s="100"/>
      <c r="D240" s="66"/>
    </row>
    <row r="241" spans="3:13" ht="15.75" customHeight="1">
      <c r="C241" s="100"/>
      <c r="D241" s="66"/>
    </row>
    <row r="242" spans="3:13" ht="15.75" customHeight="1">
      <c r="C242" s="100"/>
      <c r="D242" s="66"/>
    </row>
    <row r="243" spans="3:13" ht="15.75" customHeight="1">
      <c r="C243" s="100"/>
      <c r="D243" s="66"/>
    </row>
    <row r="244" spans="3:13" ht="15.75" customHeight="1">
      <c r="C244" s="100"/>
      <c r="D244" s="66"/>
    </row>
    <row r="245" spans="3:13" ht="15.75" customHeight="1">
      <c r="C245" s="100"/>
      <c r="D245" s="66"/>
    </row>
    <row r="246" spans="3:13" ht="15.75" customHeight="1">
      <c r="C246" s="100"/>
      <c r="D246" s="66"/>
    </row>
    <row r="247" spans="3:13" ht="15.75" customHeight="1">
      <c r="C247" s="100"/>
      <c r="D247" s="66"/>
    </row>
    <row r="248" spans="3:13" ht="15.75" customHeight="1">
      <c r="C248" s="100"/>
      <c r="D248" s="66"/>
    </row>
    <row r="249" spans="3:13" ht="15.75" customHeight="1">
      <c r="C249" s="100"/>
      <c r="D249" s="66"/>
    </row>
    <row r="250" spans="3:13" ht="15.75" customHeight="1">
      <c r="C250" s="100"/>
      <c r="D250" s="66"/>
    </row>
    <row r="251" spans="3:13" ht="15.75" customHeight="1">
      <c r="C251" s="100"/>
      <c r="D251" s="66"/>
    </row>
    <row r="252" spans="3:13" ht="15.75" customHeight="1">
      <c r="C252" s="100"/>
      <c r="D252" s="66"/>
    </row>
    <row r="253" spans="3:13" ht="15.75" customHeight="1">
      <c r="C253" s="100"/>
      <c r="D253" s="66"/>
    </row>
    <row r="254" spans="3:13" ht="15.75" customHeight="1">
      <c r="C254" s="100"/>
      <c r="D254" s="66"/>
    </row>
    <row r="255" spans="3:13" ht="15.75" customHeight="1">
      <c r="C255" s="100"/>
      <c r="D255" s="66"/>
    </row>
    <row r="256" spans="3:13" ht="15.75" customHeight="1">
      <c r="C256" s="100"/>
      <c r="D256" s="66"/>
    </row>
    <row r="257" spans="3:13" ht="15.75" customHeight="1">
      <c r="C257" s="100"/>
      <c r="D257" s="66"/>
    </row>
    <row r="258" spans="3:13" ht="15.75" customHeight="1">
      <c r="C258" s="100"/>
      <c r="D258" s="66"/>
    </row>
    <row r="259" spans="3:13" ht="15.75" customHeight="1">
      <c r="C259" s="100"/>
      <c r="D259" s="66"/>
    </row>
    <row r="260" spans="3:13" ht="15.75" customHeight="1">
      <c r="C260" s="100"/>
      <c r="D260" s="66"/>
    </row>
    <row r="261" spans="3:13" ht="15.75" customHeight="1">
      <c r="C261" s="100"/>
      <c r="D261" s="66"/>
    </row>
    <row r="262" spans="3:13" ht="15.75" customHeight="1">
      <c r="C262" s="100"/>
      <c r="D262" s="66"/>
    </row>
    <row r="263" spans="3:13" ht="15.75" customHeight="1">
      <c r="C263" s="100"/>
      <c r="D263" s="66"/>
    </row>
    <row r="264" spans="3:13" ht="15.75" customHeight="1">
      <c r="C264" s="100"/>
      <c r="D264" s="66"/>
    </row>
    <row r="265" spans="3:13" ht="15.75" customHeight="1">
      <c r="C265" s="100"/>
      <c r="D265" s="66"/>
    </row>
    <row r="266" spans="3:13" ht="15.75" customHeight="1">
      <c r="C266" s="100"/>
      <c r="D266" s="66"/>
    </row>
    <row r="267" spans="3:13" ht="15.75" customHeight="1">
      <c r="C267" s="100"/>
      <c r="D267" s="66"/>
    </row>
    <row r="268" spans="3:13" ht="15.75" customHeight="1">
      <c r="C268" s="100"/>
      <c r="D268" s="66"/>
    </row>
    <row r="269" spans="3:13" ht="15.75" customHeight="1">
      <c r="C269" s="100"/>
      <c r="D269" s="66"/>
    </row>
    <row r="270" spans="3:13" ht="15.75" customHeight="1">
      <c r="C270" s="100"/>
      <c r="D270" s="66"/>
    </row>
    <row r="271" spans="3:13" ht="15.75" customHeight="1">
      <c r="C271" s="100"/>
      <c r="D271" s="66"/>
    </row>
    <row r="272" spans="3:13" ht="15.75" customHeight="1">
      <c r="C272" s="100"/>
      <c r="D272" s="66"/>
    </row>
    <row r="273" spans="3:13" ht="15.75" customHeight="1">
      <c r="C273" s="100"/>
      <c r="D273" s="66"/>
    </row>
    <row r="274" spans="3:13" ht="15.75" customHeight="1">
      <c r="C274" s="100"/>
      <c r="D274" s="66"/>
    </row>
    <row r="275" spans="3:13" ht="15.75" customHeight="1">
      <c r="C275" s="100"/>
      <c r="D275" s="66"/>
    </row>
    <row r="276" spans="3:13" ht="15.75" customHeight="1">
      <c r="C276" s="100"/>
      <c r="D276" s="66"/>
    </row>
    <row r="277" spans="3:13" ht="15.75" customHeight="1">
      <c r="C277" s="100"/>
      <c r="D277" s="66"/>
    </row>
    <row r="278" spans="3:13" ht="15.75" customHeight="1">
      <c r="C278" s="100"/>
      <c r="D278" s="66"/>
    </row>
    <row r="279" spans="3:13" ht="15.75" customHeight="1">
      <c r="C279" s="100"/>
      <c r="D279" s="66"/>
    </row>
    <row r="280" spans="3:13" ht="15.75" customHeight="1">
      <c r="C280" s="100"/>
      <c r="D280" s="66"/>
    </row>
    <row r="281" spans="3:13" ht="15.75" customHeight="1">
      <c r="C281" s="100"/>
      <c r="D281" s="66"/>
    </row>
    <row r="282" spans="3:13" ht="15.75" customHeight="1">
      <c r="C282" s="100"/>
      <c r="D282" s="66"/>
    </row>
    <row r="283" spans="3:13" ht="15.75" customHeight="1">
      <c r="C283" s="100"/>
      <c r="D283" s="66"/>
    </row>
    <row r="284" spans="3:13" ht="15.75" customHeight="1">
      <c r="C284" s="100"/>
      <c r="D284" s="66"/>
    </row>
    <row r="285" spans="3:13" ht="15.75" customHeight="1">
      <c r="C285" s="100"/>
      <c r="D285" s="66"/>
    </row>
    <row r="286" spans="3:13" ht="15.75" customHeight="1">
      <c r="C286" s="100"/>
      <c r="D286" s="66"/>
    </row>
    <row r="287" spans="3:13" ht="15.75" customHeight="1">
      <c r="C287" s="100"/>
      <c r="D287" s="66"/>
    </row>
    <row r="288" spans="3:13" ht="15.75" customHeight="1">
      <c r="C288" s="100"/>
      <c r="D288" s="66"/>
    </row>
    <row r="289" spans="3:13" ht="15.75" customHeight="1">
      <c r="C289" s="100"/>
      <c r="D289" s="66"/>
    </row>
    <row r="290" spans="3:13" ht="15.75" customHeight="1">
      <c r="C290" s="100"/>
      <c r="D290" s="66"/>
    </row>
    <row r="291" spans="3:13" ht="15.75" customHeight="1">
      <c r="C291" s="100"/>
      <c r="D291" s="66"/>
    </row>
    <row r="292" spans="3:13" ht="15.75" customHeight="1">
      <c r="C292" s="100"/>
      <c r="D292" s="66"/>
    </row>
    <row r="293" spans="3:13" ht="15.75" customHeight="1">
      <c r="C293" s="100"/>
      <c r="D293" s="66"/>
    </row>
    <row r="294" spans="3:13" ht="15.75" customHeight="1">
      <c r="C294" s="100"/>
      <c r="D294" s="66"/>
    </row>
    <row r="295" spans="3:13" ht="15.75" customHeight="1">
      <c r="C295" s="100"/>
      <c r="D295" s="66"/>
    </row>
    <row r="296" spans="3:13" ht="15.75" customHeight="1">
      <c r="C296" s="100"/>
      <c r="D296" s="66"/>
    </row>
    <row r="297" spans="3:13" ht="15.75" customHeight="1">
      <c r="C297" s="100"/>
      <c r="D297" s="66"/>
    </row>
    <row r="298" spans="3:13" ht="15.75" customHeight="1">
      <c r="C298" s="100"/>
      <c r="D298" s="66"/>
    </row>
    <row r="299" spans="3:13" ht="15.75" customHeight="1">
      <c r="C299" s="100"/>
      <c r="D299" s="66"/>
    </row>
    <row r="300" spans="3:13" ht="15.75" customHeight="1">
      <c r="C300" s="100"/>
      <c r="D300" s="66"/>
    </row>
    <row r="301" spans="3:13" ht="15.75" customHeight="1">
      <c r="C301" s="100"/>
      <c r="D301" s="66"/>
    </row>
    <row r="302" spans="3:13" ht="15.75" customHeight="1">
      <c r="C302" s="100"/>
      <c r="D302" s="66"/>
    </row>
    <row r="303" spans="3:13" ht="15.75" customHeight="1">
      <c r="C303" s="100"/>
      <c r="D303" s="66"/>
    </row>
    <row r="304" spans="3:13" ht="15.75" customHeight="1">
      <c r="C304" s="100"/>
      <c r="D304" s="66"/>
    </row>
    <row r="305" spans="3:13" ht="15.75" customHeight="1">
      <c r="C305" s="100"/>
      <c r="D305" s="66"/>
    </row>
    <row r="306" spans="3:13" ht="15.75" customHeight="1">
      <c r="C306" s="100"/>
      <c r="D306" s="66"/>
    </row>
    <row r="307" spans="3:13" ht="15.75" customHeight="1">
      <c r="C307" s="100"/>
      <c r="D307" s="66"/>
    </row>
    <row r="308" spans="3:13" ht="15.75" customHeight="1">
      <c r="C308" s="100"/>
      <c r="D308" s="66"/>
    </row>
    <row r="309" spans="3:13" ht="15.75" customHeight="1">
      <c r="C309" s="100"/>
      <c r="D309" s="66"/>
    </row>
    <row r="310" spans="3:13" ht="15.75" customHeight="1">
      <c r="C310" s="100"/>
      <c r="D310" s="66"/>
    </row>
    <row r="311" spans="3:13" ht="15.75" customHeight="1">
      <c r="C311" s="100"/>
      <c r="D311" s="66"/>
    </row>
    <row r="312" spans="3:13" ht="15.75" customHeight="1">
      <c r="C312" s="100"/>
      <c r="D312" s="66"/>
    </row>
    <row r="313" spans="3:13" ht="15.75" customHeight="1">
      <c r="C313" s="100"/>
      <c r="D313" s="66"/>
    </row>
    <row r="314" spans="3:13" ht="15.75" customHeight="1">
      <c r="C314" s="100"/>
      <c r="D314" s="66"/>
    </row>
    <row r="315" spans="3:13" ht="15.75" customHeight="1">
      <c r="C315" s="100"/>
      <c r="D315" s="66"/>
    </row>
    <row r="316" spans="3:13" ht="15.75" customHeight="1">
      <c r="C316" s="100"/>
      <c r="D316" s="66"/>
    </row>
    <row r="317" spans="3:13" ht="15.75" customHeight="1">
      <c r="C317" s="100"/>
      <c r="D317" s="66"/>
    </row>
    <row r="318" spans="3:13" ht="15.75" customHeight="1">
      <c r="C318" s="100"/>
      <c r="D318" s="66"/>
    </row>
    <row r="319" spans="3:13" ht="15.75" customHeight="1">
      <c r="C319" s="100"/>
      <c r="D319" s="66"/>
    </row>
    <row r="320" spans="3:13" ht="15.75" customHeight="1">
      <c r="C320" s="100"/>
      <c r="D320" s="66"/>
    </row>
    <row r="321" spans="3:13" ht="15.75" customHeight="1">
      <c r="C321" s="100"/>
      <c r="D321" s="66"/>
    </row>
    <row r="322" spans="3:13" ht="15.75" customHeight="1">
      <c r="C322" s="100"/>
      <c r="D322" s="66"/>
    </row>
    <row r="323" spans="3:13" ht="15.75" customHeight="1">
      <c r="C323" s="100"/>
      <c r="D323" s="66"/>
    </row>
    <row r="324" spans="3:13" ht="15.75" customHeight="1">
      <c r="C324" s="100"/>
      <c r="D324" s="66"/>
    </row>
    <row r="325" spans="3:13" ht="15.75" customHeight="1">
      <c r="C325" s="100"/>
      <c r="D325" s="66"/>
    </row>
    <row r="326" spans="3:13" ht="15.75" customHeight="1">
      <c r="C326" s="100"/>
      <c r="D326" s="66"/>
    </row>
    <row r="327" spans="3:13" ht="15.75" customHeight="1">
      <c r="C327" s="100"/>
      <c r="D327" s="66"/>
    </row>
    <row r="328" spans="3:13" ht="15.75" customHeight="1">
      <c r="C328" s="100"/>
      <c r="D328" s="66"/>
    </row>
    <row r="329" spans="3:13" ht="15.75" customHeight="1">
      <c r="C329" s="100"/>
      <c r="D329" s="66"/>
    </row>
    <row r="330" spans="3:13" ht="15.75" customHeight="1">
      <c r="C330" s="100"/>
      <c r="D330" s="66"/>
    </row>
    <row r="331" spans="3:13" ht="15.75" customHeight="1">
      <c r="C331" s="100"/>
      <c r="D331" s="66"/>
    </row>
    <row r="332" spans="3:13" ht="15.75" customHeight="1">
      <c r="C332" s="100"/>
      <c r="D332" s="66"/>
    </row>
    <row r="333" spans="3:13" ht="15.75" customHeight="1">
      <c r="C333" s="100"/>
      <c r="D333" s="66"/>
    </row>
    <row r="334" spans="3:13" ht="15.75" customHeight="1">
      <c r="C334" s="100"/>
      <c r="D334" s="66"/>
    </row>
    <row r="335" spans="3:13" ht="15.75" customHeight="1">
      <c r="C335" s="100"/>
      <c r="D335" s="66"/>
    </row>
    <row r="336" spans="3:13" ht="15.75" customHeight="1">
      <c r="C336" s="100"/>
      <c r="D336" s="66"/>
    </row>
    <row r="337" spans="3:13" ht="15.75" customHeight="1">
      <c r="C337" s="100"/>
      <c r="D337" s="66"/>
    </row>
    <row r="338" spans="3:13" ht="15.75" customHeight="1">
      <c r="C338" s="100"/>
      <c r="D338" s="66"/>
    </row>
    <row r="339" spans="3:13" ht="15.75" customHeight="1">
      <c r="C339" s="100"/>
      <c r="D339" s="66"/>
    </row>
    <row r="340" spans="3:13" ht="15.75" customHeight="1">
      <c r="C340" s="100"/>
      <c r="D340" s="66"/>
    </row>
    <row r="341" spans="3:13" ht="15.75" customHeight="1">
      <c r="C341" s="100"/>
      <c r="D341" s="66"/>
    </row>
    <row r="342" spans="3:13" ht="15.75" customHeight="1">
      <c r="C342" s="100"/>
      <c r="D342" s="66"/>
    </row>
    <row r="343" spans="3:13" ht="15.75" customHeight="1">
      <c r="C343" s="100"/>
      <c r="D343" s="66"/>
    </row>
    <row r="344" spans="3:13" ht="15.75" customHeight="1">
      <c r="C344" s="100"/>
      <c r="D344" s="66"/>
    </row>
    <row r="345" spans="3:13" ht="15.75" customHeight="1">
      <c r="C345" s="100"/>
      <c r="D345" s="66"/>
    </row>
    <row r="346" spans="3:13" ht="15.75" customHeight="1">
      <c r="C346" s="100"/>
      <c r="D346" s="66"/>
    </row>
    <row r="347" spans="3:13" ht="15.75" customHeight="1">
      <c r="C347" s="100"/>
      <c r="D347" s="66"/>
    </row>
    <row r="348" spans="3:13" ht="15.75" customHeight="1">
      <c r="C348" s="100"/>
      <c r="D348" s="66"/>
    </row>
    <row r="349" spans="3:13" ht="15.75" customHeight="1">
      <c r="C349" s="100"/>
      <c r="D349" s="66"/>
    </row>
    <row r="350" spans="3:13" ht="15.75" customHeight="1">
      <c r="C350" s="100"/>
      <c r="D350" s="66"/>
    </row>
    <row r="351" spans="3:13" ht="15.75" customHeight="1">
      <c r="C351" s="100"/>
      <c r="D351" s="66"/>
    </row>
    <row r="352" spans="3:13" ht="15.75" customHeight="1">
      <c r="C352" s="100"/>
      <c r="D352" s="66"/>
    </row>
    <row r="353" spans="3:13" ht="15.75" customHeight="1">
      <c r="C353" s="100"/>
      <c r="D353" s="66"/>
    </row>
    <row r="354" spans="3:13" ht="15.75" customHeight="1">
      <c r="C354" s="100"/>
      <c r="D354" s="66"/>
    </row>
    <row r="355" spans="3:13" ht="15.75" customHeight="1">
      <c r="C355" s="100"/>
      <c r="D355" s="66"/>
    </row>
    <row r="356" spans="3:13" ht="15.75" customHeight="1">
      <c r="C356" s="100"/>
      <c r="D356" s="66"/>
    </row>
    <row r="357" spans="3:13" ht="15.75" customHeight="1">
      <c r="C357" s="100"/>
      <c r="D357" s="66"/>
    </row>
    <row r="358" spans="3:13" ht="15.75" customHeight="1">
      <c r="C358" s="100"/>
      <c r="D358" s="66"/>
    </row>
    <row r="359" spans="3:13" ht="15.75" customHeight="1">
      <c r="C359" s="100"/>
      <c r="D359" s="66"/>
    </row>
    <row r="360" spans="3:13" ht="15.75" customHeight="1">
      <c r="C360" s="100"/>
      <c r="D360" s="66"/>
    </row>
    <row r="361" spans="3:13" ht="15.75" customHeight="1">
      <c r="C361" s="100"/>
      <c r="D361" s="66"/>
    </row>
    <row r="362" spans="3:13" ht="15.75" customHeight="1">
      <c r="C362" s="100"/>
      <c r="D362" s="66"/>
    </row>
    <row r="363" spans="3:13" ht="15.75" customHeight="1">
      <c r="C363" s="100"/>
      <c r="D363" s="66"/>
    </row>
    <row r="364" spans="3:13" ht="15.75" customHeight="1">
      <c r="C364" s="100"/>
      <c r="D364" s="66"/>
    </row>
    <row r="365" spans="3:13" ht="15.75" customHeight="1">
      <c r="C365" s="100"/>
      <c r="D365" s="66"/>
    </row>
    <row r="366" spans="3:13" ht="15.75" customHeight="1">
      <c r="C366" s="100"/>
      <c r="D366" s="66"/>
    </row>
    <row r="367" spans="3:13" ht="15.75" customHeight="1">
      <c r="C367" s="100"/>
      <c r="D367" s="66"/>
    </row>
    <row r="368" spans="3:13" ht="15.75" customHeight="1">
      <c r="C368" s="100"/>
      <c r="D368" s="66"/>
    </row>
    <row r="369" spans="3:13" ht="15.75" customHeight="1">
      <c r="C369" s="100"/>
      <c r="D369" s="66"/>
    </row>
    <row r="370" spans="3:13" ht="15.75" customHeight="1">
      <c r="C370" s="100"/>
      <c r="D370" s="66"/>
    </row>
    <row r="371" spans="3:13" ht="15.75" customHeight="1">
      <c r="C371" s="100"/>
      <c r="D371" s="66"/>
    </row>
    <row r="372" spans="3:13" ht="15.75" customHeight="1">
      <c r="C372" s="100"/>
      <c r="D372" s="66"/>
    </row>
    <row r="373" spans="3:13" ht="15.75" customHeight="1">
      <c r="C373" s="100"/>
      <c r="D373" s="66"/>
    </row>
    <row r="374" spans="3:13" ht="15.75" customHeight="1">
      <c r="C374" s="100"/>
      <c r="D374" s="66"/>
    </row>
    <row r="375" spans="3:13" ht="15.75" customHeight="1">
      <c r="C375" s="100"/>
      <c r="D375" s="66"/>
    </row>
    <row r="376" spans="3:13" ht="15.75" customHeight="1">
      <c r="C376" s="100"/>
      <c r="D376" s="66"/>
    </row>
    <row r="377" spans="3:13" ht="15.75" customHeight="1">
      <c r="C377" s="100"/>
      <c r="D377" s="66"/>
    </row>
    <row r="378" spans="3:13" ht="15.75" customHeight="1">
      <c r="C378" s="100"/>
      <c r="D378" s="66"/>
    </row>
    <row r="379" spans="3:13" ht="15.75" customHeight="1">
      <c r="C379" s="100"/>
      <c r="D379" s="66"/>
    </row>
    <row r="380" spans="3:13" ht="15.75" customHeight="1">
      <c r="C380" s="100"/>
      <c r="D380" s="66"/>
    </row>
    <row r="381" spans="3:13" ht="15.75" customHeight="1">
      <c r="C381" s="100"/>
      <c r="D381" s="66"/>
    </row>
    <row r="382" spans="3:13" ht="15.75" customHeight="1">
      <c r="C382" s="100"/>
      <c r="D382" s="66"/>
    </row>
    <row r="383" spans="3:13" ht="15.75" customHeight="1">
      <c r="C383" s="100"/>
      <c r="D383" s="66"/>
    </row>
    <row r="384" spans="3:13" ht="15.75" customHeight="1">
      <c r="C384" s="100"/>
      <c r="D384" s="66"/>
    </row>
    <row r="385" spans="3:13" ht="15.75" customHeight="1">
      <c r="C385" s="100"/>
      <c r="D385" s="66"/>
    </row>
    <row r="386" spans="3:13" ht="15.75" customHeight="1">
      <c r="C386" s="100"/>
      <c r="D386" s="66"/>
    </row>
    <row r="387" spans="3:13" ht="15.75" customHeight="1">
      <c r="C387" s="100"/>
      <c r="D387" s="66"/>
    </row>
    <row r="388" spans="3:13" ht="15.75" customHeight="1">
      <c r="C388" s="100"/>
      <c r="D388" s="66"/>
    </row>
    <row r="389" spans="3:13" ht="15.75" customHeight="1">
      <c r="C389" s="100"/>
      <c r="D389" s="66"/>
    </row>
    <row r="390" spans="3:13" ht="15.75" customHeight="1">
      <c r="C390" s="100"/>
      <c r="D390" s="66"/>
    </row>
    <row r="391" spans="3:13" ht="15.75" customHeight="1">
      <c r="C391" s="100"/>
      <c r="D391" s="66"/>
    </row>
    <row r="392" spans="3:13" ht="15.75" customHeight="1">
      <c r="C392" s="100"/>
      <c r="D392" s="66"/>
    </row>
    <row r="393" spans="3:13" ht="15.75" customHeight="1">
      <c r="C393" s="100"/>
      <c r="D393" s="66"/>
    </row>
    <row r="394" spans="3:13" ht="15.75" customHeight="1">
      <c r="C394" s="100"/>
      <c r="D394" s="66"/>
    </row>
    <row r="395" spans="3:13" ht="15.75" customHeight="1">
      <c r="C395" s="100"/>
      <c r="D395" s="66"/>
    </row>
    <row r="396" spans="3:13" ht="15.75" customHeight="1">
      <c r="C396" s="100"/>
      <c r="D396" s="66"/>
    </row>
    <row r="397" spans="3:13" ht="15.75" customHeight="1">
      <c r="C397" s="100"/>
      <c r="D397" s="66"/>
    </row>
    <row r="398" spans="3:13" ht="15.75" customHeight="1">
      <c r="C398" s="100"/>
      <c r="D398" s="66"/>
    </row>
    <row r="399" spans="3:13" ht="15.75" customHeight="1">
      <c r="C399" s="100"/>
      <c r="D399" s="66"/>
    </row>
    <row r="400" spans="3:13" ht="15.75" customHeight="1">
      <c r="C400" s="100"/>
      <c r="D400" s="66"/>
    </row>
    <row r="401" spans="3:13" ht="15.75" customHeight="1">
      <c r="C401" s="100"/>
      <c r="D401" s="66"/>
    </row>
    <row r="402" spans="3:13" ht="15.75" customHeight="1">
      <c r="C402" s="100"/>
      <c r="D402" s="66"/>
    </row>
    <row r="403" spans="3:13" ht="15.75" customHeight="1">
      <c r="C403" s="100"/>
      <c r="D403" s="66"/>
    </row>
    <row r="404" spans="3:13" ht="15.75" customHeight="1">
      <c r="C404" s="100"/>
      <c r="D404" s="66"/>
    </row>
    <row r="405" spans="3:13" ht="15.75" customHeight="1">
      <c r="C405" s="100"/>
      <c r="D405" s="66"/>
    </row>
    <row r="406" spans="3:13" ht="15.75" customHeight="1">
      <c r="C406" s="100"/>
      <c r="D406" s="66"/>
    </row>
    <row r="407" spans="3:13" ht="15.75" customHeight="1">
      <c r="C407" s="100"/>
      <c r="D407" s="66"/>
    </row>
    <row r="408" spans="3:13" ht="15.75" customHeight="1">
      <c r="C408" s="100"/>
      <c r="D408" s="66"/>
    </row>
    <row r="409" spans="3:13" ht="15.75" customHeight="1">
      <c r="C409" s="100"/>
      <c r="D409" s="66"/>
    </row>
    <row r="410" spans="3:13" ht="15.75" customHeight="1">
      <c r="C410" s="100"/>
      <c r="D410" s="66"/>
    </row>
    <row r="411" spans="3:13" ht="15.75" customHeight="1">
      <c r="C411" s="100"/>
      <c r="D411" s="66"/>
    </row>
    <row r="412" spans="3:13" ht="15.75" customHeight="1">
      <c r="C412" s="100"/>
      <c r="D412" s="66"/>
    </row>
    <row r="413" spans="3:13" ht="15.75" customHeight="1">
      <c r="C413" s="100"/>
      <c r="D413" s="66"/>
    </row>
    <row r="414" spans="3:13" ht="15.75" customHeight="1">
      <c r="C414" s="100"/>
      <c r="D414" s="66"/>
    </row>
    <row r="415" spans="3:13" ht="15.75" customHeight="1">
      <c r="C415" s="100"/>
      <c r="D415" s="66"/>
    </row>
    <row r="416" spans="3:13" ht="15.75" customHeight="1">
      <c r="C416" s="100"/>
      <c r="D416" s="66"/>
    </row>
    <row r="417" spans="3:13" ht="15.75" customHeight="1">
      <c r="C417" s="100"/>
      <c r="D417" s="66"/>
    </row>
    <row r="418" spans="3:13" ht="15.75" customHeight="1">
      <c r="C418" s="100"/>
      <c r="D418" s="66"/>
    </row>
    <row r="419" spans="3:13" ht="15.75" customHeight="1">
      <c r="C419" s="100"/>
      <c r="D419" s="66"/>
    </row>
    <row r="420" spans="3:13" ht="15.75" customHeight="1">
      <c r="C420" s="100"/>
      <c r="D420" s="66"/>
    </row>
    <row r="421" spans="3:13" ht="15.75" customHeight="1">
      <c r="C421" s="100"/>
      <c r="D421" s="66"/>
    </row>
    <row r="422" spans="3:13" ht="15.75" customHeight="1">
      <c r="C422" s="100"/>
      <c r="D422" s="66"/>
    </row>
    <row r="423" spans="3:13" ht="15.75" customHeight="1">
      <c r="C423" s="100"/>
      <c r="D423" s="66"/>
    </row>
    <row r="424" spans="3:13" ht="15.75" customHeight="1">
      <c r="C424" s="100"/>
      <c r="D424" s="66"/>
    </row>
    <row r="425" spans="3:13" ht="15.75" customHeight="1">
      <c r="C425" s="100"/>
      <c r="D425" s="66"/>
    </row>
    <row r="426" spans="3:13" ht="15.75" customHeight="1">
      <c r="C426" s="100"/>
      <c r="D426" s="66"/>
    </row>
    <row r="427" spans="3:13" ht="15.75" customHeight="1">
      <c r="C427" s="100"/>
      <c r="D427" s="66"/>
    </row>
    <row r="428" spans="3:13" ht="15.75" customHeight="1">
      <c r="C428" s="100"/>
      <c r="D428" s="66"/>
    </row>
    <row r="429" spans="3:13" ht="15.75" customHeight="1">
      <c r="C429" s="100"/>
      <c r="D429" s="66"/>
    </row>
    <row r="430" spans="3:13" ht="15.75" customHeight="1">
      <c r="C430" s="100"/>
      <c r="D430" s="66"/>
    </row>
    <row r="431" spans="3:13" ht="15.75" customHeight="1">
      <c r="C431" s="100"/>
      <c r="D431" s="66"/>
    </row>
    <row r="432" spans="3:13" ht="15.75" customHeight="1">
      <c r="C432" s="100"/>
      <c r="D432" s="66"/>
    </row>
    <row r="433" spans="3:13" ht="15.75" customHeight="1">
      <c r="C433" s="100"/>
      <c r="D433" s="66"/>
    </row>
    <row r="434" spans="3:13" ht="15.75" customHeight="1">
      <c r="C434" s="100"/>
      <c r="D434" s="66"/>
    </row>
    <row r="435" spans="3:13" ht="15.75" customHeight="1">
      <c r="C435" s="100"/>
      <c r="D435" s="66"/>
    </row>
    <row r="436" spans="3:13" ht="15.75" customHeight="1">
      <c r="C436" s="100"/>
      <c r="D436" s="66"/>
    </row>
    <row r="437" spans="3:13" ht="15.75" customHeight="1">
      <c r="C437" s="100"/>
      <c r="D437" s="66"/>
    </row>
    <row r="438" spans="3:13" ht="15.75" customHeight="1">
      <c r="C438" s="100"/>
      <c r="D438" s="66"/>
    </row>
    <row r="439" spans="3:13" ht="15.75" customHeight="1">
      <c r="C439" s="100"/>
      <c r="D439" s="66"/>
    </row>
    <row r="440" spans="3:13" ht="15.75" customHeight="1">
      <c r="C440" s="100"/>
      <c r="D440" s="66"/>
    </row>
    <row r="441" spans="3:13" ht="15.75" customHeight="1">
      <c r="C441" s="100"/>
      <c r="D441" s="66"/>
    </row>
    <row r="442" spans="3:13" ht="15.75" customHeight="1">
      <c r="C442" s="100"/>
      <c r="D442" s="66"/>
    </row>
    <row r="443" spans="3:13" ht="15.75" customHeight="1">
      <c r="C443" s="100"/>
      <c r="D443" s="66"/>
    </row>
    <row r="444" spans="3:13" ht="15.75" customHeight="1">
      <c r="C444" s="100"/>
      <c r="D444" s="66"/>
    </row>
    <row r="445" spans="3:13" ht="15.75" customHeight="1">
      <c r="C445" s="100"/>
      <c r="D445" s="66"/>
    </row>
    <row r="446" spans="3:13" ht="15.75" customHeight="1">
      <c r="C446" s="100"/>
      <c r="D446" s="66"/>
    </row>
    <row r="447" spans="3:13" ht="15.75" customHeight="1">
      <c r="C447" s="100"/>
      <c r="D447" s="66"/>
    </row>
    <row r="448" spans="3:13" ht="15.75" customHeight="1">
      <c r="C448" s="100"/>
      <c r="D448" s="66"/>
    </row>
    <row r="449" spans="3:13" ht="15.75" customHeight="1">
      <c r="C449" s="100"/>
      <c r="D449" s="66"/>
    </row>
    <row r="450" spans="3:13" ht="15.75" customHeight="1">
      <c r="C450" s="100"/>
      <c r="D450" s="66"/>
    </row>
    <row r="451" spans="3:13" ht="15.75" customHeight="1">
      <c r="C451" s="100"/>
      <c r="D451" s="66"/>
    </row>
    <row r="452" spans="3:13" ht="15.75" customHeight="1">
      <c r="C452" s="100"/>
      <c r="D452" s="66"/>
    </row>
    <row r="453" spans="3:13" ht="15.75" customHeight="1">
      <c r="C453" s="100"/>
      <c r="D453" s="66"/>
    </row>
    <row r="454" spans="3:13" ht="15.75" customHeight="1">
      <c r="C454" s="100"/>
      <c r="D454" s="66"/>
    </row>
    <row r="455" spans="3:13" ht="15.75" customHeight="1">
      <c r="C455" s="100"/>
      <c r="D455" s="66"/>
    </row>
    <row r="456" spans="3:13" ht="15.75" customHeight="1">
      <c r="C456" s="100"/>
      <c r="D456" s="66"/>
    </row>
    <row r="457" spans="3:13" ht="15.75" customHeight="1">
      <c r="C457" s="100"/>
      <c r="D457" s="66"/>
    </row>
    <row r="458" spans="3:13" ht="15.75" customHeight="1">
      <c r="C458" s="100"/>
      <c r="D458" s="66"/>
    </row>
    <row r="459" spans="3:13" ht="15.75" customHeight="1">
      <c r="C459" s="100"/>
      <c r="D459" s="66"/>
    </row>
    <row r="460" spans="3:13" ht="15.75" customHeight="1">
      <c r="C460" s="100"/>
      <c r="D460" s="66"/>
    </row>
    <row r="461" spans="3:13" ht="15.75" customHeight="1">
      <c r="C461" s="100"/>
      <c r="D461" s="66"/>
    </row>
    <row r="462" spans="3:13" ht="15.75" customHeight="1">
      <c r="C462" s="100"/>
      <c r="D462" s="66"/>
    </row>
    <row r="463" spans="3:13" ht="15.75" customHeight="1">
      <c r="C463" s="100"/>
      <c r="D463" s="66"/>
    </row>
    <row r="464" spans="3:13" ht="15.75" customHeight="1">
      <c r="C464" s="100"/>
      <c r="D464" s="66"/>
    </row>
    <row r="465" spans="3:13" ht="15.75" customHeight="1">
      <c r="C465" s="100"/>
      <c r="D465" s="66"/>
    </row>
    <row r="466" spans="3:13" ht="15.75" customHeight="1">
      <c r="C466" s="100"/>
      <c r="D466" s="66"/>
    </row>
    <row r="467" spans="3:13" ht="15.75" customHeight="1">
      <c r="C467" s="100"/>
      <c r="D467" s="66"/>
    </row>
    <row r="468" spans="3:13" ht="15.75" customHeight="1">
      <c r="C468" s="100"/>
      <c r="D468" s="66"/>
    </row>
    <row r="469" spans="3:13" ht="15.75" customHeight="1">
      <c r="C469" s="100"/>
      <c r="D469" s="66"/>
    </row>
    <row r="470" spans="3:13" ht="15.75" customHeight="1">
      <c r="C470" s="100"/>
      <c r="D470" s="66"/>
    </row>
    <row r="471" spans="3:13" ht="15.75" customHeight="1">
      <c r="C471" s="100"/>
      <c r="D471" s="66"/>
    </row>
    <row r="472" spans="3:13" ht="15.75" customHeight="1">
      <c r="C472" s="100"/>
      <c r="D472" s="66"/>
    </row>
    <row r="473" spans="3:13" ht="15.75" customHeight="1">
      <c r="C473" s="100"/>
      <c r="D473" s="66"/>
    </row>
    <row r="474" spans="3:13" ht="15.75" customHeight="1">
      <c r="C474" s="100"/>
      <c r="D474" s="66"/>
    </row>
    <row r="475" spans="3:13" ht="15.75" customHeight="1">
      <c r="C475" s="100"/>
      <c r="D475" s="66"/>
    </row>
    <row r="476" spans="3:13" ht="15.75" customHeight="1">
      <c r="C476" s="100"/>
      <c r="D476" s="66"/>
    </row>
    <row r="477" spans="3:13" ht="15.75" customHeight="1">
      <c r="C477" s="100"/>
      <c r="D477" s="66"/>
    </row>
    <row r="478" spans="3:13" ht="15.75" customHeight="1">
      <c r="C478" s="100"/>
      <c r="D478" s="66"/>
    </row>
    <row r="479" spans="3:13" ht="15.75" customHeight="1">
      <c r="C479" s="100"/>
      <c r="D479" s="66"/>
    </row>
    <row r="480" spans="3:13" ht="15.75" customHeight="1">
      <c r="C480" s="100"/>
      <c r="D480" s="66"/>
    </row>
    <row r="481" spans="3:13" ht="15.75" customHeight="1">
      <c r="C481" s="100"/>
      <c r="D481" s="66"/>
    </row>
    <row r="482" spans="3:13" ht="15.75" customHeight="1">
      <c r="C482" s="100"/>
      <c r="D482" s="66"/>
    </row>
    <row r="483" spans="3:13" ht="15.75" customHeight="1">
      <c r="C483" s="100"/>
      <c r="D483" s="66"/>
    </row>
    <row r="484" spans="3:13" ht="15.75" customHeight="1">
      <c r="C484" s="100"/>
      <c r="D484" s="66"/>
    </row>
    <row r="485" spans="3:13" ht="15.75" customHeight="1">
      <c r="C485" s="100"/>
      <c r="D485" s="66"/>
    </row>
    <row r="486" spans="3:13" ht="15.75" customHeight="1">
      <c r="C486" s="100"/>
      <c r="D486" s="66"/>
    </row>
    <row r="487" spans="3:13" ht="15.75" customHeight="1">
      <c r="C487" s="100"/>
      <c r="D487" s="66"/>
    </row>
    <row r="488" spans="3:13" ht="15.75" customHeight="1">
      <c r="C488" s="100"/>
      <c r="D488" s="66"/>
    </row>
    <row r="489" spans="3:13" ht="15.75" customHeight="1">
      <c r="C489" s="100"/>
      <c r="D489" s="66"/>
    </row>
    <row r="490" spans="3:13" ht="15.75" customHeight="1">
      <c r="C490" s="100"/>
      <c r="D490" s="66"/>
    </row>
    <row r="491" spans="3:13" ht="15.75" customHeight="1">
      <c r="C491" s="100"/>
      <c r="D491" s="66"/>
    </row>
    <row r="492" spans="3:13" ht="15.75" customHeight="1">
      <c r="C492" s="100"/>
      <c r="D492" s="66"/>
    </row>
    <row r="493" spans="3:13" ht="15.75" customHeight="1">
      <c r="C493" s="100"/>
      <c r="D493" s="66"/>
    </row>
    <row r="494" spans="3:13" ht="15.75" customHeight="1">
      <c r="C494" s="100"/>
      <c r="D494" s="66"/>
    </row>
    <row r="495" spans="3:13" ht="15.75" customHeight="1">
      <c r="C495" s="100"/>
      <c r="D495" s="66"/>
    </row>
    <row r="496" spans="3:13" ht="15.75" customHeight="1">
      <c r="C496" s="100"/>
      <c r="D496" s="66"/>
    </row>
    <row r="497" spans="3:13" ht="15.75" customHeight="1">
      <c r="C497" s="100"/>
      <c r="D497" s="66"/>
    </row>
    <row r="498" spans="3:13" ht="15.75" customHeight="1">
      <c r="C498" s="100"/>
      <c r="D498" s="66"/>
    </row>
    <row r="499" spans="3:13" ht="15.75" customHeight="1">
      <c r="C499" s="100"/>
      <c r="D499" s="66"/>
    </row>
    <row r="500" spans="3:13" ht="15.75" customHeight="1">
      <c r="C500" s="100"/>
      <c r="D500" s="66"/>
    </row>
    <row r="501" spans="3:13" ht="15.75" customHeight="1">
      <c r="C501" s="100"/>
      <c r="D501" s="66"/>
    </row>
    <row r="502" spans="3:13" ht="15.75" customHeight="1">
      <c r="C502" s="100"/>
      <c r="D502" s="66"/>
    </row>
    <row r="503" spans="3:13" ht="15.75" customHeight="1">
      <c r="C503" s="100"/>
      <c r="D503" s="66"/>
    </row>
    <row r="504" spans="3:13" ht="15.75" customHeight="1">
      <c r="C504" s="100"/>
      <c r="D504" s="66"/>
    </row>
    <row r="505" spans="3:13" ht="15.75" customHeight="1">
      <c r="C505" s="100"/>
      <c r="D505" s="66"/>
    </row>
    <row r="506" spans="3:13" ht="15.75" customHeight="1">
      <c r="C506" s="100"/>
      <c r="D506" s="66"/>
    </row>
    <row r="507" spans="3:13" ht="15.75" customHeight="1">
      <c r="C507" s="100"/>
      <c r="D507" s="66"/>
    </row>
    <row r="508" spans="3:13" ht="15.75" customHeight="1">
      <c r="C508" s="100"/>
      <c r="D508" s="66"/>
    </row>
    <row r="509" spans="3:13" ht="15.75" customHeight="1">
      <c r="C509" s="100"/>
      <c r="D509" s="66"/>
    </row>
    <row r="510" spans="3:13" ht="15.75" customHeight="1">
      <c r="C510" s="100"/>
      <c r="D510" s="66"/>
    </row>
    <row r="511" spans="3:13" ht="15.75" customHeight="1">
      <c r="C511" s="100"/>
      <c r="D511" s="66"/>
    </row>
    <row r="512" spans="3:13" ht="15.75" customHeight="1">
      <c r="C512" s="100"/>
      <c r="D512" s="66"/>
    </row>
    <row r="513" spans="3:13" ht="15.75" customHeight="1">
      <c r="C513" s="100"/>
      <c r="D513" s="66"/>
    </row>
    <row r="514" spans="3:13" ht="15.75" customHeight="1">
      <c r="C514" s="100"/>
      <c r="D514" s="66"/>
    </row>
    <row r="515" spans="3:13" ht="15.75" customHeight="1">
      <c r="C515" s="100"/>
      <c r="D515" s="66"/>
    </row>
    <row r="516" spans="3:13" ht="15.75" customHeight="1">
      <c r="C516" s="100"/>
      <c r="D516" s="66"/>
    </row>
    <row r="517" spans="3:13" ht="15.75" customHeight="1">
      <c r="C517" s="100"/>
      <c r="D517" s="66"/>
    </row>
    <row r="518" spans="3:13" ht="15.75" customHeight="1">
      <c r="C518" s="100"/>
      <c r="D518" s="66"/>
    </row>
    <row r="519" spans="3:13" ht="15.75" customHeight="1">
      <c r="C519" s="100"/>
      <c r="D519" s="66"/>
    </row>
    <row r="520" spans="3:13" ht="15.75" customHeight="1">
      <c r="C520" s="100"/>
      <c r="D520" s="66"/>
    </row>
    <row r="521" spans="3:13" ht="15.75" customHeight="1">
      <c r="C521" s="100"/>
      <c r="D521" s="66"/>
    </row>
    <row r="522" spans="3:13" ht="15.75" customHeight="1">
      <c r="C522" s="100"/>
      <c r="D522" s="66"/>
    </row>
    <row r="523" spans="3:13" ht="15.75" customHeight="1">
      <c r="C523" s="100"/>
      <c r="D523" s="66"/>
    </row>
    <row r="524" spans="3:13" ht="15.75" customHeight="1">
      <c r="C524" s="100"/>
      <c r="D524" s="66"/>
    </row>
    <row r="525" spans="3:13" ht="15.75" customHeight="1">
      <c r="C525" s="100"/>
      <c r="D525" s="66"/>
    </row>
    <row r="526" spans="3:13" ht="15.75" customHeight="1">
      <c r="C526" s="100"/>
      <c r="D526" s="66"/>
    </row>
    <row r="527" spans="3:13" ht="15.75" customHeight="1">
      <c r="C527" s="100"/>
      <c r="D527" s="66"/>
    </row>
    <row r="528" spans="3:13" ht="15.75" customHeight="1">
      <c r="C528" s="100"/>
      <c r="D528" s="66"/>
    </row>
    <row r="529" spans="3:13" ht="15.75" customHeight="1">
      <c r="C529" s="100"/>
      <c r="D529" s="66"/>
    </row>
    <row r="530" spans="3:13" ht="15.75" customHeight="1">
      <c r="C530" s="100"/>
      <c r="D530" s="66"/>
    </row>
    <row r="531" spans="3:13" ht="15.75" customHeight="1">
      <c r="C531" s="100"/>
      <c r="D531" s="66"/>
    </row>
    <row r="532" spans="3:13" ht="15.75" customHeight="1">
      <c r="C532" s="100"/>
      <c r="D532" s="66"/>
    </row>
    <row r="533" spans="3:13" ht="15.75" customHeight="1">
      <c r="C533" s="100"/>
      <c r="D533" s="66"/>
    </row>
    <row r="534" spans="3:13" ht="15.75" customHeight="1">
      <c r="C534" s="100"/>
      <c r="D534" s="66"/>
    </row>
    <row r="535" spans="3:13" ht="15.75" customHeight="1">
      <c r="C535" s="100"/>
      <c r="D535" s="66"/>
    </row>
    <row r="536" spans="3:13" ht="15.75" customHeight="1">
      <c r="C536" s="100"/>
      <c r="D536" s="66"/>
    </row>
    <row r="537" spans="3:13" ht="15.75" customHeight="1">
      <c r="C537" s="100"/>
      <c r="D537" s="66"/>
    </row>
    <row r="538" spans="3:13" ht="15.75" customHeight="1">
      <c r="C538" s="100"/>
      <c r="D538" s="66"/>
    </row>
    <row r="539" spans="3:13" ht="15.75" customHeight="1">
      <c r="C539" s="100"/>
      <c r="D539" s="66"/>
    </row>
    <row r="540" spans="3:13" ht="15.75" customHeight="1">
      <c r="C540" s="100"/>
      <c r="D540" s="66"/>
    </row>
    <row r="541" spans="3:13" ht="15.75" customHeight="1">
      <c r="C541" s="100"/>
      <c r="D541" s="66"/>
    </row>
    <row r="542" spans="3:13" ht="15.75" customHeight="1">
      <c r="C542" s="100"/>
      <c r="D542" s="66"/>
    </row>
    <row r="543" spans="3:13" ht="15.75" customHeight="1">
      <c r="C543" s="100"/>
      <c r="D543" s="66"/>
    </row>
    <row r="544" spans="3:13" ht="15.75" customHeight="1">
      <c r="C544" s="100"/>
      <c r="D544" s="66"/>
    </row>
    <row r="545" spans="3:13" ht="15.75" customHeight="1">
      <c r="C545" s="100"/>
      <c r="D545" s="66"/>
    </row>
    <row r="546" spans="3:13" ht="15.75" customHeight="1">
      <c r="C546" s="100"/>
      <c r="D546" s="66"/>
    </row>
    <row r="547" spans="3:13" ht="15.75" customHeight="1">
      <c r="C547" s="100"/>
      <c r="D547" s="66"/>
    </row>
    <row r="548" spans="3:13" ht="15.75" customHeight="1">
      <c r="C548" s="100"/>
      <c r="D548" s="66"/>
    </row>
    <row r="549" spans="3:13" ht="15.75" customHeight="1">
      <c r="C549" s="100"/>
      <c r="D549" s="66"/>
    </row>
    <row r="550" spans="3:13" ht="15.75" customHeight="1">
      <c r="C550" s="100"/>
      <c r="D550" s="66"/>
    </row>
    <row r="551" spans="3:13" ht="15.75" customHeight="1">
      <c r="C551" s="100"/>
      <c r="D551" s="66"/>
    </row>
    <row r="552" spans="3:13" ht="15.75" customHeight="1">
      <c r="C552" s="100"/>
      <c r="D552" s="66"/>
    </row>
    <row r="553" spans="3:13" ht="15.75" customHeight="1">
      <c r="C553" s="100"/>
      <c r="D553" s="66"/>
    </row>
    <row r="554" spans="3:13" ht="15.75" customHeight="1">
      <c r="C554" s="100"/>
      <c r="D554" s="66"/>
    </row>
    <row r="555" spans="3:13" ht="15.75" customHeight="1">
      <c r="C555" s="100"/>
      <c r="D555" s="66"/>
    </row>
    <row r="556" spans="3:13" ht="15.75" customHeight="1">
      <c r="C556" s="100"/>
      <c r="D556" s="66"/>
    </row>
    <row r="557" spans="3:13" ht="15.75" customHeight="1">
      <c r="C557" s="100"/>
      <c r="D557" s="66"/>
    </row>
    <row r="558" spans="3:13" ht="15.75" customHeight="1">
      <c r="C558" s="100"/>
      <c r="D558" s="66"/>
    </row>
    <row r="559" spans="3:13" ht="15.75" customHeight="1">
      <c r="C559" s="100"/>
      <c r="D559" s="66"/>
    </row>
    <row r="560" spans="3:13" ht="15.75" customHeight="1">
      <c r="C560" s="100"/>
      <c r="D560" s="66"/>
    </row>
    <row r="561" spans="3:13" ht="15.75" customHeight="1">
      <c r="C561" s="100"/>
      <c r="D561" s="66"/>
    </row>
    <row r="562" spans="3:13" ht="15.75" customHeight="1">
      <c r="C562" s="100"/>
      <c r="D562" s="66"/>
    </row>
    <row r="563" spans="3:13" ht="15.75" customHeight="1">
      <c r="C563" s="100"/>
      <c r="D563" s="66"/>
    </row>
    <row r="564" spans="3:13" ht="15.75" customHeight="1">
      <c r="C564" s="100"/>
      <c r="D564" s="66"/>
    </row>
    <row r="565" spans="3:13" ht="15.75" customHeight="1">
      <c r="C565" s="100"/>
      <c r="D565" s="66"/>
    </row>
    <row r="566" spans="3:13" ht="15.75" customHeight="1">
      <c r="C566" s="100"/>
      <c r="D566" s="66"/>
    </row>
    <row r="567" spans="3:13" ht="15.75" customHeight="1">
      <c r="C567" s="100"/>
      <c r="D567" s="66"/>
    </row>
    <row r="568" spans="3:13" ht="15.75" customHeight="1">
      <c r="C568" s="100"/>
      <c r="D568" s="66"/>
    </row>
    <row r="569" spans="3:13" ht="15.75" customHeight="1">
      <c r="C569" s="100"/>
      <c r="D569" s="66"/>
    </row>
    <row r="570" spans="3:13" ht="15.75" customHeight="1">
      <c r="C570" s="100"/>
      <c r="D570" s="66"/>
    </row>
    <row r="571" spans="3:13" ht="15.75" customHeight="1">
      <c r="C571" s="100"/>
      <c r="D571" s="66"/>
    </row>
    <row r="572" spans="3:13" ht="15.75" customHeight="1">
      <c r="C572" s="100"/>
      <c r="D572" s="66"/>
    </row>
    <row r="573" spans="3:13" ht="15.75" customHeight="1">
      <c r="C573" s="100"/>
      <c r="D573" s="66"/>
    </row>
    <row r="574" spans="3:13" ht="15.75" customHeight="1">
      <c r="C574" s="100"/>
      <c r="D574" s="66"/>
    </row>
    <row r="575" spans="3:13" ht="15.75" customHeight="1">
      <c r="C575" s="100"/>
      <c r="D575" s="66"/>
    </row>
    <row r="576" spans="3:13" ht="15.75" customHeight="1">
      <c r="C576" s="100"/>
      <c r="D576" s="66"/>
    </row>
    <row r="577" spans="3:13" ht="15.75" customHeight="1">
      <c r="C577" s="100"/>
      <c r="D577" s="66"/>
    </row>
    <row r="578" spans="3:13" ht="15.75" customHeight="1">
      <c r="C578" s="100"/>
      <c r="D578" s="66"/>
    </row>
    <row r="579" spans="3:13" ht="15.75" customHeight="1">
      <c r="C579" s="100"/>
      <c r="D579" s="66"/>
    </row>
    <row r="580" spans="3:13" ht="15.75" customHeight="1">
      <c r="C580" s="100"/>
      <c r="D580" s="66"/>
    </row>
    <row r="581" spans="3:13" ht="15.75" customHeight="1">
      <c r="C581" s="100"/>
      <c r="D581" s="66"/>
    </row>
    <row r="582" spans="3:13" ht="15.75" customHeight="1">
      <c r="C582" s="100"/>
      <c r="D582" s="66"/>
    </row>
    <row r="583" spans="3:13" ht="15.75" customHeight="1">
      <c r="C583" s="100"/>
      <c r="D583" s="66"/>
    </row>
    <row r="584" spans="3:13" ht="15.75" customHeight="1">
      <c r="C584" s="100"/>
      <c r="D584" s="66"/>
    </row>
    <row r="585" spans="3:13" ht="15.75" customHeight="1">
      <c r="C585" s="100"/>
      <c r="D585" s="66"/>
    </row>
    <row r="586" spans="3:13" ht="15.75" customHeight="1">
      <c r="C586" s="100"/>
      <c r="D586" s="66"/>
    </row>
    <row r="587" spans="3:13" ht="15.75" customHeight="1">
      <c r="C587" s="100"/>
      <c r="D587" s="66"/>
    </row>
    <row r="588" spans="3:13" ht="15.75" customHeight="1">
      <c r="C588" s="100"/>
      <c r="D588" s="66"/>
    </row>
    <row r="589" spans="3:13" ht="15.75" customHeight="1">
      <c r="C589" s="100"/>
      <c r="D589" s="66"/>
    </row>
    <row r="590" spans="3:13" ht="15.75" customHeight="1">
      <c r="C590" s="100"/>
      <c r="D590" s="66"/>
    </row>
    <row r="591" spans="3:13" ht="15.75" customHeight="1">
      <c r="C591" s="100"/>
      <c r="D591" s="66"/>
    </row>
    <row r="592" spans="3:13" ht="15.75" customHeight="1">
      <c r="C592" s="100"/>
      <c r="D592" s="66"/>
    </row>
    <row r="593" spans="3:13" ht="15.75" customHeight="1">
      <c r="C593" s="100"/>
      <c r="D593" s="66"/>
    </row>
    <row r="594" spans="3:13" ht="15.75" customHeight="1">
      <c r="C594" s="100"/>
      <c r="D594" s="66"/>
    </row>
    <row r="595" spans="3:13" ht="15.75" customHeight="1">
      <c r="C595" s="100"/>
      <c r="D595" s="66"/>
    </row>
    <row r="596" spans="3:13" ht="15.75" customHeight="1">
      <c r="C596" s="100"/>
      <c r="D596" s="66"/>
    </row>
    <row r="597" spans="3:13" ht="15.75" customHeight="1">
      <c r="C597" s="100"/>
      <c r="D597" s="66"/>
    </row>
    <row r="598" spans="3:13" ht="15.75" customHeight="1">
      <c r="C598" s="100"/>
      <c r="D598" s="66"/>
    </row>
    <row r="599" spans="3:13" ht="15.75" customHeight="1">
      <c r="C599" s="100"/>
      <c r="D599" s="66"/>
    </row>
    <row r="600" spans="3:13" ht="15.75" customHeight="1">
      <c r="C600" s="100"/>
      <c r="D600" s="66"/>
    </row>
    <row r="601" spans="3:13" ht="15.75" customHeight="1">
      <c r="C601" s="100"/>
      <c r="D601" s="66"/>
    </row>
    <row r="602" spans="3:13" ht="15.75" customHeight="1">
      <c r="C602" s="100"/>
      <c r="D602" s="66"/>
    </row>
    <row r="603" spans="3:13" ht="15.75" customHeight="1">
      <c r="C603" s="100"/>
      <c r="D603" s="66"/>
    </row>
    <row r="604" spans="3:13" ht="15.75" customHeight="1">
      <c r="C604" s="100"/>
      <c r="D604" s="66"/>
    </row>
    <row r="605" spans="3:13" ht="15.75" customHeight="1">
      <c r="C605" s="100"/>
      <c r="D605" s="66"/>
    </row>
    <row r="606" spans="3:13" ht="15.75" customHeight="1">
      <c r="C606" s="100"/>
      <c r="D606" s="66"/>
    </row>
    <row r="607" spans="3:13" ht="15.75" customHeight="1">
      <c r="C607" s="100"/>
      <c r="D607" s="66"/>
    </row>
    <row r="608" spans="3:13" ht="15.75" customHeight="1">
      <c r="C608" s="100"/>
      <c r="D608" s="66"/>
    </row>
    <row r="609" spans="3:13" ht="15.75" customHeight="1">
      <c r="C609" s="100"/>
      <c r="D609" s="66"/>
    </row>
    <row r="610" spans="3:13" ht="15.75" customHeight="1">
      <c r="C610" s="100"/>
      <c r="D610" s="66"/>
    </row>
    <row r="611" spans="3:13" ht="15.75" customHeight="1">
      <c r="C611" s="100"/>
      <c r="D611" s="66"/>
    </row>
    <row r="612" spans="3:13" ht="15.75" customHeight="1">
      <c r="C612" s="100"/>
      <c r="D612" s="66"/>
    </row>
    <row r="613" spans="3:13" ht="15.75" customHeight="1">
      <c r="C613" s="100"/>
      <c r="D613" s="66"/>
    </row>
    <row r="614" spans="3:13" ht="15.75" customHeight="1">
      <c r="C614" s="100"/>
      <c r="D614" s="66"/>
    </row>
    <row r="615" spans="3:13" ht="15.75" customHeight="1">
      <c r="C615" s="100"/>
      <c r="D615" s="66"/>
    </row>
    <row r="616" spans="3:13" ht="15.75" customHeight="1">
      <c r="C616" s="100"/>
      <c r="D616" s="66"/>
    </row>
    <row r="617" spans="3:13" ht="15.75" customHeight="1">
      <c r="C617" s="100"/>
      <c r="D617" s="66"/>
    </row>
    <row r="618" spans="3:13" ht="15.75" customHeight="1">
      <c r="C618" s="100"/>
      <c r="D618" s="66"/>
    </row>
    <row r="619" spans="3:13" ht="15.75" customHeight="1">
      <c r="C619" s="100"/>
      <c r="D619" s="66"/>
    </row>
    <row r="620" spans="3:13" ht="15.75" customHeight="1">
      <c r="C620" s="100"/>
      <c r="D620" s="66"/>
    </row>
    <row r="621" spans="3:13" ht="15.75" customHeight="1">
      <c r="C621" s="100"/>
      <c r="D621" s="66"/>
    </row>
    <row r="622" spans="3:13" ht="15.75" customHeight="1">
      <c r="C622" s="100"/>
      <c r="D622" s="66"/>
    </row>
    <row r="623" spans="3:13" ht="15.75" customHeight="1">
      <c r="C623" s="100"/>
      <c r="D623" s="66"/>
    </row>
    <row r="624" spans="3:13" ht="15.75" customHeight="1">
      <c r="C624" s="100"/>
      <c r="D624" s="66"/>
    </row>
    <row r="625" spans="3:13" ht="15.75" customHeight="1">
      <c r="C625" s="100"/>
      <c r="D625" s="66"/>
    </row>
    <row r="626" spans="3:13" ht="15.75" customHeight="1">
      <c r="C626" s="100"/>
      <c r="D626" s="66"/>
    </row>
    <row r="627" spans="3:13" ht="15.75" customHeight="1">
      <c r="C627" s="100"/>
      <c r="D627" s="66"/>
    </row>
    <row r="628" spans="3:13" ht="15.75" customHeight="1">
      <c r="C628" s="100"/>
      <c r="D628" s="66"/>
    </row>
    <row r="629" spans="3:13" ht="15.75" customHeight="1">
      <c r="C629" s="100"/>
      <c r="D629" s="66"/>
    </row>
    <row r="630" spans="3:13" ht="15.75" customHeight="1">
      <c r="C630" s="100"/>
      <c r="D630" s="66"/>
    </row>
    <row r="631" spans="3:13" ht="15.75" customHeight="1">
      <c r="C631" s="100"/>
      <c r="D631" s="66"/>
    </row>
    <row r="632" spans="3:13" ht="15.75" customHeight="1">
      <c r="C632" s="100"/>
      <c r="D632" s="66"/>
    </row>
    <row r="633" spans="3:13" ht="15.75" customHeight="1">
      <c r="C633" s="100"/>
      <c r="D633" s="66"/>
    </row>
    <row r="634" spans="3:13" ht="15.75" customHeight="1">
      <c r="C634" s="100"/>
      <c r="D634" s="66"/>
    </row>
    <row r="635" spans="3:13" ht="15.75" customHeight="1">
      <c r="C635" s="100"/>
      <c r="D635" s="66"/>
    </row>
    <row r="636" spans="3:13" ht="15.75" customHeight="1">
      <c r="C636" s="100"/>
      <c r="D636" s="66"/>
    </row>
    <row r="637" spans="3:13" ht="15.75" customHeight="1">
      <c r="C637" s="100"/>
      <c r="D637" s="66"/>
    </row>
    <row r="638" spans="3:13" ht="15.75" customHeight="1">
      <c r="C638" s="100"/>
      <c r="D638" s="66"/>
    </row>
    <row r="639" spans="3:13" ht="15.75" customHeight="1">
      <c r="C639" s="100"/>
      <c r="D639" s="66"/>
    </row>
    <row r="640" spans="3:13" ht="15.75" customHeight="1">
      <c r="C640" s="100"/>
      <c r="D640" s="66"/>
    </row>
    <row r="641" spans="3:13" ht="15.75" customHeight="1">
      <c r="C641" s="100"/>
      <c r="D641" s="66"/>
    </row>
    <row r="642" spans="3:13" ht="15.75" customHeight="1">
      <c r="C642" s="100"/>
      <c r="D642" s="66"/>
    </row>
    <row r="643" spans="3:13" ht="15.75" customHeight="1">
      <c r="C643" s="100"/>
      <c r="D643" s="66"/>
    </row>
    <row r="644" spans="3:13" ht="15.75" customHeight="1">
      <c r="C644" s="100"/>
      <c r="D644" s="66"/>
    </row>
    <row r="645" spans="3:13" ht="15.75" customHeight="1">
      <c r="C645" s="100"/>
      <c r="D645" s="66"/>
    </row>
    <row r="646" spans="3:13" ht="15.75" customHeight="1">
      <c r="C646" s="100"/>
      <c r="D646" s="66"/>
    </row>
    <row r="647" spans="3:13" ht="15.75" customHeight="1">
      <c r="C647" s="100"/>
      <c r="D647" s="66"/>
    </row>
    <row r="648" spans="3:13" ht="15.75" customHeight="1">
      <c r="C648" s="100"/>
      <c r="D648" s="66"/>
    </row>
    <row r="649" spans="3:13" ht="15.75" customHeight="1">
      <c r="C649" s="100"/>
      <c r="D649" s="66"/>
    </row>
    <row r="650" spans="3:13" ht="15.75" customHeight="1">
      <c r="C650" s="100"/>
      <c r="D650" s="66"/>
    </row>
    <row r="651" spans="3:13" ht="15.75" customHeight="1">
      <c r="C651" s="100"/>
      <c r="D651" s="66"/>
    </row>
    <row r="652" spans="3:13" ht="15.75" customHeight="1">
      <c r="C652" s="100"/>
      <c r="D652" s="66"/>
    </row>
    <row r="653" spans="3:13" ht="15.75" customHeight="1">
      <c r="C653" s="100"/>
      <c r="D653" s="66"/>
    </row>
    <row r="654" spans="3:13" ht="15.75" customHeight="1">
      <c r="C654" s="100"/>
      <c r="D654" s="66"/>
    </row>
    <row r="655" spans="3:13" ht="15.75" customHeight="1">
      <c r="C655" s="100"/>
      <c r="D655" s="66"/>
    </row>
    <row r="656" spans="3:13" ht="15.75" customHeight="1">
      <c r="C656" s="100"/>
      <c r="D656" s="66"/>
    </row>
    <row r="657" spans="3:13" ht="15.75" customHeight="1">
      <c r="C657" s="100"/>
      <c r="D657" s="66"/>
    </row>
    <row r="658" spans="3:13" ht="15.75" customHeight="1">
      <c r="C658" s="100"/>
      <c r="D658" s="66"/>
    </row>
    <row r="659" spans="3:13" ht="15.75" customHeight="1">
      <c r="C659" s="100"/>
      <c r="D659" s="66"/>
    </row>
    <row r="660" spans="3:13" ht="15.75" customHeight="1">
      <c r="C660" s="100"/>
      <c r="D660" s="66"/>
    </row>
    <row r="661" spans="3:13" ht="15.75" customHeight="1">
      <c r="C661" s="100"/>
      <c r="D661" s="66"/>
    </row>
    <row r="662" spans="3:13" ht="15.75" customHeight="1">
      <c r="C662" s="100"/>
      <c r="D662" s="66"/>
    </row>
    <row r="663" spans="3:13" ht="15.75" customHeight="1">
      <c r="C663" s="100"/>
      <c r="D663" s="66"/>
    </row>
    <row r="664" spans="3:13" ht="15.75" customHeight="1">
      <c r="C664" s="100"/>
      <c r="D664" s="66"/>
    </row>
    <row r="665" spans="3:13" ht="15.75" customHeight="1">
      <c r="C665" s="100"/>
      <c r="D665" s="66"/>
    </row>
    <row r="666" spans="3:13" ht="15.75" customHeight="1">
      <c r="C666" s="100"/>
      <c r="D666" s="66"/>
    </row>
    <row r="667" spans="3:13" ht="15.75" customHeight="1">
      <c r="C667" s="100"/>
      <c r="D667" s="66"/>
    </row>
    <row r="668" spans="3:13" ht="15.75" customHeight="1">
      <c r="C668" s="100"/>
      <c r="D668" s="66"/>
    </row>
    <row r="669" spans="3:13" ht="15.75" customHeight="1">
      <c r="C669" s="100"/>
      <c r="D669" s="66"/>
    </row>
    <row r="670" spans="3:13" ht="15.75" customHeight="1">
      <c r="C670" s="100"/>
      <c r="D670" s="66"/>
    </row>
    <row r="671" spans="3:13" ht="15.75" customHeight="1">
      <c r="C671" s="100"/>
      <c r="D671" s="66"/>
    </row>
    <row r="672" spans="3:13" ht="15.75" customHeight="1">
      <c r="C672" s="100"/>
      <c r="D672" s="66"/>
    </row>
    <row r="673" spans="3:13" ht="15.75" customHeight="1">
      <c r="C673" s="100"/>
      <c r="D673" s="66"/>
    </row>
    <row r="674" spans="3:13" ht="15.75" customHeight="1">
      <c r="C674" s="100"/>
      <c r="D674" s="66"/>
    </row>
    <row r="675" spans="3:13" ht="15.75" customHeight="1">
      <c r="C675" s="100"/>
      <c r="D675" s="66"/>
    </row>
    <row r="676" spans="3:13" ht="15.75" customHeight="1">
      <c r="C676" s="100"/>
      <c r="D676" s="66"/>
    </row>
    <row r="677" spans="3:13" ht="15.75" customHeight="1">
      <c r="C677" s="100"/>
      <c r="D677" s="66"/>
    </row>
    <row r="678" spans="3:13" ht="15.75" customHeight="1">
      <c r="C678" s="100"/>
      <c r="D678" s="66"/>
    </row>
    <row r="679" spans="3:13" ht="15.75" customHeight="1">
      <c r="C679" s="100"/>
      <c r="D679" s="66"/>
    </row>
    <row r="680" spans="3:13" ht="15.75" customHeight="1">
      <c r="C680" s="100"/>
      <c r="D680" s="66"/>
    </row>
    <row r="681" spans="3:13" ht="15.75" customHeight="1">
      <c r="C681" s="100"/>
      <c r="D681" s="66"/>
    </row>
    <row r="682" spans="3:13" ht="15.75" customHeight="1">
      <c r="C682" s="100"/>
      <c r="D682" s="66"/>
    </row>
    <row r="683" spans="3:13" ht="15.75" customHeight="1">
      <c r="C683" s="100"/>
      <c r="D683" s="66"/>
    </row>
    <row r="684" spans="3:13" ht="15.75" customHeight="1">
      <c r="C684" s="100"/>
      <c r="D684" s="66"/>
    </row>
    <row r="685" spans="3:13" ht="15.75" customHeight="1">
      <c r="C685" s="100"/>
      <c r="D685" s="66"/>
    </row>
    <row r="686" spans="3:13" ht="15.75" customHeight="1">
      <c r="C686" s="100"/>
      <c r="D686" s="66"/>
    </row>
    <row r="687" spans="3:13" ht="15.75" customHeight="1">
      <c r="C687" s="100"/>
      <c r="D687" s="66"/>
    </row>
    <row r="688" spans="3:13" ht="15.75" customHeight="1">
      <c r="C688" s="100"/>
      <c r="D688" s="66"/>
    </row>
    <row r="689" spans="3:13" ht="15.75" customHeight="1">
      <c r="C689" s="100"/>
      <c r="D689" s="66"/>
    </row>
    <row r="690" spans="3:13" ht="15.75" customHeight="1">
      <c r="C690" s="100"/>
      <c r="D690" s="66"/>
    </row>
    <row r="691" spans="3:13" ht="15.75" customHeight="1">
      <c r="C691" s="100"/>
      <c r="D691" s="66"/>
    </row>
    <row r="692" spans="3:13" ht="15.75" customHeight="1">
      <c r="C692" s="100"/>
      <c r="D692" s="66"/>
    </row>
    <row r="693" spans="3:13" ht="15.75" customHeight="1">
      <c r="C693" s="100"/>
      <c r="D693" s="66"/>
    </row>
    <row r="694" spans="3:13" ht="15.75" customHeight="1">
      <c r="C694" s="100"/>
      <c r="D694" s="66"/>
    </row>
    <row r="695" spans="3:13" ht="15.75" customHeight="1">
      <c r="C695" s="100"/>
      <c r="D695" s="66"/>
    </row>
    <row r="696" spans="3:13" ht="15.75" customHeight="1">
      <c r="C696" s="100"/>
      <c r="D696" s="66"/>
    </row>
    <row r="697" spans="3:13" ht="15.75" customHeight="1">
      <c r="C697" s="100"/>
      <c r="D697" s="66"/>
    </row>
    <row r="698" spans="3:13" ht="15.75" customHeight="1">
      <c r="C698" s="100"/>
      <c r="D698" s="66"/>
    </row>
    <row r="699" spans="3:13" ht="15.75" customHeight="1">
      <c r="C699" s="100"/>
      <c r="D699" s="66"/>
    </row>
    <row r="700" spans="3:13" ht="15.75" customHeight="1">
      <c r="C700" s="100"/>
      <c r="D700" s="66"/>
    </row>
    <row r="701" spans="3:13" ht="15.75" customHeight="1">
      <c r="C701" s="100"/>
      <c r="D701" s="66"/>
    </row>
    <row r="702" spans="3:13" ht="15.75" customHeight="1">
      <c r="C702" s="100"/>
      <c r="D702" s="66"/>
    </row>
    <row r="703" spans="3:13" ht="15.75" customHeight="1">
      <c r="C703" s="100"/>
      <c r="D703" s="66"/>
    </row>
    <row r="704" spans="3:13" ht="15.75" customHeight="1">
      <c r="C704" s="100"/>
      <c r="D704" s="66"/>
    </row>
    <row r="705" spans="3:13" ht="15.75" customHeight="1">
      <c r="C705" s="100"/>
      <c r="D705" s="66"/>
    </row>
    <row r="706" spans="3:13" ht="15.75" customHeight="1">
      <c r="C706" s="100"/>
      <c r="D706" s="66"/>
    </row>
    <row r="707" spans="3:13" ht="15.75" customHeight="1">
      <c r="C707" s="100"/>
      <c r="D707" s="66"/>
    </row>
    <row r="708" spans="3:13" ht="15.75" customHeight="1">
      <c r="C708" s="100"/>
      <c r="D708" s="66"/>
    </row>
    <row r="709" spans="3:13" ht="15.75" customHeight="1">
      <c r="C709" s="100"/>
      <c r="D709" s="66"/>
    </row>
    <row r="710" spans="3:13" ht="15.75" customHeight="1">
      <c r="C710" s="100"/>
      <c r="D710" s="66"/>
    </row>
    <row r="711" spans="3:13" ht="15.75" customHeight="1">
      <c r="C711" s="100"/>
      <c r="D711" s="66"/>
    </row>
    <row r="712" spans="3:13" ht="15.75" customHeight="1">
      <c r="C712" s="100"/>
      <c r="D712" s="66"/>
    </row>
    <row r="713" spans="3:13" ht="15.75" customHeight="1">
      <c r="C713" s="100"/>
      <c r="D713" s="66"/>
    </row>
    <row r="714" spans="3:13" ht="15.75" customHeight="1">
      <c r="C714" s="100"/>
      <c r="D714" s="66"/>
    </row>
    <row r="715" spans="3:13" ht="15.75" customHeight="1">
      <c r="C715" s="100"/>
      <c r="D715" s="66"/>
    </row>
    <row r="716" spans="3:13" ht="15.75" customHeight="1">
      <c r="C716" s="100"/>
      <c r="D716" s="66"/>
    </row>
    <row r="717" spans="3:13" ht="15.75" customHeight="1">
      <c r="C717" s="100"/>
      <c r="D717" s="66"/>
    </row>
    <row r="718" spans="3:13" ht="15.75" customHeight="1">
      <c r="C718" s="100"/>
      <c r="D718" s="66"/>
    </row>
    <row r="719" spans="3:13" ht="15.75" customHeight="1">
      <c r="C719" s="100"/>
      <c r="D719" s="66"/>
    </row>
    <row r="720" spans="3:13" ht="15.75" customHeight="1">
      <c r="C720" s="100"/>
      <c r="D720" s="66"/>
    </row>
    <row r="721" spans="3:13" ht="15.75" customHeight="1">
      <c r="C721" s="100"/>
      <c r="D721" s="66"/>
    </row>
    <row r="722" spans="3:13" ht="15.75" customHeight="1">
      <c r="C722" s="100"/>
      <c r="D722" s="66"/>
    </row>
    <row r="723" spans="3:13" ht="15.75" customHeight="1">
      <c r="C723" s="100"/>
      <c r="D723" s="66"/>
    </row>
    <row r="724" spans="3:13" ht="15.75" customHeight="1">
      <c r="C724" s="100"/>
      <c r="D724" s="66"/>
    </row>
    <row r="725" spans="3:13" ht="15.75" customHeight="1">
      <c r="C725" s="100"/>
      <c r="D725" s="66"/>
    </row>
    <row r="726" spans="3:13" ht="15.75" customHeight="1">
      <c r="C726" s="100"/>
      <c r="D726" s="66"/>
    </row>
    <row r="727" spans="3:13" ht="15.75" customHeight="1">
      <c r="C727" s="100"/>
      <c r="D727" s="66"/>
    </row>
    <row r="728" spans="3:13" ht="15.75" customHeight="1">
      <c r="C728" s="100"/>
      <c r="D728" s="66"/>
    </row>
    <row r="729" spans="3:13" ht="15.75" customHeight="1">
      <c r="C729" s="100"/>
      <c r="D729" s="66"/>
    </row>
    <row r="730" spans="3:13" ht="15.75" customHeight="1">
      <c r="C730" s="100"/>
      <c r="D730" s="66"/>
    </row>
    <row r="731" spans="3:13" ht="15.75" customHeight="1">
      <c r="C731" s="100"/>
      <c r="D731" s="66"/>
    </row>
    <row r="732" spans="3:13" ht="15.75" customHeight="1">
      <c r="C732" s="100"/>
      <c r="D732" s="66"/>
    </row>
    <row r="733" spans="3:13" ht="15.75" customHeight="1">
      <c r="C733" s="100"/>
      <c r="D733" s="66"/>
    </row>
    <row r="734" spans="3:13" ht="15.75" customHeight="1">
      <c r="C734" s="100"/>
      <c r="D734" s="66"/>
    </row>
    <row r="735" spans="3:13" ht="15.75" customHeight="1">
      <c r="C735" s="100"/>
      <c r="D735" s="66"/>
    </row>
    <row r="736" spans="3:13" ht="15.75" customHeight="1">
      <c r="C736" s="100"/>
      <c r="D736" s="66"/>
    </row>
    <row r="737" spans="3:13" ht="15.75" customHeight="1">
      <c r="C737" s="100"/>
      <c r="D737" s="66"/>
    </row>
    <row r="738" spans="3:13" ht="15.75" customHeight="1">
      <c r="C738" s="100"/>
      <c r="D738" s="66"/>
    </row>
    <row r="739" spans="3:13" ht="15.75" customHeight="1">
      <c r="C739" s="100"/>
      <c r="D739" s="66"/>
    </row>
    <row r="740" spans="3:13" ht="15.75" customHeight="1">
      <c r="C740" s="100"/>
      <c r="D740" s="66"/>
    </row>
    <row r="741" spans="3:13" ht="15.75" customHeight="1">
      <c r="C741" s="100"/>
      <c r="D741" s="66"/>
    </row>
    <row r="742" spans="3:13" ht="15.75" customHeight="1">
      <c r="C742" s="100"/>
      <c r="D742" s="66"/>
    </row>
    <row r="743" spans="3:13" ht="15.75" customHeight="1">
      <c r="C743" s="100"/>
      <c r="D743" s="66"/>
    </row>
    <row r="744" spans="3:13" ht="15.75" customHeight="1">
      <c r="C744" s="100"/>
      <c r="D744" s="66"/>
    </row>
    <row r="745" spans="3:13" ht="15.75" customHeight="1">
      <c r="C745" s="100"/>
      <c r="D745" s="66"/>
    </row>
    <row r="746" spans="3:13" ht="15.75" customHeight="1">
      <c r="C746" s="100"/>
      <c r="D746" s="66"/>
    </row>
    <row r="747" spans="3:13" ht="15.75" customHeight="1">
      <c r="C747" s="100"/>
      <c r="D747" s="66"/>
    </row>
    <row r="748" spans="3:13" ht="15.75" customHeight="1">
      <c r="C748" s="100"/>
      <c r="D748" s="66"/>
    </row>
    <row r="749" spans="3:13" ht="15.75" customHeight="1">
      <c r="C749" s="100"/>
      <c r="D749" s="66"/>
    </row>
    <row r="750" spans="3:13" ht="15.75" customHeight="1">
      <c r="C750" s="100"/>
      <c r="D750" s="66"/>
    </row>
    <row r="751" spans="3:13" ht="15.75" customHeight="1">
      <c r="C751" s="100"/>
      <c r="D751" s="66"/>
    </row>
    <row r="752" spans="3:13" ht="15.75" customHeight="1">
      <c r="C752" s="100"/>
      <c r="D752" s="66"/>
    </row>
    <row r="753" spans="3:13" ht="15.75" customHeight="1">
      <c r="C753" s="100"/>
      <c r="D753" s="66"/>
    </row>
    <row r="754" spans="3:13" ht="15.75" customHeight="1">
      <c r="C754" s="100"/>
      <c r="D754" s="66"/>
    </row>
    <row r="755" spans="3:13" ht="15.75" customHeight="1">
      <c r="C755" s="100"/>
      <c r="D755" s="66"/>
    </row>
    <row r="756" spans="3:13" ht="15.75" customHeight="1">
      <c r="C756" s="100"/>
      <c r="D756" s="66"/>
    </row>
    <row r="757" spans="3:13" ht="15.75" customHeight="1">
      <c r="C757" s="100"/>
      <c r="D757" s="66"/>
    </row>
    <row r="758" spans="3:13" ht="15.75" customHeight="1">
      <c r="C758" s="100"/>
      <c r="D758" s="66"/>
    </row>
    <row r="759" spans="3:13" ht="15.75" customHeight="1">
      <c r="C759" s="100"/>
      <c r="D759" s="66"/>
    </row>
    <row r="760" spans="3:13" ht="15.75" customHeight="1">
      <c r="C760" s="100"/>
      <c r="D760" s="66"/>
    </row>
    <row r="761" spans="3:13" ht="15.75" customHeight="1">
      <c r="C761" s="100"/>
      <c r="D761" s="66"/>
    </row>
    <row r="762" spans="3:13" ht="15.75" customHeight="1">
      <c r="C762" s="100"/>
      <c r="D762" s="66"/>
    </row>
    <row r="763" spans="3:13" ht="15.75" customHeight="1">
      <c r="C763" s="100"/>
      <c r="D763" s="66"/>
    </row>
    <row r="764" spans="3:13" ht="15.75" customHeight="1">
      <c r="C764" s="100"/>
      <c r="D764" s="66"/>
    </row>
    <row r="765" spans="3:13" ht="15.75" customHeight="1">
      <c r="C765" s="100"/>
      <c r="D765" s="66"/>
    </row>
    <row r="766" spans="3:13" ht="15.75" customHeight="1">
      <c r="C766" s="100"/>
      <c r="D766" s="66"/>
    </row>
    <row r="767" spans="3:13" ht="15.75" customHeight="1">
      <c r="C767" s="100"/>
      <c r="D767" s="66"/>
    </row>
    <row r="768" spans="3:13" ht="15.75" customHeight="1">
      <c r="C768" s="100"/>
      <c r="D768" s="66"/>
    </row>
    <row r="769" spans="3:13" ht="15.75" customHeight="1">
      <c r="C769" s="100"/>
      <c r="D769" s="66"/>
    </row>
    <row r="770" spans="3:13" ht="15.75" customHeight="1">
      <c r="C770" s="100"/>
      <c r="D770" s="66"/>
    </row>
    <row r="771" spans="3:13" ht="15.75" customHeight="1">
      <c r="C771" s="100"/>
      <c r="D771" s="66"/>
    </row>
    <row r="772" spans="3:13" ht="15.75" customHeight="1">
      <c r="C772" s="100"/>
      <c r="D772" s="66"/>
    </row>
    <row r="773" spans="3:13" ht="15.75" customHeight="1">
      <c r="C773" s="100"/>
      <c r="D773" s="66"/>
    </row>
    <row r="774" spans="3:13" ht="15.75" customHeight="1">
      <c r="C774" s="100"/>
      <c r="D774" s="66"/>
    </row>
    <row r="775" spans="3:13" ht="15.75" customHeight="1">
      <c r="C775" s="100"/>
      <c r="D775" s="66"/>
    </row>
    <row r="776" spans="3:13" ht="15.75" customHeight="1">
      <c r="C776" s="100"/>
      <c r="D776" s="66"/>
    </row>
    <row r="777" spans="3:13" ht="15.75" customHeight="1">
      <c r="C777" s="100"/>
      <c r="D777" s="66"/>
    </row>
    <row r="778" spans="3:13" ht="15.75" customHeight="1">
      <c r="C778" s="100"/>
      <c r="D778" s="66"/>
    </row>
    <row r="779" spans="3:13" ht="15.75" customHeight="1">
      <c r="C779" s="100"/>
      <c r="D779" s="66"/>
    </row>
    <row r="780" spans="3:13" ht="15.75" customHeight="1">
      <c r="C780" s="100"/>
      <c r="D780" s="66"/>
    </row>
    <row r="781" spans="3:13" ht="15.75" customHeight="1">
      <c r="C781" s="100"/>
      <c r="D781" s="66"/>
    </row>
    <row r="782" spans="3:13" ht="15.75" customHeight="1">
      <c r="C782" s="100"/>
      <c r="D782" s="66"/>
    </row>
    <row r="783" spans="3:13" ht="15.75" customHeight="1">
      <c r="C783" s="100"/>
      <c r="D783" s="66"/>
    </row>
    <row r="784" spans="3:13" ht="15.75" customHeight="1">
      <c r="C784" s="100"/>
      <c r="D784" s="66"/>
    </row>
    <row r="785" spans="3:13" ht="15.75" customHeight="1">
      <c r="C785" s="100"/>
      <c r="D785" s="66"/>
    </row>
    <row r="786" spans="3:13" ht="15.75" customHeight="1">
      <c r="C786" s="100"/>
      <c r="D786" s="66"/>
    </row>
    <row r="787" spans="3:13" ht="15.75" customHeight="1">
      <c r="C787" s="100"/>
      <c r="D787" s="66"/>
    </row>
    <row r="788" spans="3:13" ht="15.75" customHeight="1">
      <c r="C788" s="100"/>
      <c r="D788" s="66"/>
    </row>
    <row r="789" spans="3:13" ht="15.75" customHeight="1">
      <c r="C789" s="100"/>
      <c r="D789" s="66"/>
    </row>
    <row r="790" spans="3:13" ht="15.75" customHeight="1">
      <c r="C790" s="100"/>
      <c r="D790" s="66"/>
    </row>
    <row r="791" spans="3:13" ht="15.75" customHeight="1">
      <c r="C791" s="100"/>
      <c r="D791" s="66"/>
    </row>
    <row r="792" spans="3:13" ht="15.75" customHeight="1">
      <c r="C792" s="100"/>
      <c r="D792" s="66"/>
    </row>
    <row r="793" spans="3:13" ht="15.75" customHeight="1">
      <c r="C793" s="100"/>
      <c r="D793" s="66"/>
    </row>
    <row r="794" spans="3:13" ht="15.75" customHeight="1">
      <c r="C794" s="100"/>
      <c r="D794" s="66"/>
    </row>
    <row r="795" spans="3:13" ht="15.75" customHeight="1">
      <c r="C795" s="100"/>
      <c r="D795" s="66"/>
    </row>
    <row r="796" spans="3:13" ht="15.75" customHeight="1">
      <c r="C796" s="100"/>
      <c r="D796" s="66"/>
    </row>
    <row r="797" spans="3:13" ht="15.75" customHeight="1">
      <c r="C797" s="100"/>
      <c r="D797" s="66"/>
    </row>
    <row r="798" spans="3:13" ht="15.75" customHeight="1">
      <c r="C798" s="100"/>
      <c r="D798" s="66"/>
    </row>
    <row r="799" spans="3:13" ht="15.75" customHeight="1">
      <c r="C799" s="100"/>
      <c r="D799" s="66"/>
    </row>
    <row r="800" spans="3:13" ht="15.75" customHeight="1">
      <c r="C800" s="100"/>
      <c r="D800" s="66"/>
    </row>
    <row r="801" spans="3:13" ht="15.75" customHeight="1">
      <c r="C801" s="100"/>
      <c r="D801" s="66"/>
    </row>
    <row r="802" spans="3:13" ht="15.75" customHeight="1">
      <c r="C802" s="100"/>
      <c r="D802" s="66"/>
    </row>
    <row r="803" spans="3:13" ht="15.75" customHeight="1">
      <c r="C803" s="100"/>
      <c r="D803" s="66"/>
    </row>
    <row r="804" spans="3:13" ht="15.75" customHeight="1">
      <c r="C804" s="100"/>
      <c r="D804" s="66"/>
    </row>
    <row r="805" spans="3:13" ht="15.75" customHeight="1">
      <c r="C805" s="100"/>
      <c r="D805" s="66"/>
    </row>
    <row r="806" spans="3:13" ht="15.75" customHeight="1">
      <c r="C806" s="100"/>
      <c r="D806" s="66"/>
    </row>
    <row r="807" spans="3:13" ht="15.75" customHeight="1">
      <c r="C807" s="100"/>
      <c r="D807" s="66"/>
    </row>
    <row r="808" spans="3:13" ht="15.75" customHeight="1">
      <c r="C808" s="100"/>
      <c r="D808" s="66"/>
    </row>
    <row r="809" spans="3:13" ht="15.75" customHeight="1">
      <c r="C809" s="100"/>
      <c r="D809" s="66"/>
    </row>
    <row r="810" spans="3:13" ht="15.75" customHeight="1">
      <c r="C810" s="100"/>
      <c r="D810" s="66"/>
    </row>
    <row r="811" spans="3:13" ht="15.75" customHeight="1">
      <c r="C811" s="100"/>
      <c r="D811" s="66"/>
    </row>
    <row r="812" spans="3:13" ht="15.75" customHeight="1">
      <c r="C812" s="100"/>
      <c r="D812" s="66"/>
    </row>
    <row r="813" spans="3:13" ht="15.75" customHeight="1">
      <c r="C813" s="100"/>
      <c r="D813" s="66"/>
    </row>
    <row r="814" spans="3:13" ht="15.75" customHeight="1">
      <c r="C814" s="100"/>
      <c r="D814" s="66"/>
    </row>
    <row r="815" spans="3:13" ht="15.75" customHeight="1">
      <c r="C815" s="100"/>
      <c r="D815" s="66"/>
    </row>
    <row r="816" spans="3:13" ht="15.75" customHeight="1">
      <c r="C816" s="100"/>
      <c r="D816" s="66"/>
    </row>
    <row r="817" spans="3:13" ht="15.75" customHeight="1">
      <c r="C817" s="100"/>
      <c r="D817" s="66"/>
    </row>
    <row r="818" spans="3:13" ht="15.75" customHeight="1">
      <c r="C818" s="100"/>
      <c r="D818" s="66"/>
    </row>
    <row r="819" spans="3:13" ht="15.75" customHeight="1">
      <c r="C819" s="100"/>
      <c r="D819" s="66"/>
    </row>
    <row r="820" spans="3:13" ht="15.75" customHeight="1">
      <c r="C820" s="100"/>
      <c r="D820" s="66"/>
    </row>
    <row r="821" spans="3:13" ht="15.75" customHeight="1">
      <c r="C821" s="100"/>
      <c r="D821" s="66"/>
    </row>
    <row r="822" spans="3:13" ht="15.75" customHeight="1">
      <c r="C822" s="100"/>
      <c r="D822" s="66"/>
    </row>
    <row r="823" spans="3:13" ht="15.75" customHeight="1">
      <c r="C823" s="100"/>
      <c r="D823" s="66"/>
    </row>
    <row r="824" spans="3:13" ht="15.75" customHeight="1">
      <c r="C824" s="100"/>
      <c r="D824" s="66"/>
    </row>
    <row r="825" spans="3:13" ht="15.75" customHeight="1">
      <c r="C825" s="100"/>
      <c r="D825" s="66"/>
    </row>
    <row r="826" spans="3:13" ht="15.75" customHeight="1">
      <c r="C826" s="100"/>
      <c r="D826" s="66"/>
    </row>
    <row r="827" spans="3:13" ht="15.75" customHeight="1">
      <c r="C827" s="100"/>
      <c r="D827" s="66"/>
    </row>
    <row r="828" spans="3:13" ht="15.75" customHeight="1">
      <c r="C828" s="100"/>
      <c r="D828" s="66"/>
    </row>
    <row r="829" spans="3:13" ht="15.75" customHeight="1">
      <c r="C829" s="100"/>
      <c r="D829" s="66"/>
    </row>
    <row r="830" spans="3:13" ht="15.75" customHeight="1">
      <c r="C830" s="100"/>
      <c r="D830" s="66"/>
    </row>
    <row r="831" spans="3:13" ht="15.75" customHeight="1">
      <c r="C831" s="100"/>
      <c r="D831" s="66"/>
    </row>
    <row r="832" spans="3:13" ht="15.75" customHeight="1">
      <c r="C832" s="100"/>
      <c r="D832" s="66"/>
    </row>
    <row r="833" spans="3:13" ht="15.75" customHeight="1">
      <c r="C833" s="100"/>
      <c r="D833" s="66"/>
    </row>
    <row r="834" spans="3:13" ht="15.75" customHeight="1">
      <c r="C834" s="100"/>
      <c r="D834" s="66"/>
    </row>
    <row r="835" spans="3:13" ht="15.75" customHeight="1">
      <c r="C835" s="100"/>
      <c r="D835" s="66"/>
    </row>
    <row r="836" spans="3:13" ht="15.75" customHeight="1">
      <c r="C836" s="100"/>
      <c r="D836" s="66"/>
    </row>
    <row r="837" spans="3:13" ht="15.75" customHeight="1">
      <c r="C837" s="100"/>
      <c r="D837" s="66"/>
    </row>
    <row r="838" spans="3:13" ht="15.75" customHeight="1">
      <c r="C838" s="100"/>
      <c r="D838" s="66"/>
    </row>
    <row r="839" spans="3:13" ht="15.75" customHeight="1">
      <c r="C839" s="100"/>
      <c r="D839" s="66"/>
    </row>
    <row r="840" spans="3:13" ht="15.75" customHeight="1">
      <c r="C840" s="100"/>
      <c r="D840" s="66"/>
    </row>
    <row r="841" spans="3:13" ht="15.75" customHeight="1">
      <c r="C841" s="100"/>
      <c r="D841" s="66"/>
    </row>
    <row r="842" spans="3:13" ht="15.75" customHeight="1">
      <c r="C842" s="100"/>
      <c r="D842" s="66"/>
    </row>
    <row r="843" spans="3:13" ht="15.75" customHeight="1">
      <c r="C843" s="100"/>
      <c r="D843" s="66"/>
    </row>
    <row r="844" spans="3:13" ht="15.75" customHeight="1">
      <c r="C844" s="100"/>
      <c r="D844" s="66"/>
    </row>
    <row r="845" spans="3:13" ht="15.75" customHeight="1">
      <c r="C845" s="100"/>
      <c r="D845" s="66"/>
    </row>
    <row r="846" spans="3:13" ht="15.75" customHeight="1">
      <c r="C846" s="100"/>
      <c r="D846" s="66"/>
    </row>
    <row r="847" spans="3:13" ht="15.75" customHeight="1">
      <c r="C847" s="100"/>
      <c r="D847" s="66"/>
    </row>
    <row r="848" spans="3:13" ht="15.75" customHeight="1">
      <c r="C848" s="100"/>
      <c r="D848" s="66"/>
    </row>
    <row r="849" spans="3:13" ht="15.75" customHeight="1">
      <c r="C849" s="100"/>
      <c r="D849" s="66"/>
    </row>
    <row r="850" spans="3:13" ht="15.75" customHeight="1">
      <c r="C850" s="100"/>
      <c r="D850" s="66"/>
    </row>
    <row r="851" spans="3:13" ht="15.75" customHeight="1">
      <c r="C851" s="100"/>
      <c r="D851" s="66"/>
    </row>
    <row r="852" spans="3:13" ht="15.75" customHeight="1">
      <c r="C852" s="100"/>
      <c r="D852" s="66"/>
    </row>
    <row r="853" spans="3:13" ht="15.75" customHeight="1">
      <c r="C853" s="100"/>
      <c r="D853" s="66"/>
    </row>
    <row r="854" spans="3:13" ht="15.75" customHeight="1">
      <c r="C854" s="100"/>
      <c r="D854" s="66"/>
    </row>
    <row r="855" spans="3:13" ht="15.75" customHeight="1">
      <c r="C855" s="100"/>
      <c r="D855" s="66"/>
    </row>
    <row r="856" spans="3:13" ht="15.75" customHeight="1">
      <c r="C856" s="100"/>
      <c r="D856" s="66"/>
    </row>
    <row r="857" spans="3:13" ht="15.75" customHeight="1">
      <c r="C857" s="100"/>
      <c r="D857" s="66"/>
    </row>
    <row r="858" spans="3:13" ht="15.75" customHeight="1">
      <c r="C858" s="100"/>
      <c r="D858" s="66"/>
    </row>
    <row r="859" spans="3:13" ht="15.75" customHeight="1">
      <c r="C859" s="100"/>
      <c r="D859" s="66"/>
    </row>
    <row r="860" spans="3:13" ht="15.75" customHeight="1">
      <c r="C860" s="100"/>
      <c r="D860" s="66"/>
    </row>
    <row r="861" spans="3:13" ht="15.75" customHeight="1">
      <c r="C861" s="100"/>
      <c r="D861" s="66"/>
    </row>
    <row r="862" spans="3:13" ht="15.75" customHeight="1">
      <c r="C862" s="100"/>
      <c r="D862" s="66"/>
    </row>
    <row r="863" spans="3:13" ht="15.75" customHeight="1">
      <c r="C863" s="100"/>
      <c r="D863" s="66"/>
    </row>
    <row r="864" spans="3:13" ht="15.75" customHeight="1">
      <c r="C864" s="100"/>
      <c r="D864" s="66"/>
    </row>
    <row r="865" spans="3:13" ht="15.75" customHeight="1">
      <c r="C865" s="100"/>
      <c r="D865" s="66"/>
    </row>
    <row r="866" spans="3:13" ht="15.75" customHeight="1">
      <c r="C866" s="100"/>
      <c r="D866" s="66"/>
    </row>
    <row r="867" spans="3:13" ht="15.75" customHeight="1">
      <c r="C867" s="100"/>
      <c r="D867" s="66"/>
    </row>
    <row r="868" spans="3:13" ht="15.75" customHeight="1">
      <c r="C868" s="100"/>
      <c r="D868" s="66"/>
    </row>
    <row r="869" spans="3:13" ht="15.75" customHeight="1">
      <c r="C869" s="100"/>
      <c r="D869" s="66"/>
    </row>
    <row r="870" spans="3:13" ht="15.75" customHeight="1">
      <c r="C870" s="100"/>
      <c r="D870" s="66"/>
    </row>
    <row r="871" spans="3:13" ht="15.75" customHeight="1">
      <c r="C871" s="100"/>
      <c r="D871" s="66"/>
    </row>
    <row r="872" spans="3:13" ht="15.75" customHeight="1">
      <c r="C872" s="100"/>
      <c r="D872" s="66"/>
    </row>
    <row r="873" spans="3:13" ht="15.75" customHeight="1">
      <c r="C873" s="100"/>
      <c r="D873" s="66"/>
    </row>
    <row r="874" spans="3:13" ht="15.75" customHeight="1">
      <c r="C874" s="100"/>
      <c r="D874" s="66"/>
    </row>
    <row r="875" spans="3:13" ht="15.75" customHeight="1">
      <c r="C875" s="100"/>
      <c r="D875" s="66"/>
    </row>
    <row r="876" spans="3:13" ht="15.75" customHeight="1">
      <c r="C876" s="100"/>
      <c r="D876" s="66"/>
    </row>
    <row r="877" spans="3:13" ht="15.75" customHeight="1">
      <c r="C877" s="100"/>
      <c r="D877" s="66"/>
    </row>
    <row r="878" spans="3:13" ht="15.75" customHeight="1">
      <c r="C878" s="100"/>
      <c r="D878" s="66"/>
    </row>
    <row r="879" spans="3:13" ht="15.75" customHeight="1">
      <c r="C879" s="100"/>
      <c r="D879" s="66"/>
    </row>
    <row r="880" spans="3:13" ht="15.75" customHeight="1">
      <c r="C880" s="100"/>
      <c r="D880" s="66"/>
    </row>
    <row r="881" spans="3:13" ht="15.75" customHeight="1">
      <c r="C881" s="100"/>
      <c r="D881" s="66"/>
    </row>
    <row r="882" spans="3:13" ht="15.75" customHeight="1">
      <c r="C882" s="100"/>
      <c r="D882" s="66"/>
    </row>
    <row r="883" spans="3:13" ht="15.75" customHeight="1">
      <c r="C883" s="100"/>
      <c r="D883" s="66"/>
    </row>
    <row r="884" spans="3:13" ht="15.75" customHeight="1">
      <c r="C884" s="100"/>
      <c r="D884" s="66"/>
    </row>
    <row r="885" spans="3:13" ht="15.75" customHeight="1">
      <c r="C885" s="100"/>
      <c r="D885" s="66"/>
    </row>
    <row r="886" spans="3:13" ht="15.75" customHeight="1">
      <c r="C886" s="100"/>
      <c r="D886" s="66"/>
    </row>
    <row r="887" spans="3:13" ht="15.75" customHeight="1">
      <c r="C887" s="100"/>
      <c r="D887" s="66"/>
    </row>
    <row r="888" spans="3:13" ht="15.75" customHeight="1">
      <c r="C888" s="100"/>
      <c r="D888" s="66"/>
    </row>
    <row r="889" spans="3:13" ht="15.75" customHeight="1">
      <c r="C889" s="100"/>
      <c r="D889" s="66"/>
    </row>
    <row r="890" spans="3:13" ht="15.75" customHeight="1">
      <c r="C890" s="100"/>
      <c r="D890" s="66"/>
    </row>
    <row r="891" spans="3:13" ht="15.75" customHeight="1">
      <c r="C891" s="100"/>
      <c r="D891" s="66"/>
    </row>
    <row r="892" spans="3:13" ht="15.75" customHeight="1">
      <c r="C892" s="100"/>
      <c r="D892" s="66"/>
    </row>
    <row r="893" spans="3:13" ht="15.75" customHeight="1">
      <c r="C893" s="100"/>
      <c r="D893" s="66"/>
    </row>
    <row r="894" spans="3:13" ht="15.75" customHeight="1">
      <c r="C894" s="100"/>
      <c r="D894" s="66"/>
    </row>
    <row r="895" spans="3:13" ht="15.75" customHeight="1">
      <c r="C895" s="100"/>
      <c r="D895" s="66"/>
    </row>
    <row r="896" spans="3:13" ht="15.75" customHeight="1">
      <c r="C896" s="100"/>
      <c r="D896" s="66"/>
    </row>
    <row r="897" spans="3:13" ht="15.75" customHeight="1">
      <c r="C897" s="100"/>
      <c r="D897" s="66"/>
    </row>
    <row r="898" spans="3:13" ht="15.75" customHeight="1">
      <c r="C898" s="100"/>
      <c r="D898" s="66"/>
    </row>
    <row r="899" spans="3:13" ht="15.75" customHeight="1">
      <c r="C899" s="100"/>
      <c r="D899" s="66"/>
    </row>
    <row r="900" spans="3:13" ht="15.75" customHeight="1">
      <c r="C900" s="100"/>
      <c r="D900" s="66"/>
    </row>
    <row r="901" spans="3:13" ht="15.75" customHeight="1">
      <c r="C901" s="100"/>
      <c r="D901" s="66"/>
    </row>
    <row r="902" spans="3:13" ht="15.75" customHeight="1">
      <c r="C902" s="100"/>
      <c r="D902" s="66"/>
    </row>
    <row r="903" spans="3:13" ht="15.75" customHeight="1">
      <c r="C903" s="100"/>
      <c r="D903" s="66"/>
    </row>
    <row r="904" spans="3:13" ht="15.75" customHeight="1">
      <c r="C904" s="100"/>
      <c r="D904" s="66"/>
    </row>
    <row r="905" spans="3:13" ht="15.75" customHeight="1">
      <c r="C905" s="100"/>
      <c r="D905" s="66"/>
    </row>
    <row r="906" spans="3:13" ht="15.75" customHeight="1">
      <c r="C906" s="100"/>
      <c r="D906" s="66"/>
    </row>
    <row r="907" spans="3:13" ht="15.75" customHeight="1">
      <c r="C907" s="100"/>
      <c r="D907" s="66"/>
    </row>
    <row r="908" spans="3:13" ht="15.75" customHeight="1">
      <c r="C908" s="100"/>
      <c r="D908" s="66"/>
    </row>
    <row r="909" spans="3:13" ht="15.75" customHeight="1">
      <c r="C909" s="100"/>
      <c r="D909" s="66"/>
    </row>
    <row r="910" spans="3:13" ht="15.75" customHeight="1">
      <c r="C910" s="100"/>
      <c r="D910" s="66"/>
    </row>
    <row r="911" spans="3:13" ht="15.75" customHeight="1">
      <c r="C911" s="100"/>
      <c r="D911" s="66"/>
    </row>
    <row r="912" spans="3:13" ht="15.75" customHeight="1">
      <c r="C912" s="100"/>
      <c r="D912" s="66"/>
    </row>
    <row r="913" spans="3:13" ht="15.75" customHeight="1">
      <c r="C913" s="100"/>
      <c r="D913" s="66"/>
    </row>
    <row r="914" spans="3:13" ht="15.75" customHeight="1">
      <c r="C914" s="100"/>
      <c r="D914" s="66"/>
    </row>
    <row r="915" spans="3:13" ht="15.75" customHeight="1">
      <c r="C915" s="100"/>
      <c r="D915" s="66"/>
    </row>
    <row r="916" spans="3:13" ht="15.75" customHeight="1">
      <c r="C916" s="100"/>
      <c r="D916" s="66"/>
    </row>
  </sheetData>
  <printOptions horizontalCentered="1" gridLines="1">
    <extLst>
      <ext uri="smNativeData">
        <pm:pageFlags xmlns:pm="smNativeData" id="171224799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pageOrder="overThenDown" orientation="landscape" cellComments="asDisplayed"/>
  <headerFooter>
    <extLst>
      <ext uri="smNativeData">
        <pm:header xmlns:pm="smNativeData" id="1712247999" l="56" r="56" t="56" b="56" borderId="0" fillId="0" vertical="0"/>
        <pm:footer xmlns:pm="smNativeData" id="1712247999" l="56" r="56" t="56" b="56" borderId="0" fillId="0" vertical="2"/>
      </ext>
    </extLst>
  </headerFooter>
  <extLst>
    <ext uri="smNativeData">
      <pm:sheetPrefs xmlns:pm="smNativeData" day="17122479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V114"/>
  <sheetViews>
    <sheetView view="normal" workbookViewId="0">
      <selection activeCell="A1" sqref="A1"/>
    </sheetView>
  </sheetViews>
  <sheetFormatPr baseColWidth="11" defaultColWidth="12.630631" defaultRowHeight="13.45"/>
  <cols>
    <col min="1" max="1" width="8.000000" customWidth="1" style="6"/>
    <col min="2" max="2" width="9.378378" customWidth="1" style="6"/>
    <col min="4" max="4" width="36.126126" customWidth="1" style="6"/>
    <col min="5" max="5" width="26.000000" customWidth="1" style="6"/>
    <col min="6" max="7" width="7.117117" customWidth="1" style="6"/>
    <col min="8" max="13" width="8.630631" customWidth="1" style="6"/>
    <col min="14" max="14" width="11.252252" customWidth="1" style="6"/>
    <col min="15" max="15" width="10.747748" customWidth="1" style="6"/>
    <col min="16" max="17" width="4.747748" customWidth="1" style="6"/>
    <col min="18" max="20" width="14.486486" customWidth="1" style="6"/>
    <col min="21" max="21" width="9.486486" customWidth="1" style="6"/>
    <col min="22" max="25" width="4.630631" customWidth="1" style="6"/>
    <col min="26" max="28" width="5.630631" customWidth="1" style="6"/>
    <col min="29" max="29" width="6.630631" customWidth="1" style="6"/>
    <col min="30" max="30" width="3.126126" customWidth="1" style="6"/>
    <col min="31" max="48" width="4.630631" customWidth="1" style="6"/>
  </cols>
  <sheetData>
    <row r="1" spans="1:48" ht="15.75" customHeight="1">
      <c r="A1" s="126" t="s">
        <v>1005</v>
      </c>
      <c r="B1" s="126" t="s">
        <v>1006</v>
      </c>
      <c r="C1" s="126" t="s">
        <v>9</v>
      </c>
      <c r="D1" s="126" t="s">
        <v>10</v>
      </c>
      <c r="E1" s="126" t="s">
        <v>613</v>
      </c>
      <c r="F1" s="126" t="s">
        <v>1007</v>
      </c>
      <c r="G1" s="126" t="s">
        <v>1008</v>
      </c>
      <c r="H1" s="127" t="s">
        <v>964</v>
      </c>
      <c r="I1" s="126" t="s">
        <v>1009</v>
      </c>
      <c r="J1" s="126" t="s">
        <v>1010</v>
      </c>
      <c r="K1" s="126" t="s">
        <v>1011</v>
      </c>
      <c r="L1" s="126" t="s">
        <v>1012</v>
      </c>
      <c r="M1" s="126" t="s">
        <v>1013</v>
      </c>
      <c r="N1" s="126" t="s">
        <v>1014</v>
      </c>
      <c r="O1" s="126" t="s">
        <v>1015</v>
      </c>
      <c r="P1" s="126" t="s">
        <v>1016</v>
      </c>
      <c r="Q1" s="126" t="s">
        <v>1017</v>
      </c>
      <c r="R1" s="126" t="s">
        <v>1018</v>
      </c>
      <c r="S1" s="126" t="s">
        <v>1019</v>
      </c>
      <c r="T1" s="126" t="s">
        <v>1020</v>
      </c>
      <c r="U1" s="126" t="s">
        <v>1021</v>
      </c>
      <c r="V1" s="126" t="s">
        <v>1022</v>
      </c>
      <c r="W1" s="126" t="s">
        <v>1023</v>
      </c>
      <c r="X1" s="126" t="s">
        <v>1024</v>
      </c>
      <c r="Y1" s="126" t="s">
        <v>1025</v>
      </c>
      <c r="Z1" s="126" t="s">
        <v>1026</v>
      </c>
      <c r="AA1" s="126" t="s">
        <v>1027</v>
      </c>
      <c r="AB1" s="126" t="s">
        <v>1028</v>
      </c>
      <c r="AC1" s="6" t="s">
        <v>1029</v>
      </c>
      <c r="AD1" s="128" t="s">
        <v>1026</v>
      </c>
      <c r="AE1" s="128" t="s">
        <v>1027</v>
      </c>
      <c r="AF1" s="128" t="s">
        <v>1028</v>
      </c>
      <c r="AG1" s="129" t="s">
        <v>1030</v>
      </c>
      <c r="AH1" s="129" t="s">
        <v>1031</v>
      </c>
      <c r="AI1" s="129" t="s">
        <v>1032</v>
      </c>
      <c r="AJ1" s="129" t="s">
        <v>1033</v>
      </c>
      <c r="AK1" s="129" t="s">
        <v>1034</v>
      </c>
      <c r="AL1" s="129" t="s">
        <v>1035</v>
      </c>
      <c r="AM1" s="129" t="s">
        <v>1036</v>
      </c>
      <c r="AN1" s="129" t="s">
        <v>964</v>
      </c>
      <c r="AO1" s="129" t="s">
        <v>1009</v>
      </c>
      <c r="AP1" s="129" t="s">
        <v>1010</v>
      </c>
      <c r="AQ1" s="129" t="s">
        <v>1011</v>
      </c>
      <c r="AR1" s="129" t="s">
        <v>1012</v>
      </c>
      <c r="AS1" s="129" t="s">
        <v>1013</v>
      </c>
      <c r="AT1" s="129" t="s">
        <v>1014</v>
      </c>
      <c r="AU1" s="129" t="s">
        <v>1015</v>
      </c>
      <c r="AV1" s="129" t="s">
        <v>1016</v>
      </c>
    </row>
    <row r="2" spans="1:48" ht="15.75" customHeight="1">
      <c r="A2" s="130" t="e">
        <f>#REF!</f>
        <v>#REF!</v>
      </c>
      <c r="B2" s="130" t="str">
        <f>SeguimientoAlumnos!A3</f>
        <v>ISC02A</v>
      </c>
      <c r="C2" s="130" t="str">
        <f>SeguimientoAlumnos!C3</f>
        <v>UP210902</v>
      </c>
      <c r="D2" s="130">
        <f>SeguimientoAlumnos!D3</f>
        <v>0</v>
      </c>
      <c r="E2" s="65" t="str">
        <f>C2&amp;"@alumnos.upa.edu.mx"</f>
        <v>UP210902@alumnos.upa.edu.mx</v>
      </c>
      <c r="F2" s="65">
        <f>VLOOKUP($C2,SeguimientoAlumnos!$C$2:$BW$109,51,FALSE())</f>
        <v>0</v>
      </c>
      <c r="G2" s="65">
        <f>VLOOKUP($C2,SeguimientoAlumnos!$C$2:$BW$109,52,FALSE())</f>
        <v>0</v>
      </c>
      <c r="H2" s="131" t="str">
        <f aca="1">IFERROR(INDIRECT(CONCATENATE("SeguimientoAlumnos!R2C"&amp;AN2),FALSE()),"")</f>
        <v/>
      </c>
      <c r="I2" s="131" t="str">
        <f aca="1">IFERROR(INDIRECT(CONCATENATE("SeguimientoAlumnos!R2C"&amp;AO2),FALSE()),"")</f>
        <v/>
      </c>
      <c r="J2" s="131" t="str">
        <f aca="1">IFERROR(INDIRECT(CONCATENATE("SeguimientoAlumnos!R2C"&amp;AP2),FALSE()),"")</f>
        <v/>
      </c>
      <c r="K2" s="131" t="str">
        <f aca="1">IFERROR(INDIRECT(CONCATENATE("SeguimientoAlumnos!R2C"&amp;AQ2),FALSE()),"")</f>
        <v/>
      </c>
      <c r="L2" s="131" t="str">
        <f aca="1">IFERROR(INDIRECT(CONCATENATE("SeguimientoAlumnos!R2C"&amp;AR2),FALSE()),"")</f>
        <v/>
      </c>
      <c r="M2" s="131" t="str">
        <f aca="1">IFERROR(INDIRECT(CONCATENATE("SeguimientoAlumnos!R2C"&amp;AS2),FALSE()),"")</f>
        <v/>
      </c>
      <c r="N2" s="131" t="str">
        <f aca="1">IFERROR(INDIRECT(CONCATENATE("SeguimientoAlumnos!R2C"&amp;AT2),FALSE()),"")</f>
        <v/>
      </c>
      <c r="O2" s="131" t="str">
        <f aca="1">IFERROR(INDIRECT(CONCATENATE("SeguimientoAlumnos!R2C"&amp;AU2),FALSE()),"")</f>
        <v/>
      </c>
      <c r="P2" s="131" t="str">
        <f aca="1">IFERROR(INDIRECT(CONCATENATE("SeguimientoAlumnos!R2C"&amp;AV2),FALSE()),"")</f>
        <v/>
      </c>
      <c r="Q2" s="65">
        <f>VLOOKUP($C2,SeguimientoAlumnos!$C$2:$BT$109,49,FALSE())</f>
        <v>0</v>
      </c>
      <c r="R2" s="131" t="str">
        <f aca="1">IFERROR(INDIRECT(CONCATENATE("SeguimientoAlumnos!R2C"&amp;AG2),FALSE()),"")</f>
        <v/>
      </c>
      <c r="S2" s="131" t="str">
        <f aca="1">IFERROR(INDIRECT(CONCATENATE("SeguimientoAlumnos!R2C"&amp;AH2),FALSE()),"")</f>
        <v/>
      </c>
      <c r="T2" s="131" t="str">
        <f aca="1">IFERROR(INDIRECT(CONCATENATE("SeguimientoAlumnos!R2C"&amp;AI2),FALSE()),"")</f>
        <v/>
      </c>
      <c r="U2" s="131" t="str">
        <f aca="1">IFERROR(INDIRECT(CONCATENATE("SeguimientoAlumnos!R2C"&amp;AJ2),FALSE()),"")</f>
        <v/>
      </c>
      <c r="V2" s="131" t="str">
        <f aca="1">IFERROR(INDIRECT(CONCATENATE("SeguimientoAlumnos!R2C"&amp;AK2),FALSE()),"")</f>
        <v/>
      </c>
      <c r="W2" s="131" t="str">
        <f aca="1">IFERROR(INDIRECT(CONCATENATE("SeguimientoAlumnos!R2C"&amp;AL2),FALSE()),"")</f>
        <v/>
      </c>
      <c r="X2" s="131" t="str">
        <f aca="1">IFERROR(INDIRECT(CONCATENATE("SeguimientoAlumnos!R2C"&amp;AM2),FALSE()),"")</f>
        <v/>
      </c>
      <c r="Y2" s="65">
        <f>VLOOKUP($C2,SeguimientoAlumnos!$C$2:$BT$109,50,FALSE())</f>
        <v>0</v>
      </c>
      <c r="Z2" s="131" t="str">
        <f aca="1">IFERROR(INDIRECT(CONCATENATE("SeguimientoAlumnos!R2C"&amp;AD2),FALSE()),"")</f>
        <v/>
      </c>
      <c r="AA2" s="131" t="str">
        <f aca="1">IFERROR(INDIRECT(CONCATENATE("SeguimientoAlumnos!R2C"&amp;AE2),FALSE()),"")</f>
        <v/>
      </c>
      <c r="AB2" s="131" t="str">
        <f aca="1">IFERROR(INDIRECT(CONCATENATE("SeguimientoAlumnos!R2C"&amp;AF2),FALSE()),"")</f>
        <v/>
      </c>
      <c r="AC2" s="65">
        <f>VLOOKUP($C2,SeguimientoAlumnos!$C$2:$BT$109,43,FALSE())</f>
        <v>0</v>
      </c>
      <c r="AD2" s="132">
        <f aca="1">IF($Y2&gt;0,MATCH("E",INDIRECT(CONCATENATE("SeguimientoAlumnos!R"&amp;MATCH($C2,SeguimientoAlumnos!$C$3:$C$130,0)+2&amp;"C5"&amp;":R"&amp;MATCH($C2,SeguimientoAlumnos!$C$3:$C$130,0)+2&amp;"C76"),FALSE()),0)+4,0)</f>
        <v>0</v>
      </c>
      <c r="AE2" s="133">
        <f aca="1">IF($Y2&gt;1,MATCH("E",INDIRECT(CONCATENATE("SeguimientoAlumnos!R"&amp;MATCH($C2,SeguimientoAlumnos!$C$3:$C$130,0)+2&amp;"C"&amp;AD2+1&amp;":R"&amp;MATCH($C2,SeguimientoAlumnos!$C$3:$C$130,0)+2&amp;"C76"),FALSE()),0)+AD2,0)</f>
        <v>0</v>
      </c>
      <c r="AF2" s="133">
        <f aca="1">IF($Y2&gt;2,MATCH("E",INDIRECT(CONCATENATE("SeguimientoAlumnos!R"&amp;MATCH($C2,SeguimientoAlumnos!$C$3:$C$130,0)+2&amp;"C"&amp;AE2+1&amp;":R"&amp;MATCH($C2,SeguimientoAlumnos!$C$3:$C$130,0)+2&amp;"C76"),FALSE()),0)+AE2,0)</f>
        <v>0</v>
      </c>
      <c r="AG2" s="133">
        <f aca="1">IF($Q2&gt;0,MATCH("R",INDIRECT(CONCATENATE("SeguimientoAlumnos!R"&amp;MATCH($C2,SeguimientoAlumnos!$C$3:$C$160,0)+2&amp;"C5"&amp;":R"&amp;MATCH($C2,SeguimientoAlumnos!$C$3:$C$160,0)+2&amp;"C76"),FALSE()),0)+4,0)</f>
        <v>0</v>
      </c>
      <c r="AH2" s="133">
        <f aca="1">IF($Q2&gt;1,MATCH("R",INDIRECT(CONCATENATE("SeguimientoAlumnos!R"&amp;MATCH($C2,SeguimientoAlumnos!$C$3:$C$160,0)+2&amp;"C"&amp;AG2+1&amp;":R"&amp;MATCH($C2,SeguimientoAlumnos!$C$3:$C$160,0)+2&amp;"C76"),FALSE()),0)+AG2,0)</f>
        <v>0</v>
      </c>
      <c r="AI2" s="133">
        <f aca="1">IF($Q2&gt;1,MATCH("R",INDIRECT(CONCATENATE("SeguimientoAlumnos!R"&amp;MATCH($C2,SeguimientoAlumnos!$C$3:$C$160,0)+2&amp;"C"&amp;AH2+1&amp;":R"&amp;MATCH($C2,SeguimientoAlumnos!$C$3:$C$160,0)+2&amp;"C76"),FALSE()),0)+AH2,0)</f>
        <v>0</v>
      </c>
      <c r="AJ2" s="133">
        <f aca="1">IF($Q2&gt;1,MATCH("R",INDIRECT(CONCATENATE("SeguimientoAlumnos!R"&amp;MATCH($C2,SeguimientoAlumnos!$C$3:$C$160,0)+2&amp;"C"&amp;AI2+1&amp;":R"&amp;MATCH($C2,SeguimientoAlumnos!$C$3:$C$160,0)+2&amp;"C76"),FALSE()),0)+AI2,0)</f>
        <v>0</v>
      </c>
      <c r="AK2" s="133">
        <f aca="1">IF($Q2&gt;1,MATCH("R",INDIRECT(CONCATENATE("SeguimientoAlumnos!R"&amp;MATCH($C2,SeguimientoAlumnos!$C$3:$C$160,0)+2&amp;"C"&amp;AJ2+1&amp;":R"&amp;MATCH($C2,SeguimientoAlumnos!$C$3:$C$160,0)+2&amp;"C76"),FALSE()),0)+AJ2,0)</f>
        <v>0</v>
      </c>
      <c r="AL2" s="134">
        <f aca="1">IF($Q2&gt;1,MATCH("R",INDIRECT(CONCATENATE("SeguimientoAlumnos!R"&amp;MATCH($C2,SeguimientoAlumnos!$C$3:$C$160,0)+2&amp;"C"&amp;AK2+1&amp;":R"&amp;MATCH($C2,SeguimientoAlumnos!$C$3:$C$160,0)+2&amp;"C76"),FALSE()),0)+AK2,0)</f>
        <v>0</v>
      </c>
      <c r="AM2" s="134">
        <f aca="1">IF($Q2&gt;1,MATCH("R",INDIRECT(CONCATENATE("SeguimientoAlumnos!R"&amp;MATCH($C2,SeguimientoAlumnos!$C$3:$C$160,0)+2&amp;"C"&amp;AL2+1&amp;":R"&amp;MATCH($C2,SeguimientoAlumnos!$C$3:$C$160,0)+2&amp;"C76"),FALSE()),0)+AL2,0)</f>
        <v>0</v>
      </c>
      <c r="AN2" s="133">
        <f aca="1">IF($G2&gt;0,MATCH("X",INDIRECT(CONCATENATE("SeguimientoAlumnos!R"&amp;MATCH($C2,SeguimientoAlumnos!$C$3:$C$160,0)+2&amp;"C5"&amp;":R"&amp;MATCH($C2,SeguimientoAlumnos!$C$3:$C$160,0)+2&amp;"C76"),FALSE()),0)+4,0)</f>
        <v>0</v>
      </c>
      <c r="AO2" s="135">
        <f aca="1">IF($G2&gt;1,MATCH("X",INDIRECT(CONCATENATE("SeguimientoAlumnos!R"&amp;MATCH($C2,SeguimientoAlumnos!$C$3:$C$160,0)+2&amp;"C"&amp;AN2+1&amp;":R"&amp;MATCH($C2,SeguimientoAlumnos!$C$3:$C$160,0)+2&amp;"C76"),FALSE()),0)+AN2,0)</f>
        <v>0</v>
      </c>
      <c r="AP2" s="133">
        <f aca="1">IF($G2&gt;1,MATCH("X",INDIRECT(CONCATENATE("SeguimientoAlumnos!R"&amp;MATCH($C2,SeguimientoAlumnos!$C$3:$C$160,0)+2&amp;"C"&amp;AO2+1&amp;":R"&amp;MATCH($C2,SeguimientoAlumnos!$C$3:$C$160,0)+2&amp;"C76"),FALSE()),0)+AO2,0)</f>
        <v>0</v>
      </c>
      <c r="AQ2" s="133">
        <f aca="1">IF($G2&gt;1,MATCH("X",INDIRECT(CONCATENATE("SeguimientoAlumnos!R"&amp;MATCH($C2,SeguimientoAlumnos!$C$3:$C$160,0)+2&amp;"C"&amp;AP2+1&amp;":R"&amp;MATCH($C2,SeguimientoAlumnos!$C$3:$C$160,0)+2&amp;"C76"),FALSE()),0)+AP2,0)</f>
        <v>0</v>
      </c>
      <c r="AR2" s="133">
        <f aca="1">IF($G2&gt;1,MATCH("X",INDIRECT(CONCATENATE("SeguimientoAlumnos!R"&amp;MATCH($C2,SeguimientoAlumnos!$C$3:$C$160,0)+2&amp;"C"&amp;AQ2+1&amp;":R"&amp;MATCH($C2,SeguimientoAlumnos!$C$3:$C$160,0)+2&amp;"C76"),FALSE()),0)+AQ2,0)</f>
        <v>0</v>
      </c>
      <c r="AS2" s="133">
        <f aca="1">IF($G2&gt;1,MATCH("X",INDIRECT(CONCATENATE("SeguimientoAlumnos!R"&amp;MATCH($C2,SeguimientoAlumnos!$C$3:$C$160,0)+2&amp;"C"&amp;AR2+1&amp;":R"&amp;MATCH($C2,SeguimientoAlumnos!$C$3:$C$160,0)+2&amp;"C76"),FALSE()),0)+AR2,0)</f>
        <v>0</v>
      </c>
      <c r="AT2" s="133">
        <f aca="1">IF($G2&gt;1,MATCH("X",INDIRECT(CONCATENATE("SeguimientoAlumnos!R"&amp;MATCH($C2,SeguimientoAlumnos!$C$3:$C$160,0)+2&amp;"C"&amp;AS2+1&amp;":R"&amp;MATCH($C2,SeguimientoAlumnos!$C$3:$C$160,0)+2&amp;"C76"),FALSE()),0)+AS2,0)</f>
        <v>0</v>
      </c>
      <c r="AU2" s="133">
        <f aca="1">IF($G2&gt;1,MATCH("X",INDIRECT(CONCATENATE("SeguimientoAlumnos!R"&amp;MATCH($C2,SeguimientoAlumnos!$C$3:$C$160,0)+2&amp;"C"&amp;AT2+1&amp;":R"&amp;MATCH($C2,SeguimientoAlumnos!$C$3:$C$160,0)+2&amp;"C76"),FALSE()),0)+AT2,0)</f>
        <v>0</v>
      </c>
      <c r="AV2" s="133">
        <f aca="1">IF($G2&gt;1,MATCH("X",INDIRECT(CONCATENATE("SeguimientoAlumnos!R"&amp;MATCH($C2,SeguimientoAlumnos!$C$3:$C$160,0)+2&amp;"C"&amp;AU2+1&amp;":R"&amp;MATCH($C2,SeguimientoAlumnos!$C$3:$C$160,0)+2&amp;"C76"),FALSE()),0)+AU2,0)</f>
        <v>0</v>
      </c>
    </row>
    <row r="3" spans="1:48" ht="15.75" customHeight="1">
      <c r="A3" s="130" t="e">
        <f>#REF!</f>
        <v>#REF!</v>
      </c>
      <c r="B3" s="130" t="str">
        <f>SeguimientoAlumnos!A5</f>
        <v>ISC02A</v>
      </c>
      <c r="C3" s="130" t="str">
        <f>SeguimientoAlumnos!C5</f>
        <v>UP220482</v>
      </c>
      <c r="D3" s="130">
        <f>SeguimientoAlumnos!D5</f>
        <v>0</v>
      </c>
      <c r="E3" s="65" t="str">
        <f>C3&amp;"@alumnos.upa.edu.mx"</f>
        <v>UP220482@alumnos.upa.edu.mx</v>
      </c>
      <c r="F3" s="65">
        <f>VLOOKUP($C3,SeguimientoAlumnos!$C$2:$BW$109,51,FALSE())</f>
        <v>0</v>
      </c>
      <c r="G3" s="65">
        <f>VLOOKUP($C3,SeguimientoAlumnos!$C$2:$BW$109,52,FALSE())</f>
        <v>0</v>
      </c>
      <c r="H3" s="131" t="str">
        <f aca="1">IFERROR(INDIRECT(CONCATENATE("SeguimientoAlumnos!R2C"&amp;AN3),FALSE()),"")</f>
        <v/>
      </c>
      <c r="I3" s="131" t="str">
        <f aca="1">IFERROR(INDIRECT(CONCATENATE("SeguimientoAlumnos!R2C"&amp;AO3),FALSE()),"")</f>
        <v/>
      </c>
      <c r="J3" s="131" t="str">
        <f aca="1">IFERROR(INDIRECT(CONCATENATE("SeguimientoAlumnos!R2C"&amp;AP3),FALSE()),"")</f>
        <v/>
      </c>
      <c r="K3" s="131" t="str">
        <f aca="1">IFERROR(INDIRECT(CONCATENATE("SeguimientoAlumnos!R2C"&amp;AQ3),FALSE()),"")</f>
        <v/>
      </c>
      <c r="L3" s="131" t="str">
        <f aca="1">IFERROR(INDIRECT(CONCATENATE("SeguimientoAlumnos!R2C"&amp;AR3),FALSE()),"")</f>
        <v/>
      </c>
      <c r="M3" s="131" t="str">
        <f aca="1">IFERROR(INDIRECT(CONCATENATE("SeguimientoAlumnos!R2C"&amp;AS3),FALSE()),"")</f>
        <v/>
      </c>
      <c r="N3" s="131" t="str">
        <f aca="1">IFERROR(INDIRECT(CONCATENATE("SeguimientoAlumnos!R2C"&amp;AT3),FALSE()),"")</f>
        <v/>
      </c>
      <c r="O3" s="131" t="str">
        <f aca="1">IFERROR(INDIRECT(CONCATENATE("SeguimientoAlumnos!R2C"&amp;AU3),FALSE()),"")</f>
        <v/>
      </c>
      <c r="P3" s="131" t="str">
        <f aca="1">IFERROR(INDIRECT(CONCATENATE("SeguimientoAlumnos!R2C"&amp;AV3),FALSE()),"")</f>
        <v/>
      </c>
      <c r="Q3" s="65">
        <f>VLOOKUP($C3,SeguimientoAlumnos!$C$2:$BT$109,49,FALSE())</f>
        <v>0</v>
      </c>
      <c r="R3" s="131" t="str">
        <f aca="1">IFERROR(INDIRECT(CONCATENATE("SeguimientoAlumnos!R2C"&amp;AG3),FALSE()),"")</f>
        <v/>
      </c>
      <c r="S3" s="131" t="str">
        <f aca="1">IFERROR(INDIRECT(CONCATENATE("SeguimientoAlumnos!R2C"&amp;AH3),FALSE()),"")</f>
        <v/>
      </c>
      <c r="T3" s="131" t="str">
        <f aca="1">IFERROR(INDIRECT(CONCATENATE("SeguimientoAlumnos!R2C"&amp;AI3),FALSE()),"")</f>
        <v/>
      </c>
      <c r="U3" s="131" t="str">
        <f aca="1">IFERROR(INDIRECT(CONCATENATE("SeguimientoAlumnos!R2C"&amp;AJ3),FALSE()),"")</f>
        <v/>
      </c>
      <c r="V3" s="131" t="str">
        <f aca="1">IFERROR(INDIRECT(CONCATENATE("SeguimientoAlumnos!R2C"&amp;AK3),FALSE()),"")</f>
        <v/>
      </c>
      <c r="W3" s="131" t="str">
        <f aca="1">IFERROR(INDIRECT(CONCATENATE("SeguimientoAlumnos!R2C"&amp;AL3),FALSE()),"")</f>
        <v/>
      </c>
      <c r="X3" s="131" t="str">
        <f aca="1">IFERROR(INDIRECT(CONCATENATE("SeguimientoAlumnos!R2C"&amp;AM3),FALSE()),"")</f>
        <v/>
      </c>
      <c r="Y3" s="65">
        <f>VLOOKUP($C3,SeguimientoAlumnos!$C$2:$BT$109,50,FALSE())</f>
        <v>0</v>
      </c>
      <c r="Z3" s="131" t="str">
        <f aca="1">IFERROR(INDIRECT(CONCATENATE("SeguimientoAlumnos!R2C"&amp;AD3),FALSE()),"")</f>
        <v/>
      </c>
      <c r="AA3" s="131" t="str">
        <f aca="1">IFERROR(INDIRECT(CONCATENATE("SeguimientoAlumnos!R2C"&amp;AE3),FALSE()),"")</f>
        <v/>
      </c>
      <c r="AB3" s="131" t="str">
        <f aca="1">IFERROR(INDIRECT(CONCATENATE("SeguimientoAlumnos!R2C"&amp;AF3),FALSE()),"")</f>
        <v/>
      </c>
      <c r="AC3" s="65">
        <f>VLOOKUP($C3,SeguimientoAlumnos!$C$2:$BT$109,43,FALSE())</f>
        <v>0</v>
      </c>
      <c r="AD3" s="132">
        <f aca="1">IF($Y3&gt;0,MATCH("E",INDIRECT(CONCATENATE("SeguimientoAlumnos!R"&amp;MATCH($C3,SeguimientoAlumnos!$C$3:$C$130,0)+2&amp;"C5"&amp;":R"&amp;MATCH($C3,SeguimientoAlumnos!$C$3:$C$130,0)+2&amp;"C76"),FALSE()),0)+4,0)</f>
        <v>0</v>
      </c>
      <c r="AE3" s="133">
        <f aca="1">IF($Y3&gt;1,MATCH("E",INDIRECT(CONCATENATE("SeguimientoAlumnos!R"&amp;MATCH($C3,SeguimientoAlumnos!$C$3:$C$130,0)+2&amp;"C"&amp;AD3+1&amp;":R"&amp;MATCH($C3,SeguimientoAlumnos!$C$3:$C$130,0)+2&amp;"C76"),FALSE()),0)+AD3,0)</f>
        <v>0</v>
      </c>
      <c r="AF3" s="133">
        <f aca="1">IF($Y3&gt;2,MATCH("E",INDIRECT(CONCATENATE("SeguimientoAlumnos!R"&amp;MATCH($C3,SeguimientoAlumnos!$C$3:$C$130,0)+2&amp;"C"&amp;AE3+1&amp;":R"&amp;MATCH($C3,SeguimientoAlumnos!$C$3:$C$130,0)+2&amp;"C76"),FALSE()),0)+AE3,0)</f>
        <v>0</v>
      </c>
      <c r="AG3" s="133">
        <f aca="1">IF($Q3&gt;0,MATCH("R",INDIRECT(CONCATENATE("SeguimientoAlumnos!R"&amp;MATCH($C3,SeguimientoAlumnos!$C$3:$C$160,0)+2&amp;"C5"&amp;":R"&amp;MATCH($C3,SeguimientoAlumnos!$C$3:$C$160,0)+2&amp;"C76"),FALSE()),0)+4,0)</f>
        <v>0</v>
      </c>
      <c r="AH3" s="133">
        <f aca="1">IF($Q3&gt;1,MATCH("R",INDIRECT(CONCATENATE("SeguimientoAlumnos!R"&amp;MATCH($C3,SeguimientoAlumnos!$C$3:$C$160,0)+2&amp;"C"&amp;AG3+1&amp;":R"&amp;MATCH($C3,SeguimientoAlumnos!$C$3:$C$160,0)+2&amp;"C76"),FALSE()),0)+AG3,0)</f>
        <v>0</v>
      </c>
      <c r="AI3" s="133">
        <f aca="1">IF($Q3&gt;1,MATCH("R",INDIRECT(CONCATENATE("SeguimientoAlumnos!R"&amp;MATCH($C3,SeguimientoAlumnos!$C$3:$C$160,0)+2&amp;"C"&amp;AH3+1&amp;":R"&amp;MATCH($C3,SeguimientoAlumnos!$C$3:$C$160,0)+2&amp;"C76"),FALSE()),0)+AH3,0)</f>
        <v>0</v>
      </c>
      <c r="AJ3" s="133">
        <f aca="1">IF($Q3&gt;1,MATCH("R",INDIRECT(CONCATENATE("SeguimientoAlumnos!R"&amp;MATCH($C3,SeguimientoAlumnos!$C$3:$C$160,0)+2&amp;"C"&amp;AI3+1&amp;":R"&amp;MATCH($C3,SeguimientoAlumnos!$C$3:$C$160,0)+2&amp;"C76"),FALSE()),0)+AI3,0)</f>
        <v>0</v>
      </c>
      <c r="AK3" s="133">
        <f aca="1">IF($Q3&gt;1,MATCH("R",INDIRECT(CONCATENATE("SeguimientoAlumnos!R"&amp;MATCH($C3,SeguimientoAlumnos!$C$3:$C$160,0)+2&amp;"C"&amp;AJ3+1&amp;":R"&amp;MATCH($C3,SeguimientoAlumnos!$C$3:$C$160,0)+2&amp;"C76"),FALSE()),0)+AJ3,0)</f>
        <v>0</v>
      </c>
      <c r="AL3" s="134">
        <f aca="1">IF($Q3&gt;1,MATCH("R",INDIRECT(CONCATENATE("SeguimientoAlumnos!R"&amp;MATCH($C3,SeguimientoAlumnos!$C$3:$C$160,0)+2&amp;"C"&amp;AK3+1&amp;":R"&amp;MATCH($C3,SeguimientoAlumnos!$C$3:$C$160,0)+2&amp;"C76"),FALSE()),0)+AK3,0)</f>
        <v>0</v>
      </c>
      <c r="AM3" s="134">
        <f aca="1">IF($Q3&gt;1,MATCH("R",INDIRECT(CONCATENATE("SeguimientoAlumnos!R"&amp;MATCH($C3,SeguimientoAlumnos!$C$3:$C$160,0)+2&amp;"C"&amp;AL3+1&amp;":R"&amp;MATCH($C3,SeguimientoAlumnos!$C$3:$C$160,0)+2&amp;"C76"),FALSE()),0)+AL3,0)</f>
        <v>0</v>
      </c>
      <c r="AN3" s="133">
        <f aca="1">IF($G3&gt;0,MATCH("X",INDIRECT(CONCATENATE("SeguimientoAlumnos!R"&amp;MATCH($C3,SeguimientoAlumnos!$C$3:$C$160,0)+2&amp;"C5"&amp;":R"&amp;MATCH($C3,SeguimientoAlumnos!$C$3:$C$160,0)+2&amp;"C76"),FALSE()),0)+4,0)</f>
        <v>0</v>
      </c>
      <c r="AO3" s="135">
        <f aca="1">IF($G3&gt;1,MATCH("X",INDIRECT(CONCATENATE("SeguimientoAlumnos!R"&amp;MATCH($C3,SeguimientoAlumnos!$C$3:$C$160,0)+2&amp;"C"&amp;AN3+1&amp;":R"&amp;MATCH($C3,SeguimientoAlumnos!$C$3:$C$160,0)+2&amp;"C76"),FALSE()),0)+AN3,0)</f>
        <v>0</v>
      </c>
      <c r="AP3" s="133">
        <f aca="1">IF($G3&gt;1,MATCH("X",INDIRECT(CONCATENATE("SeguimientoAlumnos!R"&amp;MATCH($C3,SeguimientoAlumnos!$C$3:$C$160,0)+2&amp;"C"&amp;AO3+1&amp;":R"&amp;MATCH($C3,SeguimientoAlumnos!$C$3:$C$160,0)+2&amp;"C76"),FALSE()),0)+AO3,0)</f>
        <v>0</v>
      </c>
      <c r="AQ3" s="133">
        <f aca="1">IF($G3&gt;1,MATCH("X",INDIRECT(CONCATENATE("SeguimientoAlumnos!R"&amp;MATCH($C3,SeguimientoAlumnos!$C$3:$C$160,0)+2&amp;"C"&amp;AP3+1&amp;":R"&amp;MATCH($C3,SeguimientoAlumnos!$C$3:$C$160,0)+2&amp;"C76"),FALSE()),0)+AP3,0)</f>
        <v>0</v>
      </c>
      <c r="AR3" s="133">
        <f aca="1">IF($G3&gt;1,MATCH("X",INDIRECT(CONCATENATE("SeguimientoAlumnos!R"&amp;MATCH($C3,SeguimientoAlumnos!$C$3:$C$160,0)+2&amp;"C"&amp;AQ3+1&amp;":R"&amp;MATCH($C3,SeguimientoAlumnos!$C$3:$C$160,0)+2&amp;"C76"),FALSE()),0)+AQ3,0)</f>
        <v>0</v>
      </c>
      <c r="AS3" s="133">
        <f aca="1">IF($G3&gt;1,MATCH("X",INDIRECT(CONCATENATE("SeguimientoAlumnos!R"&amp;MATCH($C3,SeguimientoAlumnos!$C$3:$C$160,0)+2&amp;"C"&amp;AR3+1&amp;":R"&amp;MATCH($C3,SeguimientoAlumnos!$C$3:$C$160,0)+2&amp;"C76"),FALSE()),0)+AR3,0)</f>
        <v>0</v>
      </c>
      <c r="AT3" s="133">
        <f aca="1">IF($G3&gt;1,MATCH("X",INDIRECT(CONCATENATE("SeguimientoAlumnos!R"&amp;MATCH($C3,SeguimientoAlumnos!$C$3:$C$160,0)+2&amp;"C"&amp;AS3+1&amp;":R"&amp;MATCH($C3,SeguimientoAlumnos!$C$3:$C$160,0)+2&amp;"C76"),FALSE()),0)+AS3,0)</f>
        <v>0</v>
      </c>
      <c r="AU3" s="133">
        <f aca="1">IF($G3&gt;1,MATCH("X",INDIRECT(CONCATENATE("SeguimientoAlumnos!R"&amp;MATCH($C3,SeguimientoAlumnos!$C$3:$C$160,0)+2&amp;"C"&amp;AT3+1&amp;":R"&amp;MATCH($C3,SeguimientoAlumnos!$C$3:$C$160,0)+2&amp;"C76"),FALSE()),0)+AT3,0)</f>
        <v>0</v>
      </c>
      <c r="AV3" s="133">
        <f aca="1">IF($G3&gt;1,MATCH("X",INDIRECT(CONCATENATE("SeguimientoAlumnos!R"&amp;MATCH($C3,SeguimientoAlumnos!$C$3:$C$160,0)+2&amp;"C"&amp;AU3+1&amp;":R"&amp;MATCH($C3,SeguimientoAlumnos!$C$3:$C$160,0)+2&amp;"C76"),FALSE()),0)+AU3,0)</f>
        <v>0</v>
      </c>
    </row>
    <row r="4" spans="1:48" ht="15.75" customHeight="1">
      <c r="A4" s="130" t="e">
        <f>#REF!</f>
        <v>#REF!</v>
      </c>
      <c r="B4" s="130" t="str">
        <f>SeguimientoAlumnos!A6</f>
        <v>ISC02A</v>
      </c>
      <c r="C4" s="130" t="str">
        <f>SeguimientoAlumnos!C6</f>
        <v>UP220648</v>
      </c>
      <c r="D4" s="130">
        <f>SeguimientoAlumnos!D6</f>
        <v>0</v>
      </c>
      <c r="E4" s="65" t="str">
        <f>C4&amp;"@alumnos.upa.edu.mx"</f>
        <v>UP220648@alumnos.upa.edu.mx</v>
      </c>
      <c r="F4" s="65">
        <f>VLOOKUP($C4,SeguimientoAlumnos!$C$2:$BW$109,51,FALSE())</f>
        <v>0</v>
      </c>
      <c r="G4" s="65">
        <f>VLOOKUP($C4,SeguimientoAlumnos!$C$2:$BW$109,52,FALSE())</f>
        <v>0</v>
      </c>
      <c r="H4" s="131" t="str">
        <f aca="1">IFERROR(INDIRECT(CONCATENATE("SeguimientoAlumnos!R2C"&amp;AN4),FALSE()),"")</f>
        <v/>
      </c>
      <c r="I4" s="131" t="str">
        <f aca="1">IFERROR(INDIRECT(CONCATENATE("SeguimientoAlumnos!R2C"&amp;AO4),FALSE()),"")</f>
        <v/>
      </c>
      <c r="J4" s="131" t="str">
        <f aca="1">IFERROR(INDIRECT(CONCATENATE("SeguimientoAlumnos!R2C"&amp;AP4),FALSE()),"")</f>
        <v/>
      </c>
      <c r="K4" s="131" t="str">
        <f aca="1">IFERROR(INDIRECT(CONCATENATE("SeguimientoAlumnos!R2C"&amp;AQ4),FALSE()),"")</f>
        <v/>
      </c>
      <c r="L4" s="131" t="str">
        <f aca="1">IFERROR(INDIRECT(CONCATENATE("SeguimientoAlumnos!R2C"&amp;AR4),FALSE()),"")</f>
        <v/>
      </c>
      <c r="M4" s="131" t="str">
        <f aca="1">IFERROR(INDIRECT(CONCATENATE("SeguimientoAlumnos!R2C"&amp;AS4),FALSE()),"")</f>
        <v/>
      </c>
      <c r="N4" s="131" t="str">
        <f aca="1">IFERROR(INDIRECT(CONCATENATE("SeguimientoAlumnos!R2C"&amp;AT4),FALSE()),"")</f>
        <v/>
      </c>
      <c r="O4" s="131" t="str">
        <f aca="1">IFERROR(INDIRECT(CONCATENATE("SeguimientoAlumnos!R2C"&amp;AU4),FALSE()),"")</f>
        <v/>
      </c>
      <c r="P4" s="131" t="str">
        <f aca="1">IFERROR(INDIRECT(CONCATENATE("SeguimientoAlumnos!R2C"&amp;AV4),FALSE()),"")</f>
        <v/>
      </c>
      <c r="Q4" s="65">
        <f>VLOOKUP($C4,SeguimientoAlumnos!$C$2:$BT$109,49,FALSE())</f>
        <v>0</v>
      </c>
      <c r="R4" s="131" t="str">
        <f aca="1">IFERROR(INDIRECT(CONCATENATE("SeguimientoAlumnos!R2C"&amp;AG4),FALSE()),"")</f>
        <v/>
      </c>
      <c r="S4" s="131" t="str">
        <f aca="1">IFERROR(INDIRECT(CONCATENATE("SeguimientoAlumnos!R2C"&amp;AH4),FALSE()),"")</f>
        <v/>
      </c>
      <c r="T4" s="131" t="str">
        <f aca="1">IFERROR(INDIRECT(CONCATENATE("SeguimientoAlumnos!R2C"&amp;AI4),FALSE()),"")</f>
        <v/>
      </c>
      <c r="U4" s="131" t="str">
        <f aca="1">IFERROR(INDIRECT(CONCATENATE("SeguimientoAlumnos!R2C"&amp;AJ4),FALSE()),"")</f>
        <v/>
      </c>
      <c r="V4" s="131" t="str">
        <f aca="1">IFERROR(INDIRECT(CONCATENATE("SeguimientoAlumnos!R2C"&amp;AK4),FALSE()),"")</f>
        <v/>
      </c>
      <c r="W4" s="131" t="str">
        <f aca="1">IFERROR(INDIRECT(CONCATENATE("SeguimientoAlumnos!R2C"&amp;AL4),FALSE()),"")</f>
        <v/>
      </c>
      <c r="X4" s="131" t="str">
        <f aca="1">IFERROR(INDIRECT(CONCATENATE("SeguimientoAlumnos!R2C"&amp;AM4),FALSE()),"")</f>
        <v/>
      </c>
      <c r="Y4" s="65">
        <f>VLOOKUP($C4,SeguimientoAlumnos!$C$2:$BT$109,50,FALSE())</f>
        <v>0</v>
      </c>
      <c r="Z4" s="131" t="str">
        <f aca="1">IFERROR(INDIRECT(CONCATENATE("SeguimientoAlumnos!R2C"&amp;AD4),FALSE()),"")</f>
        <v/>
      </c>
      <c r="AA4" s="131" t="str">
        <f aca="1">IFERROR(INDIRECT(CONCATENATE("SeguimientoAlumnos!R2C"&amp;AE4),FALSE()),"")</f>
        <v/>
      </c>
      <c r="AB4" s="131" t="str">
        <f aca="1">IFERROR(INDIRECT(CONCATENATE("SeguimientoAlumnos!R2C"&amp;AF4),FALSE()),"")</f>
        <v/>
      </c>
      <c r="AC4" s="65">
        <f>VLOOKUP($C4,SeguimientoAlumnos!$C$2:$BT$109,43,FALSE())</f>
        <v>0</v>
      </c>
      <c r="AD4" s="132">
        <f aca="1">IF($Y4&gt;0,MATCH("E",INDIRECT(CONCATENATE("SeguimientoAlumnos!R"&amp;MATCH($C4,SeguimientoAlumnos!$C$3:$C$130,0)+2&amp;"C5"&amp;":R"&amp;MATCH($C4,SeguimientoAlumnos!$C$3:$C$130,0)+2&amp;"C76"),FALSE()),0)+4,0)</f>
        <v>0</v>
      </c>
      <c r="AE4" s="133">
        <f aca="1">IF($Y4&gt;1,MATCH("E",INDIRECT(CONCATENATE("SeguimientoAlumnos!R"&amp;MATCH($C4,SeguimientoAlumnos!$C$3:$C$130,0)+2&amp;"C"&amp;AD4+1&amp;":R"&amp;MATCH($C4,SeguimientoAlumnos!$C$3:$C$130,0)+2&amp;"C76"),FALSE()),0)+AD4,0)</f>
        <v>0</v>
      </c>
      <c r="AF4" s="133">
        <f aca="1">IF($Y4&gt;2,MATCH("E",INDIRECT(CONCATENATE("SeguimientoAlumnos!R"&amp;MATCH($C4,SeguimientoAlumnos!$C$3:$C$130,0)+2&amp;"C"&amp;AE4+1&amp;":R"&amp;MATCH($C4,SeguimientoAlumnos!$C$3:$C$130,0)+2&amp;"C76"),FALSE()),0)+AE4,0)</f>
        <v>0</v>
      </c>
      <c r="AG4" s="133">
        <f aca="1">IF($Q4&gt;0,MATCH("R",INDIRECT(CONCATENATE("SeguimientoAlumnos!R"&amp;MATCH($C4,SeguimientoAlumnos!$C$3:$C$160,0)+2&amp;"C5"&amp;":R"&amp;MATCH($C4,SeguimientoAlumnos!$C$3:$C$160,0)+2&amp;"C76"),FALSE()),0)+4,0)</f>
        <v>0</v>
      </c>
      <c r="AH4" s="133">
        <f aca="1">IF($Q4&gt;1,MATCH("R",INDIRECT(CONCATENATE("SeguimientoAlumnos!R"&amp;MATCH($C4,SeguimientoAlumnos!$C$3:$C$160,0)+2&amp;"C"&amp;AG4+1&amp;":R"&amp;MATCH($C4,SeguimientoAlumnos!$C$3:$C$160,0)+2&amp;"C76"),FALSE()),0)+AG4,0)</f>
        <v>0</v>
      </c>
      <c r="AI4" s="133">
        <f aca="1">IF($Q4&gt;1,MATCH("R",INDIRECT(CONCATENATE("SeguimientoAlumnos!R"&amp;MATCH($C4,SeguimientoAlumnos!$C$3:$C$160,0)+2&amp;"C"&amp;AH4+1&amp;":R"&amp;MATCH($C4,SeguimientoAlumnos!$C$3:$C$160,0)+2&amp;"C76"),FALSE()),0)+AH4,0)</f>
        <v>0</v>
      </c>
      <c r="AJ4" s="133">
        <f aca="1">IF($Q4&gt;1,MATCH("R",INDIRECT(CONCATENATE("SeguimientoAlumnos!R"&amp;MATCH($C4,SeguimientoAlumnos!$C$3:$C$160,0)+2&amp;"C"&amp;AI4+1&amp;":R"&amp;MATCH($C4,SeguimientoAlumnos!$C$3:$C$160,0)+2&amp;"C76"),FALSE()),0)+AI4,0)</f>
        <v>0</v>
      </c>
      <c r="AK4" s="133">
        <f aca="1">IF($Q4&gt;1,MATCH("R",INDIRECT(CONCATENATE("SeguimientoAlumnos!R"&amp;MATCH($C4,SeguimientoAlumnos!$C$3:$C$160,0)+2&amp;"C"&amp;AJ4+1&amp;":R"&amp;MATCH($C4,SeguimientoAlumnos!$C$3:$C$160,0)+2&amp;"C76"),FALSE()),0)+AJ4,0)</f>
        <v>0</v>
      </c>
      <c r="AL4" s="134">
        <f aca="1">IF($Q4&gt;1,MATCH("R",INDIRECT(CONCATENATE("SeguimientoAlumnos!R"&amp;MATCH($C4,SeguimientoAlumnos!$C$3:$C$160,0)+2&amp;"C"&amp;AK4+1&amp;":R"&amp;MATCH($C4,SeguimientoAlumnos!$C$3:$C$160,0)+2&amp;"C76"),FALSE()),0)+AK4,0)</f>
        <v>0</v>
      </c>
      <c r="AM4" s="134">
        <f aca="1">IF($Q4&gt;1,MATCH("R",INDIRECT(CONCATENATE("SeguimientoAlumnos!R"&amp;MATCH($C4,SeguimientoAlumnos!$C$3:$C$160,0)+2&amp;"C"&amp;AL4+1&amp;":R"&amp;MATCH($C4,SeguimientoAlumnos!$C$3:$C$160,0)+2&amp;"C76"),FALSE()),0)+AL4,0)</f>
        <v>0</v>
      </c>
      <c r="AN4" s="133">
        <f aca="1">IF($G4&gt;0,MATCH("X",INDIRECT(CONCATENATE("SeguimientoAlumnos!R"&amp;MATCH($C4,SeguimientoAlumnos!$C$3:$C$160,0)+2&amp;"C5"&amp;":R"&amp;MATCH($C4,SeguimientoAlumnos!$C$3:$C$160,0)+2&amp;"C76"),FALSE()),0)+4,0)</f>
        <v>0</v>
      </c>
      <c r="AO4" s="135">
        <f aca="1">IF($G4&gt;1,MATCH("X",INDIRECT(CONCATENATE("SeguimientoAlumnos!R"&amp;MATCH($C4,SeguimientoAlumnos!$C$3:$C$160,0)+2&amp;"C"&amp;AN4+1&amp;":R"&amp;MATCH($C4,SeguimientoAlumnos!$C$3:$C$160,0)+2&amp;"C76"),FALSE()),0)+AN4,0)</f>
        <v>0</v>
      </c>
      <c r="AP4" s="133">
        <f aca="1">IF($G4&gt;1,MATCH("X",INDIRECT(CONCATENATE("SeguimientoAlumnos!R"&amp;MATCH($C4,SeguimientoAlumnos!$C$3:$C$160,0)+2&amp;"C"&amp;AO4+1&amp;":R"&amp;MATCH($C4,SeguimientoAlumnos!$C$3:$C$160,0)+2&amp;"C76"),FALSE()),0)+AO4,0)</f>
        <v>0</v>
      </c>
      <c r="AQ4" s="133">
        <f aca="1">IF($G4&gt;1,MATCH("X",INDIRECT(CONCATENATE("SeguimientoAlumnos!R"&amp;MATCH($C4,SeguimientoAlumnos!$C$3:$C$160,0)+2&amp;"C"&amp;AP4+1&amp;":R"&amp;MATCH($C4,SeguimientoAlumnos!$C$3:$C$160,0)+2&amp;"C76"),FALSE()),0)+AP4,0)</f>
        <v>0</v>
      </c>
      <c r="AR4" s="133">
        <f aca="1">IF($G4&gt;1,MATCH("X",INDIRECT(CONCATENATE("SeguimientoAlumnos!R"&amp;MATCH($C4,SeguimientoAlumnos!$C$3:$C$160,0)+2&amp;"C"&amp;AQ4+1&amp;":R"&amp;MATCH($C4,SeguimientoAlumnos!$C$3:$C$160,0)+2&amp;"C76"),FALSE()),0)+AQ4,0)</f>
        <v>0</v>
      </c>
      <c r="AS4" s="133">
        <f aca="1">IF($G4&gt;1,MATCH("X",INDIRECT(CONCATENATE("SeguimientoAlumnos!R"&amp;MATCH($C4,SeguimientoAlumnos!$C$3:$C$160,0)+2&amp;"C"&amp;AR4+1&amp;":R"&amp;MATCH($C4,SeguimientoAlumnos!$C$3:$C$160,0)+2&amp;"C76"),FALSE()),0)+AR4,0)</f>
        <v>0</v>
      </c>
      <c r="AT4" s="133">
        <f aca="1">IF($G4&gt;1,MATCH("X",INDIRECT(CONCATENATE("SeguimientoAlumnos!R"&amp;MATCH($C4,SeguimientoAlumnos!$C$3:$C$160,0)+2&amp;"C"&amp;AS4+1&amp;":R"&amp;MATCH($C4,SeguimientoAlumnos!$C$3:$C$160,0)+2&amp;"C76"),FALSE()),0)+AS4,0)</f>
        <v>0</v>
      </c>
      <c r="AU4" s="133">
        <f aca="1">IF($G4&gt;1,MATCH("X",INDIRECT(CONCATENATE("SeguimientoAlumnos!R"&amp;MATCH($C4,SeguimientoAlumnos!$C$3:$C$160,0)+2&amp;"C"&amp;AT4+1&amp;":R"&amp;MATCH($C4,SeguimientoAlumnos!$C$3:$C$160,0)+2&amp;"C76"),FALSE()),0)+AT4,0)</f>
        <v>0</v>
      </c>
      <c r="AV4" s="133">
        <f aca="1">IF($G4&gt;1,MATCH("X",INDIRECT(CONCATENATE("SeguimientoAlumnos!R"&amp;MATCH($C4,SeguimientoAlumnos!$C$3:$C$160,0)+2&amp;"C"&amp;AU4+1&amp;":R"&amp;MATCH($C4,SeguimientoAlumnos!$C$3:$C$160,0)+2&amp;"C76"),FALSE()),0)+AU4,0)</f>
        <v>0</v>
      </c>
    </row>
    <row r="5" spans="1:48" ht="15.75" customHeight="1">
      <c r="A5" s="130" t="e">
        <f>#REF!</f>
        <v>#REF!</v>
      </c>
      <c r="B5" s="130" t="str">
        <f>SeguimientoAlumnos!A7</f>
        <v>ISC02A</v>
      </c>
      <c r="C5" s="130" t="str">
        <f>SeguimientoAlumnos!C7</f>
        <v>UP220854</v>
      </c>
      <c r="D5" s="130">
        <f>SeguimientoAlumnos!D7</f>
        <v>0</v>
      </c>
      <c r="E5" s="65" t="str">
        <f>C5&amp;"@alumnos.upa.edu.mx"</f>
        <v>UP220854@alumnos.upa.edu.mx</v>
      </c>
      <c r="F5" s="65">
        <f>VLOOKUP($C5,SeguimientoAlumnos!$C$2:$BW$109,51,FALSE())</f>
        <v>0</v>
      </c>
      <c r="G5" s="65">
        <f>VLOOKUP($C5,SeguimientoAlumnos!$C$2:$BW$109,52,FALSE())</f>
        <v>0</v>
      </c>
      <c r="H5" s="131" t="str">
        <f aca="1">IFERROR(INDIRECT(CONCATENATE("SeguimientoAlumnos!R2C"&amp;AN5),FALSE()),"")</f>
        <v/>
      </c>
      <c r="I5" s="131" t="str">
        <f aca="1">IFERROR(INDIRECT(CONCATENATE("SeguimientoAlumnos!R2C"&amp;AO5),FALSE()),"")</f>
        <v/>
      </c>
      <c r="J5" s="131" t="str">
        <f aca="1">IFERROR(INDIRECT(CONCATENATE("SeguimientoAlumnos!R2C"&amp;AP5),FALSE()),"")</f>
        <v/>
      </c>
      <c r="K5" s="131" t="str">
        <f aca="1">IFERROR(INDIRECT(CONCATENATE("SeguimientoAlumnos!R2C"&amp;AQ5),FALSE()),"")</f>
        <v/>
      </c>
      <c r="L5" s="131" t="str">
        <f aca="1">IFERROR(INDIRECT(CONCATENATE("SeguimientoAlumnos!R2C"&amp;AR5),FALSE()),"")</f>
        <v/>
      </c>
      <c r="M5" s="131" t="str">
        <f aca="1">IFERROR(INDIRECT(CONCATENATE("SeguimientoAlumnos!R2C"&amp;AS5),FALSE()),"")</f>
        <v/>
      </c>
      <c r="N5" s="131" t="str">
        <f aca="1">IFERROR(INDIRECT(CONCATENATE("SeguimientoAlumnos!R2C"&amp;AT5),FALSE()),"")</f>
        <v/>
      </c>
      <c r="O5" s="131" t="str">
        <f aca="1">IFERROR(INDIRECT(CONCATENATE("SeguimientoAlumnos!R2C"&amp;AU5),FALSE()),"")</f>
        <v/>
      </c>
      <c r="P5" s="131" t="str">
        <f aca="1">IFERROR(INDIRECT(CONCATENATE("SeguimientoAlumnos!R2C"&amp;AV5),FALSE()),"")</f>
        <v/>
      </c>
      <c r="Q5" s="65">
        <f>VLOOKUP($C5,SeguimientoAlumnos!$C$2:$BT$109,49,FALSE())</f>
        <v>0</v>
      </c>
      <c r="R5" s="131" t="str">
        <f aca="1">IFERROR(INDIRECT(CONCATENATE("SeguimientoAlumnos!R2C"&amp;AG5),FALSE()),"")</f>
        <v/>
      </c>
      <c r="S5" s="131" t="str">
        <f aca="1">IFERROR(INDIRECT(CONCATENATE("SeguimientoAlumnos!R2C"&amp;AH5),FALSE()),"")</f>
        <v/>
      </c>
      <c r="T5" s="131" t="str">
        <f aca="1">IFERROR(INDIRECT(CONCATENATE("SeguimientoAlumnos!R2C"&amp;AI5),FALSE()),"")</f>
        <v/>
      </c>
      <c r="U5" s="65"/>
      <c r="V5" s="65"/>
      <c r="W5" s="65"/>
      <c r="X5" s="65"/>
      <c r="Y5" s="65">
        <f>VLOOKUP($C5,SeguimientoAlumnos!$C$2:$BT$109,50,FALSE())</f>
        <v>0</v>
      </c>
      <c r="Z5" s="131" t="str">
        <f aca="1">IFERROR(INDIRECT(CONCATENATE("SeguimientoAlumnos!R2C"&amp;AD5),FALSE()),"")</f>
        <v/>
      </c>
      <c r="AA5" s="131" t="str">
        <f aca="1">IFERROR(INDIRECT(CONCATENATE("SeguimientoAlumnos!R2C"&amp;AE5),FALSE()),"")</f>
        <v/>
      </c>
      <c r="AB5" s="131" t="str">
        <f aca="1">IFERROR(INDIRECT(CONCATENATE("SeguimientoAlumnos!R2C"&amp;AF5),FALSE()),"")</f>
        <v/>
      </c>
      <c r="AC5" s="65">
        <f>VLOOKUP($C5,SeguimientoAlumnos!$C$2:$BT$109,43,FALSE())</f>
        <v>0</v>
      </c>
      <c r="AD5" s="132">
        <f aca="1">IF($Y5&gt;0,MATCH("E",INDIRECT(CONCATENATE("SeguimientoAlumnos!R"&amp;MATCH($C5,SeguimientoAlumnos!$C$3:$C$130,0)+2&amp;"C5"&amp;":R"&amp;MATCH($C5,SeguimientoAlumnos!$C$3:$C$130,0)+2&amp;"C76"),FALSE()),0)+4,0)</f>
        <v>0</v>
      </c>
      <c r="AE5" s="133">
        <f aca="1">IF($Y5&gt;1,MATCH("E",INDIRECT(CONCATENATE("SeguimientoAlumnos!R"&amp;MATCH($C5,SeguimientoAlumnos!$C$3:$C$130,0)+2&amp;"C"&amp;AD5+1&amp;":R"&amp;MATCH($C5,SeguimientoAlumnos!$C$3:$C$130,0)+2&amp;"C76"),FALSE()),0)+AD5,0)</f>
        <v>0</v>
      </c>
      <c r="AF5" s="133">
        <f aca="1">IF($Y5&gt;2,MATCH("E",INDIRECT(CONCATENATE("SeguimientoAlumnos!R"&amp;MATCH($C5,SeguimientoAlumnos!$C$3:$C$130,0)+2&amp;"C"&amp;AE5+1&amp;":R"&amp;MATCH($C5,SeguimientoAlumnos!$C$3:$C$130,0)+2&amp;"C76"),FALSE()),0)+AE5,0)</f>
        <v>0</v>
      </c>
      <c r="AG5" s="133">
        <f aca="1">IF($Q5&gt;0,MATCH("R",INDIRECT(CONCATENATE("SeguimientoAlumnos!R"&amp;MATCH($C5,SeguimientoAlumnos!$C$3:$C$160,0)+2&amp;"C5"&amp;":R"&amp;MATCH($C5,SeguimientoAlumnos!$C$3:$C$160,0)+2&amp;"C76"),FALSE()),0)+4,0)</f>
        <v>0</v>
      </c>
      <c r="AH5" s="133">
        <f aca="1">IF($Q5&gt;1,MATCH("R",INDIRECT(CONCATENATE("SeguimientoAlumnos!R"&amp;MATCH($C5,SeguimientoAlumnos!$C$3:$C$160,0)+2&amp;"C"&amp;AG5+1&amp;":R"&amp;MATCH($C5,SeguimientoAlumnos!$C$3:$C$160,0)+2&amp;"C76"),FALSE()),0)+AG5,0)</f>
        <v>0</v>
      </c>
      <c r="AI5" s="133">
        <f aca="1">IF($Q5&gt;1,MATCH("R",INDIRECT(CONCATENATE("SeguimientoAlumnos!R"&amp;MATCH($C5,SeguimientoAlumnos!$C$3:$C$160,0)+2&amp;"C"&amp;AH5+1&amp;":R"&amp;MATCH($C5,SeguimientoAlumnos!$C$3:$C$160,0)+2&amp;"C76"),FALSE()),0)+AH5,0)</f>
        <v>0</v>
      </c>
      <c r="AJ5" s="133">
        <f aca="1">IF($Q5&gt;1,MATCH("R",INDIRECT(CONCATENATE("SeguimientoAlumnos!R"&amp;MATCH($C5,SeguimientoAlumnos!$C$3:$C$160,0)+2&amp;"C"&amp;AI5+1&amp;":R"&amp;MATCH($C5,SeguimientoAlumnos!$C$3:$C$160,0)+2&amp;"C76"),FALSE()),0)+AI5,0)</f>
        <v>0</v>
      </c>
      <c r="AK5" s="133">
        <f aca="1">IF($Q5&gt;1,MATCH("R",INDIRECT(CONCATENATE("SeguimientoAlumnos!R"&amp;MATCH($C5,SeguimientoAlumnos!$C$3:$C$160,0)+2&amp;"C"&amp;AJ5+1&amp;":R"&amp;MATCH($C5,SeguimientoAlumnos!$C$3:$C$160,0)+2&amp;"C76"),FALSE()),0)+AJ5,0)</f>
        <v>0</v>
      </c>
      <c r="AL5" s="134">
        <f aca="1">IF($Q5&gt;1,MATCH("R",INDIRECT(CONCATENATE("SeguimientoAlumnos!R"&amp;MATCH($C5,SeguimientoAlumnos!$C$3:$C$160,0)+2&amp;"C"&amp;AK5+1&amp;":R"&amp;MATCH($C5,SeguimientoAlumnos!$C$3:$C$160,0)+2&amp;"C76"),FALSE()),0)+AK5,0)</f>
        <v>0</v>
      </c>
      <c r="AM5" s="134">
        <f aca="1">IF($Q5&gt;1,MATCH("R",INDIRECT(CONCATENATE("SeguimientoAlumnos!R"&amp;MATCH($C5,SeguimientoAlumnos!$C$3:$C$160,0)+2&amp;"C"&amp;AL5+1&amp;":R"&amp;MATCH($C5,SeguimientoAlumnos!$C$3:$C$160,0)+2&amp;"C76"),FALSE()),0)+AL5,0)</f>
        <v>0</v>
      </c>
      <c r="AN5" s="133">
        <f aca="1">IF($G5&gt;0,MATCH("X",INDIRECT(CONCATENATE("SeguimientoAlumnos!R"&amp;MATCH($C5,SeguimientoAlumnos!$C$3:$C$160,0)+2&amp;"C5"&amp;":R"&amp;MATCH($C5,SeguimientoAlumnos!$C$3:$C$160,0)+2&amp;"C76"),FALSE()),0)+4,0)</f>
        <v>0</v>
      </c>
      <c r="AO5" s="135">
        <f aca="1">IF($G5&gt;1,MATCH("X",INDIRECT(CONCATENATE("SeguimientoAlumnos!R"&amp;MATCH($C5,SeguimientoAlumnos!$C$3:$C$160,0)+2&amp;"C"&amp;AN5+1&amp;":R"&amp;MATCH($C5,SeguimientoAlumnos!$C$3:$C$160,0)+2&amp;"C76"),FALSE()),0)+AN5,0)</f>
        <v>0</v>
      </c>
      <c r="AP5" s="133">
        <f aca="1">IF($G5&gt;1,MATCH("X",INDIRECT(CONCATENATE("SeguimientoAlumnos!R"&amp;MATCH($C5,SeguimientoAlumnos!$C$3:$C$160,0)+2&amp;"C"&amp;AO5+1&amp;":R"&amp;MATCH($C5,SeguimientoAlumnos!$C$3:$C$160,0)+2&amp;"C76"),FALSE()),0)+AO5,0)</f>
        <v>0</v>
      </c>
      <c r="AQ5" s="133">
        <f aca="1">IF($G5&gt;1,MATCH("X",INDIRECT(CONCATENATE("SeguimientoAlumnos!R"&amp;MATCH($C5,SeguimientoAlumnos!$C$3:$C$160,0)+2&amp;"C"&amp;AP5+1&amp;":R"&amp;MATCH($C5,SeguimientoAlumnos!$C$3:$C$160,0)+2&amp;"C76"),FALSE()),0)+AP5,0)</f>
        <v>0</v>
      </c>
      <c r="AR5" s="133">
        <f aca="1">IF($G5&gt;1,MATCH("X",INDIRECT(CONCATENATE("SeguimientoAlumnos!R"&amp;MATCH($C5,SeguimientoAlumnos!$C$3:$C$160,0)+2&amp;"C"&amp;AQ5+1&amp;":R"&amp;MATCH($C5,SeguimientoAlumnos!$C$3:$C$160,0)+2&amp;"C76"),FALSE()),0)+AQ5,0)</f>
        <v>0</v>
      </c>
      <c r="AS5" s="133">
        <f aca="1">IF($G5&gt;1,MATCH("X",INDIRECT(CONCATENATE("SeguimientoAlumnos!R"&amp;MATCH($C5,SeguimientoAlumnos!$C$3:$C$160,0)+2&amp;"C"&amp;AR5+1&amp;":R"&amp;MATCH($C5,SeguimientoAlumnos!$C$3:$C$160,0)+2&amp;"C76"),FALSE()),0)+AR5,0)</f>
        <v>0</v>
      </c>
      <c r="AT5" s="133">
        <f aca="1">IF($G5&gt;1,MATCH("X",INDIRECT(CONCATENATE("SeguimientoAlumnos!R"&amp;MATCH($C5,SeguimientoAlumnos!$C$3:$C$160,0)+2&amp;"C"&amp;AS5+1&amp;":R"&amp;MATCH($C5,SeguimientoAlumnos!$C$3:$C$160,0)+2&amp;"C76"),FALSE()),0)+AS5,0)</f>
        <v>0</v>
      </c>
      <c r="AU5" s="133">
        <f aca="1">IF($G5&gt;1,MATCH("X",INDIRECT(CONCATENATE("SeguimientoAlumnos!R"&amp;MATCH($C5,SeguimientoAlumnos!$C$3:$C$160,0)+2&amp;"C"&amp;AT5+1&amp;":R"&amp;MATCH($C5,SeguimientoAlumnos!$C$3:$C$160,0)+2&amp;"C76"),FALSE()),0)+AT5,0)</f>
        <v>0</v>
      </c>
      <c r="AV5" s="133">
        <f aca="1">IF($G5&gt;1,MATCH("X",INDIRECT(CONCATENATE("SeguimientoAlumnos!R"&amp;MATCH($C5,SeguimientoAlumnos!$C$3:$C$160,0)+2&amp;"C"&amp;AU5+1&amp;":R"&amp;MATCH($C5,SeguimientoAlumnos!$C$3:$C$160,0)+2&amp;"C76"),FALSE()),0)+AU5,0)</f>
        <v>0</v>
      </c>
    </row>
    <row r="6" spans="1:48" ht="15.75" customHeight="1">
      <c r="A6" s="130" t="e">
        <f>#REF!</f>
        <v>#REF!</v>
      </c>
      <c r="B6" s="130" t="str">
        <f>SeguimientoAlumnos!A8</f>
        <v>ISC02A</v>
      </c>
      <c r="C6" s="130" t="str">
        <f>SeguimientoAlumnos!C8</f>
        <v>UP220960</v>
      </c>
      <c r="D6" s="130">
        <f>SeguimientoAlumnos!D8</f>
        <v>0</v>
      </c>
      <c r="E6" s="65" t="str">
        <f>C6&amp;"@alumnos.upa.edu.mx"</f>
        <v>UP220960@alumnos.upa.edu.mx</v>
      </c>
      <c r="F6" s="65">
        <f>VLOOKUP($C6,SeguimientoAlumnos!$C$2:$BW$109,51,FALSE())</f>
        <v>0</v>
      </c>
      <c r="G6" s="65">
        <f>VLOOKUP($C6,SeguimientoAlumnos!$C$2:$BW$109,52,FALSE())</f>
        <v>0</v>
      </c>
      <c r="H6" s="131" t="str">
        <f aca="1">IFERROR(INDIRECT(CONCATENATE("SeguimientoAlumnos!R2C"&amp;AN6),FALSE()),"")</f>
        <v/>
      </c>
      <c r="I6" s="131" t="str">
        <f aca="1">IFERROR(INDIRECT(CONCATENATE("SeguimientoAlumnos!R2C"&amp;AO6),FALSE()),"")</f>
        <v/>
      </c>
      <c r="J6" s="131" t="str">
        <f aca="1">IFERROR(INDIRECT(CONCATENATE("SeguimientoAlumnos!R2C"&amp;AP6),FALSE()),"")</f>
        <v/>
      </c>
      <c r="K6" s="131" t="str">
        <f aca="1">IFERROR(INDIRECT(CONCATENATE("SeguimientoAlumnos!R2C"&amp;AQ6),FALSE()),"")</f>
        <v/>
      </c>
      <c r="L6" s="131" t="str">
        <f aca="1">IFERROR(INDIRECT(CONCATENATE("SeguimientoAlumnos!R2C"&amp;AR6),FALSE()),"")</f>
        <v/>
      </c>
      <c r="M6" s="131" t="str">
        <f aca="1">IFERROR(INDIRECT(CONCATENATE("SeguimientoAlumnos!R2C"&amp;AS6),FALSE()),"")</f>
        <v/>
      </c>
      <c r="N6" s="131" t="str">
        <f aca="1">IFERROR(INDIRECT(CONCATENATE("SeguimientoAlumnos!R2C"&amp;AT6),FALSE()),"")</f>
        <v/>
      </c>
      <c r="O6" s="131" t="str">
        <f aca="1">IFERROR(INDIRECT(CONCATENATE("SeguimientoAlumnos!R2C"&amp;AU6),FALSE()),"")</f>
        <v/>
      </c>
      <c r="P6" s="131" t="str">
        <f aca="1">IFERROR(INDIRECT(CONCATENATE("SeguimientoAlumnos!R2C"&amp;AV6),FALSE()),"")</f>
        <v/>
      </c>
      <c r="Q6" s="65">
        <f>VLOOKUP($C6,SeguimientoAlumnos!$C$2:$BT$109,49,FALSE())</f>
        <v>0</v>
      </c>
      <c r="R6" s="131" t="str">
        <f aca="1">IFERROR(INDIRECT(CONCATENATE("SeguimientoAlumnos!R2C"&amp;AG6),FALSE()),"")</f>
        <v/>
      </c>
      <c r="S6" s="131" t="str">
        <f aca="1">IFERROR(INDIRECT(CONCATENATE("SeguimientoAlumnos!R2C"&amp;AH6),FALSE()),"")</f>
        <v/>
      </c>
      <c r="T6" s="131" t="str">
        <f aca="1">IFERROR(INDIRECT(CONCATENATE("SeguimientoAlumnos!R2C"&amp;AI6),FALSE()),"")</f>
        <v/>
      </c>
      <c r="U6" s="65"/>
      <c r="V6" s="65"/>
      <c r="W6" s="65"/>
      <c r="X6" s="65"/>
      <c r="Y6" s="65">
        <f>VLOOKUP($C6,SeguimientoAlumnos!$C$2:$BT$109,50,FALSE())</f>
        <v>0</v>
      </c>
      <c r="Z6" s="131" t="str">
        <f aca="1">IFERROR(INDIRECT(CONCATENATE("SeguimientoAlumnos!R2C"&amp;AD6),FALSE()),"")</f>
        <v/>
      </c>
      <c r="AA6" s="131" t="str">
        <f aca="1">IFERROR(INDIRECT(CONCATENATE("SeguimientoAlumnos!R2C"&amp;AE6),FALSE()),"")</f>
        <v/>
      </c>
      <c r="AB6" s="131" t="str">
        <f aca="1">IFERROR(INDIRECT(CONCATENATE("SeguimientoAlumnos!R2C"&amp;AF6),FALSE()),"")</f>
        <v/>
      </c>
      <c r="AC6" s="65">
        <f>VLOOKUP($C6,SeguimientoAlumnos!$C$2:$BT$109,43,FALSE())</f>
        <v>0</v>
      </c>
      <c r="AD6" s="132">
        <f aca="1">IF($Y6&gt;0,MATCH("E",INDIRECT(CONCATENATE("SeguimientoAlumnos!R"&amp;MATCH($C6,SeguimientoAlumnos!$C$3:$C$130,0)+2&amp;"C5"&amp;":R"&amp;MATCH($C6,SeguimientoAlumnos!$C$3:$C$130,0)+2&amp;"C76"),FALSE()),0)+4,0)</f>
        <v>0</v>
      </c>
      <c r="AE6" s="133">
        <f aca="1">IF($Y6&gt;1,MATCH("E",INDIRECT(CONCATENATE("SeguimientoAlumnos!R"&amp;MATCH($C6,SeguimientoAlumnos!$C$3:$C$130,0)+2&amp;"C"&amp;AD6+1&amp;":R"&amp;MATCH($C6,SeguimientoAlumnos!$C$3:$C$130,0)+2&amp;"C76"),FALSE()),0)+AD6,0)</f>
        <v>0</v>
      </c>
      <c r="AF6" s="133">
        <f aca="1">IF($Y6&gt;2,MATCH("E",INDIRECT(CONCATENATE("SeguimientoAlumnos!R"&amp;MATCH($C6,SeguimientoAlumnos!$C$3:$C$130,0)+2&amp;"C"&amp;AE6+1&amp;":R"&amp;MATCH($C6,SeguimientoAlumnos!$C$3:$C$130,0)+2&amp;"C76"),FALSE()),0)+AE6,0)</f>
        <v>0</v>
      </c>
      <c r="AG6" s="133">
        <f aca="1">IF($Q6&gt;0,MATCH("R",INDIRECT(CONCATENATE("SeguimientoAlumnos!R"&amp;MATCH($C6,SeguimientoAlumnos!$C$3:$C$160,0)+2&amp;"C5"&amp;":R"&amp;MATCH($C6,SeguimientoAlumnos!$C$3:$C$160,0)+2&amp;"C76"),FALSE()),0)+4,0)</f>
        <v>0</v>
      </c>
      <c r="AH6" s="133">
        <f aca="1">IF($Q6&gt;1,MATCH("R",INDIRECT(CONCATENATE("SeguimientoAlumnos!R"&amp;MATCH($C6,SeguimientoAlumnos!$C$3:$C$160,0)+2&amp;"C"&amp;AG6+1&amp;":R"&amp;MATCH($C6,SeguimientoAlumnos!$C$3:$C$160,0)+2&amp;"C76"),FALSE()),0)+AG6,0)</f>
        <v>0</v>
      </c>
      <c r="AI6" s="133">
        <f aca="1">IF($Q6&gt;1,MATCH("R",INDIRECT(CONCATENATE("SeguimientoAlumnos!R"&amp;MATCH($C6,SeguimientoAlumnos!$C$3:$C$160,0)+2&amp;"C"&amp;AH6+1&amp;":R"&amp;MATCH($C6,SeguimientoAlumnos!$C$3:$C$160,0)+2&amp;"C76"),FALSE()),0)+AH6,0)</f>
        <v>0</v>
      </c>
      <c r="AJ6" s="133">
        <f aca="1">IF($Q6&gt;1,MATCH("R",INDIRECT(CONCATENATE("SeguimientoAlumnos!R"&amp;MATCH($C6,SeguimientoAlumnos!$C$3:$C$160,0)+2&amp;"C"&amp;AI6+1&amp;":R"&amp;MATCH($C6,SeguimientoAlumnos!$C$3:$C$160,0)+2&amp;"C76"),FALSE()),0)+AI6,0)</f>
        <v>0</v>
      </c>
      <c r="AK6" s="133">
        <f aca="1">IF($Q6&gt;1,MATCH("R",INDIRECT(CONCATENATE("SeguimientoAlumnos!R"&amp;MATCH($C6,SeguimientoAlumnos!$C$3:$C$160,0)+2&amp;"C"&amp;AJ6+1&amp;":R"&amp;MATCH($C6,SeguimientoAlumnos!$C$3:$C$160,0)+2&amp;"C76"),FALSE()),0)+AJ6,0)</f>
        <v>0</v>
      </c>
      <c r="AL6" s="134">
        <f aca="1">IF($Q6&gt;1,MATCH("R",INDIRECT(CONCATENATE("SeguimientoAlumnos!R"&amp;MATCH($C6,SeguimientoAlumnos!$C$3:$C$160,0)+2&amp;"C"&amp;AK6+1&amp;":R"&amp;MATCH($C6,SeguimientoAlumnos!$C$3:$C$160,0)+2&amp;"C76"),FALSE()),0)+AK6,0)</f>
        <v>0</v>
      </c>
      <c r="AM6" s="134">
        <f aca="1">IF($Q6&gt;1,MATCH("R",INDIRECT(CONCATENATE("SeguimientoAlumnos!R"&amp;MATCH($C6,SeguimientoAlumnos!$C$3:$C$160,0)+2&amp;"C"&amp;AL6+1&amp;":R"&amp;MATCH($C6,SeguimientoAlumnos!$C$3:$C$160,0)+2&amp;"C76"),FALSE()),0)+AL6,0)</f>
        <v>0</v>
      </c>
      <c r="AN6" s="133">
        <f aca="1">IF($G6&gt;0,MATCH("X",INDIRECT(CONCATENATE("SeguimientoAlumnos!R"&amp;MATCH($C6,SeguimientoAlumnos!$C$3:$C$160,0)+2&amp;"C5"&amp;":R"&amp;MATCH($C6,SeguimientoAlumnos!$C$3:$C$160,0)+2&amp;"C76"),FALSE()),0)+4,0)</f>
        <v>0</v>
      </c>
      <c r="AO6" s="135">
        <f aca="1">IF($G6&gt;1,MATCH("X",INDIRECT(CONCATENATE("SeguimientoAlumnos!R"&amp;MATCH($C6,SeguimientoAlumnos!$C$3:$C$160,0)+2&amp;"C"&amp;AN6+1&amp;":R"&amp;MATCH($C6,SeguimientoAlumnos!$C$3:$C$160,0)+2&amp;"C76"),FALSE()),0)+AN6,0)</f>
        <v>0</v>
      </c>
      <c r="AP6" s="133">
        <f aca="1">IF($G6&gt;1,MATCH("X",INDIRECT(CONCATENATE("SeguimientoAlumnos!R"&amp;MATCH($C6,SeguimientoAlumnos!$C$3:$C$160,0)+2&amp;"C"&amp;AO6+1&amp;":R"&amp;MATCH($C6,SeguimientoAlumnos!$C$3:$C$160,0)+2&amp;"C76"),FALSE()),0)+AO6,0)</f>
        <v>0</v>
      </c>
      <c r="AQ6" s="133">
        <f aca="1">IF($G6&gt;1,MATCH("X",INDIRECT(CONCATENATE("SeguimientoAlumnos!R"&amp;MATCH($C6,SeguimientoAlumnos!$C$3:$C$160,0)+2&amp;"C"&amp;AP6+1&amp;":R"&amp;MATCH($C6,SeguimientoAlumnos!$C$3:$C$160,0)+2&amp;"C76"),FALSE()),0)+AP6,0)</f>
        <v>0</v>
      </c>
      <c r="AR6" s="133">
        <f aca="1">IF($G6&gt;1,MATCH("X",INDIRECT(CONCATENATE("SeguimientoAlumnos!R"&amp;MATCH($C6,SeguimientoAlumnos!$C$3:$C$160,0)+2&amp;"C"&amp;AQ6+1&amp;":R"&amp;MATCH($C6,SeguimientoAlumnos!$C$3:$C$160,0)+2&amp;"C76"),FALSE()),0)+AQ6,0)</f>
        <v>0</v>
      </c>
      <c r="AS6" s="133">
        <f aca="1">IF($G6&gt;1,MATCH("X",INDIRECT(CONCATENATE("SeguimientoAlumnos!R"&amp;MATCH($C6,SeguimientoAlumnos!$C$3:$C$160,0)+2&amp;"C"&amp;AR6+1&amp;":R"&amp;MATCH($C6,SeguimientoAlumnos!$C$3:$C$160,0)+2&amp;"C76"),FALSE()),0)+AR6,0)</f>
        <v>0</v>
      </c>
      <c r="AT6" s="133">
        <f aca="1">IF($G6&gt;1,MATCH("X",INDIRECT(CONCATENATE("SeguimientoAlumnos!R"&amp;MATCH($C6,SeguimientoAlumnos!$C$3:$C$160,0)+2&amp;"C"&amp;AS6+1&amp;":R"&amp;MATCH($C6,SeguimientoAlumnos!$C$3:$C$160,0)+2&amp;"C76"),FALSE()),0)+AS6,0)</f>
        <v>0</v>
      </c>
      <c r="AU6" s="133">
        <f aca="1">IF($G6&gt;1,MATCH("X",INDIRECT(CONCATENATE("SeguimientoAlumnos!R"&amp;MATCH($C6,SeguimientoAlumnos!$C$3:$C$160,0)+2&amp;"C"&amp;AT6+1&amp;":R"&amp;MATCH($C6,SeguimientoAlumnos!$C$3:$C$160,0)+2&amp;"C76"),FALSE()),0)+AT6,0)</f>
        <v>0</v>
      </c>
      <c r="AV6" s="133">
        <f aca="1">IF($G6&gt;1,MATCH("X",INDIRECT(CONCATENATE("SeguimientoAlumnos!R"&amp;MATCH($C6,SeguimientoAlumnos!$C$3:$C$160,0)+2&amp;"C"&amp;AU6+1&amp;":R"&amp;MATCH($C6,SeguimientoAlumnos!$C$3:$C$160,0)+2&amp;"C76"),FALSE()),0)+AU6,0)</f>
        <v>0</v>
      </c>
    </row>
    <row r="7" spans="1:48" ht="15.75" customHeight="1">
      <c r="A7" s="130" t="e">
        <f>#REF!</f>
        <v>#REF!</v>
      </c>
      <c r="B7" s="130" t="str">
        <f>SeguimientoAlumnos!A9</f>
        <v>ISC02B</v>
      </c>
      <c r="C7" s="130" t="str">
        <f>SeguimientoAlumnos!C9</f>
        <v>UP210671</v>
      </c>
      <c r="D7" s="130">
        <f>SeguimientoAlumnos!D9</f>
        <v>0</v>
      </c>
      <c r="E7" s="65" t="str">
        <f>C7&amp;"@alumnos.upa.edu.mx"</f>
        <v>UP210671@alumnos.upa.edu.mx</v>
      </c>
      <c r="F7" s="65">
        <f>VLOOKUP($C7,SeguimientoAlumnos!$C$2:$BW$109,51,FALSE())</f>
        <v>0</v>
      </c>
      <c r="G7" s="65">
        <f>VLOOKUP($C7,SeguimientoAlumnos!$C$2:$BW$109,52,FALSE())</f>
        <v>0</v>
      </c>
      <c r="H7" s="131" t="str">
        <f aca="1">IFERROR(INDIRECT(CONCATENATE("SeguimientoAlumnos!R2C"&amp;AN7),FALSE()),"")</f>
        <v/>
      </c>
      <c r="I7" s="131" t="str">
        <f aca="1">IFERROR(INDIRECT(CONCATENATE("SeguimientoAlumnos!R2C"&amp;AO7),FALSE()),"")</f>
        <v/>
      </c>
      <c r="J7" s="131" t="str">
        <f aca="1">IFERROR(INDIRECT(CONCATENATE("SeguimientoAlumnos!R2C"&amp;AP7),FALSE()),"")</f>
        <v/>
      </c>
      <c r="K7" s="131" t="str">
        <f aca="1">IFERROR(INDIRECT(CONCATENATE("SeguimientoAlumnos!R2C"&amp;AQ7),FALSE()),"")</f>
        <v/>
      </c>
      <c r="L7" s="131" t="str">
        <f aca="1">IFERROR(INDIRECT(CONCATENATE("SeguimientoAlumnos!R2C"&amp;AR7),FALSE()),"")</f>
        <v/>
      </c>
      <c r="M7" s="131" t="str">
        <f aca="1">IFERROR(INDIRECT(CONCATENATE("SeguimientoAlumnos!R2C"&amp;AS7),FALSE()),"")</f>
        <v/>
      </c>
      <c r="N7" s="131" t="str">
        <f aca="1">IFERROR(INDIRECT(CONCATENATE("SeguimientoAlumnos!R2C"&amp;AT7),FALSE()),"")</f>
        <v/>
      </c>
      <c r="O7" s="131" t="str">
        <f aca="1">IFERROR(INDIRECT(CONCATENATE("SeguimientoAlumnos!R2C"&amp;AU7),FALSE()),"")</f>
        <v/>
      </c>
      <c r="P7" s="131" t="str">
        <f aca="1">IFERROR(INDIRECT(CONCATENATE("SeguimientoAlumnos!R2C"&amp;AV7),FALSE()),"")</f>
        <v/>
      </c>
      <c r="Q7" s="65">
        <f>VLOOKUP($C7,SeguimientoAlumnos!$C$2:$BT$109,49,FALSE())</f>
        <v>0</v>
      </c>
      <c r="R7" s="131" t="str">
        <f aca="1">IFERROR(INDIRECT(CONCATENATE("SeguimientoAlumnos!R2C"&amp;AG7),FALSE()),"")</f>
        <v/>
      </c>
      <c r="S7" s="131" t="str">
        <f aca="1">IFERROR(INDIRECT(CONCATENATE("SeguimientoAlumnos!R2C"&amp;AH7),FALSE()),"")</f>
        <v/>
      </c>
      <c r="T7" s="131" t="str">
        <f aca="1">IFERROR(INDIRECT(CONCATENATE("SeguimientoAlumnos!R2C"&amp;AI7),FALSE()),"")</f>
        <v/>
      </c>
      <c r="U7" s="65"/>
      <c r="V7" s="65"/>
      <c r="W7" s="65"/>
      <c r="X7" s="65"/>
      <c r="Y7" s="65">
        <f>VLOOKUP($C7,SeguimientoAlumnos!$C$2:$BT$109,50,FALSE())</f>
        <v>0</v>
      </c>
      <c r="Z7" s="131" t="str">
        <f aca="1">IFERROR(INDIRECT(CONCATENATE("SeguimientoAlumnos!R2C"&amp;AD7),FALSE()),"")</f>
        <v/>
      </c>
      <c r="AA7" s="131" t="str">
        <f aca="1">IFERROR(INDIRECT(CONCATENATE("SeguimientoAlumnos!R2C"&amp;AE7),FALSE()),"")</f>
        <v/>
      </c>
      <c r="AB7" s="131" t="str">
        <f aca="1">IFERROR(INDIRECT(CONCATENATE("SeguimientoAlumnos!R2C"&amp;AF7),FALSE()),"")</f>
        <v/>
      </c>
      <c r="AC7" s="65">
        <f>VLOOKUP($C7,SeguimientoAlumnos!$C$2:$BT$109,43,FALSE())</f>
        <v>0</v>
      </c>
      <c r="AD7" s="132">
        <f aca="1">IF($Y7&gt;0,MATCH("E",INDIRECT(CONCATENATE("SeguimientoAlumnos!R"&amp;MATCH($C7,SeguimientoAlumnos!$C$3:$C$130,0)+2&amp;"C5"&amp;":R"&amp;MATCH($C7,SeguimientoAlumnos!$C$3:$C$130,0)+2&amp;"C76"),FALSE()),0)+4,0)</f>
        <v>0</v>
      </c>
      <c r="AE7" s="133">
        <f aca="1">IF($Y7&gt;1,MATCH("E",INDIRECT(CONCATENATE("SeguimientoAlumnos!R"&amp;MATCH($C7,SeguimientoAlumnos!$C$3:$C$130,0)+2&amp;"C"&amp;AD7+1&amp;":R"&amp;MATCH($C7,SeguimientoAlumnos!$C$3:$C$130,0)+2&amp;"C76"),FALSE()),0)+AD7,0)</f>
        <v>0</v>
      </c>
      <c r="AF7" s="133">
        <f aca="1">IF($Y7&gt;2,MATCH("E",INDIRECT(CONCATENATE("SeguimientoAlumnos!R"&amp;MATCH($C7,SeguimientoAlumnos!$C$3:$C$130,0)+2&amp;"C"&amp;AE7+1&amp;":R"&amp;MATCH($C7,SeguimientoAlumnos!$C$3:$C$130,0)+2&amp;"C76"),FALSE()),0)+AE7,0)</f>
        <v>0</v>
      </c>
      <c r="AG7" s="133">
        <f aca="1">IF($Q7&gt;0,MATCH("R",INDIRECT(CONCATENATE("SeguimientoAlumnos!R"&amp;MATCH($C7,SeguimientoAlumnos!$C$3:$C$160,0)+2&amp;"C5"&amp;":R"&amp;MATCH($C7,SeguimientoAlumnos!$C$3:$C$160,0)+2&amp;"C76"),FALSE()),0)+4,0)</f>
        <v>0</v>
      </c>
      <c r="AH7" s="133">
        <f aca="1">IF($Q7&gt;1,MATCH("R",INDIRECT(CONCATENATE("SeguimientoAlumnos!R"&amp;MATCH($C7,SeguimientoAlumnos!$C$3:$C$160,0)+2&amp;"C"&amp;AG7+1&amp;":R"&amp;MATCH($C7,SeguimientoAlumnos!$C$3:$C$160,0)+2&amp;"C76"),FALSE()),0)+AG7,0)</f>
        <v>0</v>
      </c>
      <c r="AI7" s="133">
        <f aca="1">IF($Q7&gt;1,MATCH("R",INDIRECT(CONCATENATE("SeguimientoAlumnos!R"&amp;MATCH($C7,SeguimientoAlumnos!$C$3:$C$160,0)+2&amp;"C"&amp;AH7+1&amp;":R"&amp;MATCH($C7,SeguimientoAlumnos!$C$3:$C$160,0)+2&amp;"C76"),FALSE()),0)+AH7,0)</f>
        <v>0</v>
      </c>
      <c r="AJ7" s="133">
        <f aca="1">IF($Q7&gt;1,MATCH("R",INDIRECT(CONCATENATE("SeguimientoAlumnos!R"&amp;MATCH($C7,SeguimientoAlumnos!$C$3:$C$160,0)+2&amp;"C"&amp;AI7+1&amp;":R"&amp;MATCH($C7,SeguimientoAlumnos!$C$3:$C$160,0)+2&amp;"C76"),FALSE()),0)+AI7,0)</f>
        <v>0</v>
      </c>
      <c r="AK7" s="133">
        <f aca="1">IF($Q7&gt;1,MATCH("R",INDIRECT(CONCATENATE("SeguimientoAlumnos!R"&amp;MATCH($C7,SeguimientoAlumnos!$C$3:$C$160,0)+2&amp;"C"&amp;AJ7+1&amp;":R"&amp;MATCH($C7,SeguimientoAlumnos!$C$3:$C$160,0)+2&amp;"C76"),FALSE()),0)+AJ7,0)</f>
        <v>0</v>
      </c>
      <c r="AL7" s="134">
        <f aca="1">IF($Q7&gt;1,MATCH("R",INDIRECT(CONCATENATE("SeguimientoAlumnos!R"&amp;MATCH($C7,SeguimientoAlumnos!$C$3:$C$160,0)+2&amp;"C"&amp;AK7+1&amp;":R"&amp;MATCH($C7,SeguimientoAlumnos!$C$3:$C$160,0)+2&amp;"C76"),FALSE()),0)+AK7,0)</f>
        <v>0</v>
      </c>
      <c r="AM7" s="134">
        <f aca="1">IF($Q7&gt;1,MATCH("R",INDIRECT(CONCATENATE("SeguimientoAlumnos!R"&amp;MATCH($C7,SeguimientoAlumnos!$C$3:$C$160,0)+2&amp;"C"&amp;AL7+1&amp;":R"&amp;MATCH($C7,SeguimientoAlumnos!$C$3:$C$160,0)+2&amp;"C76"),FALSE()),0)+AL7,0)</f>
        <v>0</v>
      </c>
      <c r="AN7" s="133">
        <f aca="1">IF($G7&gt;0,MATCH("X",INDIRECT(CONCATENATE("SeguimientoAlumnos!R"&amp;MATCH($C7,SeguimientoAlumnos!$C$3:$C$160,0)+2&amp;"C5"&amp;":R"&amp;MATCH($C7,SeguimientoAlumnos!$C$3:$C$160,0)+2&amp;"C76"),FALSE()),0)+4,0)</f>
        <v>0</v>
      </c>
      <c r="AO7" s="135">
        <f aca="1">IF($G7&gt;1,MATCH("X",INDIRECT(CONCATENATE("SeguimientoAlumnos!R"&amp;MATCH($C7,SeguimientoAlumnos!$C$3:$C$160,0)+2&amp;"C"&amp;AN7+1&amp;":R"&amp;MATCH($C7,SeguimientoAlumnos!$C$3:$C$160,0)+2&amp;"C76"),FALSE()),0)+AN7,0)</f>
        <v>0</v>
      </c>
      <c r="AP7" s="133">
        <f aca="1">IF($G7&gt;1,MATCH("X",INDIRECT(CONCATENATE("SeguimientoAlumnos!R"&amp;MATCH($C7,SeguimientoAlumnos!$C$3:$C$160,0)+2&amp;"C"&amp;AO7+1&amp;":R"&amp;MATCH($C7,SeguimientoAlumnos!$C$3:$C$160,0)+2&amp;"C76"),FALSE()),0)+AO7,0)</f>
        <v>0</v>
      </c>
      <c r="AQ7" s="133">
        <f aca="1">IF($G7&gt;1,MATCH("X",INDIRECT(CONCATENATE("SeguimientoAlumnos!R"&amp;MATCH($C7,SeguimientoAlumnos!$C$3:$C$160,0)+2&amp;"C"&amp;AP7+1&amp;":R"&amp;MATCH($C7,SeguimientoAlumnos!$C$3:$C$160,0)+2&amp;"C76"),FALSE()),0)+AP7,0)</f>
        <v>0</v>
      </c>
      <c r="AR7" s="133">
        <f aca="1">IF($G7&gt;1,MATCH("X",INDIRECT(CONCATENATE("SeguimientoAlumnos!R"&amp;MATCH($C7,SeguimientoAlumnos!$C$3:$C$160,0)+2&amp;"C"&amp;AQ7+1&amp;":R"&amp;MATCH($C7,SeguimientoAlumnos!$C$3:$C$160,0)+2&amp;"C76"),FALSE()),0)+AQ7,0)</f>
        <v>0</v>
      </c>
      <c r="AS7" s="133">
        <f aca="1">IF($G7&gt;1,MATCH("X",INDIRECT(CONCATENATE("SeguimientoAlumnos!R"&amp;MATCH($C7,SeguimientoAlumnos!$C$3:$C$160,0)+2&amp;"C"&amp;AR7+1&amp;":R"&amp;MATCH($C7,SeguimientoAlumnos!$C$3:$C$160,0)+2&amp;"C76"),FALSE()),0)+AR7,0)</f>
        <v>0</v>
      </c>
      <c r="AT7" s="133">
        <f aca="1">IF($G7&gt;1,MATCH("X",INDIRECT(CONCATENATE("SeguimientoAlumnos!R"&amp;MATCH($C7,SeguimientoAlumnos!$C$3:$C$160,0)+2&amp;"C"&amp;AS7+1&amp;":R"&amp;MATCH($C7,SeguimientoAlumnos!$C$3:$C$160,0)+2&amp;"C76"),FALSE()),0)+AS7,0)</f>
        <v>0</v>
      </c>
      <c r="AU7" s="133">
        <f aca="1">IF($G7&gt;1,MATCH("X",INDIRECT(CONCATENATE("SeguimientoAlumnos!R"&amp;MATCH($C7,SeguimientoAlumnos!$C$3:$C$160,0)+2&amp;"C"&amp;AT7+1&amp;":R"&amp;MATCH($C7,SeguimientoAlumnos!$C$3:$C$160,0)+2&amp;"C76"),FALSE()),0)+AT7,0)</f>
        <v>0</v>
      </c>
      <c r="AV7" s="133">
        <f aca="1">IF($G7&gt;1,MATCH("X",INDIRECT(CONCATENATE("SeguimientoAlumnos!R"&amp;MATCH($C7,SeguimientoAlumnos!$C$3:$C$160,0)+2&amp;"C"&amp;AU7+1&amp;":R"&amp;MATCH($C7,SeguimientoAlumnos!$C$3:$C$160,0)+2&amp;"C76"),FALSE()),0)+AU7,0)</f>
        <v>0</v>
      </c>
    </row>
    <row r="8" spans="1:48" ht="15.75" customHeight="1">
      <c r="A8" s="130" t="e">
        <f>#REF!</f>
        <v>#REF!</v>
      </c>
      <c r="B8" s="130" t="str">
        <f>SeguimientoAlumnos!A10</f>
        <v>ISC02B</v>
      </c>
      <c r="C8" s="130" t="str">
        <f>SeguimientoAlumnos!C10</f>
        <v>UP220103</v>
      </c>
      <c r="D8" s="130">
        <f>SeguimientoAlumnos!D10</f>
        <v>0</v>
      </c>
      <c r="E8" s="65" t="str">
        <f>C8&amp;"@alumnos.upa.edu.mx"</f>
        <v>UP220103@alumnos.upa.edu.mx</v>
      </c>
      <c r="F8" s="65">
        <f>VLOOKUP($C8,SeguimientoAlumnos!$C$2:$BW$109,51,FALSE())</f>
        <v>0</v>
      </c>
      <c r="G8" s="65">
        <f>VLOOKUP($C8,SeguimientoAlumnos!$C$2:$BW$109,52,FALSE())</f>
        <v>0</v>
      </c>
      <c r="H8" s="131" t="str">
        <f aca="1">IFERROR(INDIRECT(CONCATENATE("SeguimientoAlumnos!R2C"&amp;AN8),FALSE()),"")</f>
        <v/>
      </c>
      <c r="I8" s="131" t="str">
        <f aca="1">IFERROR(INDIRECT(CONCATENATE("SeguimientoAlumnos!R2C"&amp;AO8),FALSE()),"")</f>
        <v/>
      </c>
      <c r="J8" s="131" t="str">
        <f aca="1">IFERROR(INDIRECT(CONCATENATE("SeguimientoAlumnos!R2C"&amp;AP8),FALSE()),"")</f>
        <v/>
      </c>
      <c r="K8" s="131" t="str">
        <f aca="1">IFERROR(INDIRECT(CONCATENATE("SeguimientoAlumnos!R2C"&amp;AQ8),FALSE()),"")</f>
        <v/>
      </c>
      <c r="L8" s="131" t="str">
        <f aca="1">IFERROR(INDIRECT(CONCATENATE("SeguimientoAlumnos!R2C"&amp;AR8),FALSE()),"")</f>
        <v/>
      </c>
      <c r="M8" s="131" t="str">
        <f aca="1">IFERROR(INDIRECT(CONCATENATE("SeguimientoAlumnos!R2C"&amp;AS8),FALSE()),"")</f>
        <v/>
      </c>
      <c r="N8" s="131" t="str">
        <f aca="1">IFERROR(INDIRECT(CONCATENATE("SeguimientoAlumnos!R2C"&amp;AT8),FALSE()),"")</f>
        <v/>
      </c>
      <c r="O8" s="131" t="str">
        <f aca="1">IFERROR(INDIRECT(CONCATENATE("SeguimientoAlumnos!R2C"&amp;AU8),FALSE()),"")</f>
        <v/>
      </c>
      <c r="P8" s="131" t="str">
        <f aca="1">IFERROR(INDIRECT(CONCATENATE("SeguimientoAlumnos!R2C"&amp;AV8),FALSE()),"")</f>
        <v/>
      </c>
      <c r="Q8" s="65">
        <f>VLOOKUP($C8,SeguimientoAlumnos!$C$2:$BT$109,49,FALSE())</f>
        <v>0</v>
      </c>
      <c r="R8" s="131" t="str">
        <f aca="1">IFERROR(INDIRECT(CONCATENATE("SeguimientoAlumnos!R2C"&amp;AG8),FALSE()),"")</f>
        <v/>
      </c>
      <c r="S8" s="131" t="str">
        <f aca="1">IFERROR(INDIRECT(CONCATENATE("SeguimientoAlumnos!R2C"&amp;AH8),FALSE()),"")</f>
        <v/>
      </c>
      <c r="T8" s="131" t="str">
        <f aca="1">IFERROR(INDIRECT(CONCATENATE("SeguimientoAlumnos!R2C"&amp;AI8),FALSE()),"")</f>
        <v/>
      </c>
      <c r="U8" s="65"/>
      <c r="V8" s="65"/>
      <c r="W8" s="65"/>
      <c r="X8" s="65"/>
      <c r="Y8" s="65">
        <f>VLOOKUP($C8,SeguimientoAlumnos!$C$2:$BT$109,50,FALSE())</f>
        <v>0</v>
      </c>
      <c r="Z8" s="131" t="str">
        <f aca="1">IFERROR(INDIRECT(CONCATENATE("SeguimientoAlumnos!R2C"&amp;AD8),FALSE()),"")</f>
        <v/>
      </c>
      <c r="AA8" s="131" t="str">
        <f aca="1">IFERROR(INDIRECT(CONCATENATE("SeguimientoAlumnos!R2C"&amp;AE8),FALSE()),"")</f>
        <v/>
      </c>
      <c r="AB8" s="131" t="str">
        <f aca="1">IFERROR(INDIRECT(CONCATENATE("SeguimientoAlumnos!R2C"&amp;AF8),FALSE()),"")</f>
        <v/>
      </c>
      <c r="AC8" s="65">
        <f>VLOOKUP($C8,SeguimientoAlumnos!$C$2:$BT$109,43,FALSE())</f>
        <v>0</v>
      </c>
      <c r="AD8" s="132">
        <f aca="1">IF($Y8&gt;0,MATCH("E",INDIRECT(CONCATENATE("SeguimientoAlumnos!R"&amp;MATCH($C8,SeguimientoAlumnos!$C$3:$C$130,0)+2&amp;"C5"&amp;":R"&amp;MATCH($C8,SeguimientoAlumnos!$C$3:$C$130,0)+2&amp;"C76"),FALSE()),0)+4,0)</f>
        <v>0</v>
      </c>
      <c r="AE8" s="133">
        <f aca="1">IF($Y8&gt;1,MATCH("E",INDIRECT(CONCATENATE("SeguimientoAlumnos!R"&amp;MATCH($C8,SeguimientoAlumnos!$C$3:$C$130,0)+2&amp;"C"&amp;AD8+1&amp;":R"&amp;MATCH($C8,SeguimientoAlumnos!$C$3:$C$130,0)+2&amp;"C76"),FALSE()),0)+AD8,0)</f>
        <v>0</v>
      </c>
      <c r="AF8" s="133">
        <f aca="1">IF($Y8&gt;2,MATCH("E",INDIRECT(CONCATENATE("SeguimientoAlumnos!R"&amp;MATCH($C8,SeguimientoAlumnos!$C$3:$C$130,0)+2&amp;"C"&amp;AE8+1&amp;":R"&amp;MATCH($C8,SeguimientoAlumnos!$C$3:$C$130,0)+2&amp;"C76"),FALSE()),0)+AE8,0)</f>
        <v>0</v>
      </c>
      <c r="AG8" s="133">
        <f aca="1">IF($Q8&gt;0,MATCH("R",INDIRECT(CONCATENATE("SeguimientoAlumnos!R"&amp;MATCH($C8,SeguimientoAlumnos!$C$3:$C$160,0)+2&amp;"C5"&amp;":R"&amp;MATCH($C8,SeguimientoAlumnos!$C$3:$C$160,0)+2&amp;"C76"),FALSE()),0)+4,0)</f>
        <v>0</v>
      </c>
      <c r="AH8" s="133">
        <f aca="1">IF($Q8&gt;1,MATCH("R",INDIRECT(CONCATENATE("SeguimientoAlumnos!R"&amp;MATCH($C8,SeguimientoAlumnos!$C$3:$C$160,0)+2&amp;"C"&amp;AG8+1&amp;":R"&amp;MATCH($C8,SeguimientoAlumnos!$C$3:$C$160,0)+2&amp;"C76"),FALSE()),0)+AG8,0)</f>
        <v>0</v>
      </c>
      <c r="AI8" s="133">
        <f aca="1">IF($Q8&gt;1,MATCH("R",INDIRECT(CONCATENATE("SeguimientoAlumnos!R"&amp;MATCH($C8,SeguimientoAlumnos!$C$3:$C$160,0)+2&amp;"C"&amp;AH8+1&amp;":R"&amp;MATCH($C8,SeguimientoAlumnos!$C$3:$C$160,0)+2&amp;"C76"),FALSE()),0)+AH8,0)</f>
        <v>0</v>
      </c>
      <c r="AJ8" s="133">
        <f aca="1">IF($Q8&gt;1,MATCH("R",INDIRECT(CONCATENATE("SeguimientoAlumnos!R"&amp;MATCH($C8,SeguimientoAlumnos!$C$3:$C$160,0)+2&amp;"C"&amp;AI8+1&amp;":R"&amp;MATCH($C8,SeguimientoAlumnos!$C$3:$C$160,0)+2&amp;"C76"),FALSE()),0)+AI8,0)</f>
        <v>0</v>
      </c>
      <c r="AK8" s="133">
        <f aca="1">IF($Q8&gt;1,MATCH("R",INDIRECT(CONCATENATE("SeguimientoAlumnos!R"&amp;MATCH($C8,SeguimientoAlumnos!$C$3:$C$160,0)+2&amp;"C"&amp;AJ8+1&amp;":R"&amp;MATCH($C8,SeguimientoAlumnos!$C$3:$C$160,0)+2&amp;"C76"),FALSE()),0)+AJ8,0)</f>
        <v>0</v>
      </c>
      <c r="AL8" s="134">
        <f aca="1">IF($Q8&gt;1,MATCH("R",INDIRECT(CONCATENATE("SeguimientoAlumnos!R"&amp;MATCH($C8,SeguimientoAlumnos!$C$3:$C$160,0)+2&amp;"C"&amp;AK8+1&amp;":R"&amp;MATCH($C8,SeguimientoAlumnos!$C$3:$C$160,0)+2&amp;"C76"),FALSE()),0)+AK8,0)</f>
        <v>0</v>
      </c>
      <c r="AM8" s="134">
        <f aca="1">IF($Q8&gt;1,MATCH("R",INDIRECT(CONCATENATE("SeguimientoAlumnos!R"&amp;MATCH($C8,SeguimientoAlumnos!$C$3:$C$160,0)+2&amp;"C"&amp;AL8+1&amp;":R"&amp;MATCH($C8,SeguimientoAlumnos!$C$3:$C$160,0)+2&amp;"C76"),FALSE()),0)+AL8,0)</f>
        <v>0</v>
      </c>
      <c r="AN8" s="133">
        <f aca="1">IF($G8&gt;0,MATCH("X",INDIRECT(CONCATENATE("SeguimientoAlumnos!R"&amp;MATCH($C8,SeguimientoAlumnos!$C$3:$C$160,0)+2&amp;"C5"&amp;":R"&amp;MATCH($C8,SeguimientoAlumnos!$C$3:$C$160,0)+2&amp;"C76"),FALSE()),0)+4,0)</f>
        <v>0</v>
      </c>
      <c r="AO8" s="135">
        <f aca="1">IF($G8&gt;1,MATCH("X",INDIRECT(CONCATENATE("SeguimientoAlumnos!R"&amp;MATCH($C8,SeguimientoAlumnos!$C$3:$C$160,0)+2&amp;"C"&amp;AN8+1&amp;":R"&amp;MATCH($C8,SeguimientoAlumnos!$C$3:$C$160,0)+2&amp;"C76"),FALSE()),0)+AN8,0)</f>
        <v>0</v>
      </c>
      <c r="AP8" s="133">
        <f aca="1">IF($G8&gt;1,MATCH("X",INDIRECT(CONCATENATE("SeguimientoAlumnos!R"&amp;MATCH($C8,SeguimientoAlumnos!$C$3:$C$160,0)+2&amp;"C"&amp;AO8+1&amp;":R"&amp;MATCH($C8,SeguimientoAlumnos!$C$3:$C$160,0)+2&amp;"C76"),FALSE()),0)+AO8,0)</f>
        <v>0</v>
      </c>
      <c r="AQ8" s="133">
        <f aca="1">IF($G8&gt;1,MATCH("X",INDIRECT(CONCATENATE("SeguimientoAlumnos!R"&amp;MATCH($C8,SeguimientoAlumnos!$C$3:$C$160,0)+2&amp;"C"&amp;AP8+1&amp;":R"&amp;MATCH($C8,SeguimientoAlumnos!$C$3:$C$160,0)+2&amp;"C76"),FALSE()),0)+AP8,0)</f>
        <v>0</v>
      </c>
      <c r="AR8" s="133">
        <f aca="1">IF($G8&gt;1,MATCH("X",INDIRECT(CONCATENATE("SeguimientoAlumnos!R"&amp;MATCH($C8,SeguimientoAlumnos!$C$3:$C$160,0)+2&amp;"C"&amp;AQ8+1&amp;":R"&amp;MATCH($C8,SeguimientoAlumnos!$C$3:$C$160,0)+2&amp;"C76"),FALSE()),0)+AQ8,0)</f>
        <v>0</v>
      </c>
      <c r="AS8" s="133">
        <f aca="1">IF($G8&gt;1,MATCH("X",INDIRECT(CONCATENATE("SeguimientoAlumnos!R"&amp;MATCH($C8,SeguimientoAlumnos!$C$3:$C$160,0)+2&amp;"C"&amp;AR8+1&amp;":R"&amp;MATCH($C8,SeguimientoAlumnos!$C$3:$C$160,0)+2&amp;"C76"),FALSE()),0)+AR8,0)</f>
        <v>0</v>
      </c>
      <c r="AT8" s="133">
        <f aca="1">IF($G8&gt;1,MATCH("X",INDIRECT(CONCATENATE("SeguimientoAlumnos!R"&amp;MATCH($C8,SeguimientoAlumnos!$C$3:$C$160,0)+2&amp;"C"&amp;AS8+1&amp;":R"&amp;MATCH($C8,SeguimientoAlumnos!$C$3:$C$160,0)+2&amp;"C76"),FALSE()),0)+AS8,0)</f>
        <v>0</v>
      </c>
      <c r="AU8" s="133">
        <f aca="1">IF($G8&gt;1,MATCH("X",INDIRECT(CONCATENATE("SeguimientoAlumnos!R"&amp;MATCH($C8,SeguimientoAlumnos!$C$3:$C$160,0)+2&amp;"C"&amp;AT8+1&amp;":R"&amp;MATCH($C8,SeguimientoAlumnos!$C$3:$C$160,0)+2&amp;"C76"),FALSE()),0)+AT8,0)</f>
        <v>0</v>
      </c>
      <c r="AV8" s="133">
        <f aca="1">IF($G8&gt;1,MATCH("X",INDIRECT(CONCATENATE("SeguimientoAlumnos!R"&amp;MATCH($C8,SeguimientoAlumnos!$C$3:$C$160,0)+2&amp;"C"&amp;AU8+1&amp;":R"&amp;MATCH($C8,SeguimientoAlumnos!$C$3:$C$160,0)+2&amp;"C76"),FALSE()),0)+AU8,0)</f>
        <v>0</v>
      </c>
    </row>
    <row r="9" spans="1:48" ht="15.75" customHeight="1">
      <c r="A9" s="130" t="e">
        <f>#REF!</f>
        <v>#REF!</v>
      </c>
      <c r="B9" s="130" t="str">
        <f>SeguimientoAlumnos!A11</f>
        <v>ISC02B</v>
      </c>
      <c r="C9" s="130" t="str">
        <f>SeguimientoAlumnos!C11</f>
        <v>UP220161</v>
      </c>
      <c r="D9" s="130">
        <f>SeguimientoAlumnos!D11</f>
        <v>0</v>
      </c>
      <c r="E9" s="65" t="str">
        <f>C9&amp;"@alumnos.upa.edu.mx"</f>
        <v>UP220161@alumnos.upa.edu.mx</v>
      </c>
      <c r="F9" s="65">
        <f>VLOOKUP($C9,SeguimientoAlumnos!$C$2:$BW$109,51,FALSE())</f>
        <v>0</v>
      </c>
      <c r="G9" s="65">
        <f>VLOOKUP($C9,SeguimientoAlumnos!$C$2:$BW$109,52,FALSE())</f>
        <v>0</v>
      </c>
      <c r="H9" s="131" t="str">
        <f aca="1">IFERROR(INDIRECT(CONCATENATE("SeguimientoAlumnos!R2C"&amp;AN9),FALSE()),"")</f>
        <v/>
      </c>
      <c r="I9" s="131" t="str">
        <f aca="1">IFERROR(INDIRECT(CONCATENATE("SeguimientoAlumnos!R2C"&amp;AO9),FALSE()),"")</f>
        <v/>
      </c>
      <c r="J9" s="131" t="str">
        <f aca="1">IFERROR(INDIRECT(CONCATENATE("SeguimientoAlumnos!R2C"&amp;AP9),FALSE()),"")</f>
        <v/>
      </c>
      <c r="K9" s="131" t="str">
        <f aca="1">IFERROR(INDIRECT(CONCATENATE("SeguimientoAlumnos!R2C"&amp;AQ9),FALSE()),"")</f>
        <v/>
      </c>
      <c r="L9" s="131" t="str">
        <f aca="1">IFERROR(INDIRECT(CONCATENATE("SeguimientoAlumnos!R2C"&amp;AR9),FALSE()),"")</f>
        <v/>
      </c>
      <c r="M9" s="131" t="str">
        <f aca="1">IFERROR(INDIRECT(CONCATENATE("SeguimientoAlumnos!R2C"&amp;AS9),FALSE()),"")</f>
        <v/>
      </c>
      <c r="N9" s="131" t="str">
        <f aca="1">IFERROR(INDIRECT(CONCATENATE("SeguimientoAlumnos!R2C"&amp;AT9),FALSE()),"")</f>
        <v/>
      </c>
      <c r="O9" s="131" t="str">
        <f aca="1">IFERROR(INDIRECT(CONCATENATE("SeguimientoAlumnos!R2C"&amp;AU9),FALSE()),"")</f>
        <v/>
      </c>
      <c r="P9" s="131" t="str">
        <f aca="1">IFERROR(INDIRECT(CONCATENATE("SeguimientoAlumnos!R2C"&amp;AV9),FALSE()),"")</f>
        <v/>
      </c>
      <c r="Q9" s="65">
        <f>VLOOKUP($C9,SeguimientoAlumnos!$C$2:$BT$109,49,FALSE())</f>
        <v>0</v>
      </c>
      <c r="R9" s="131" t="str">
        <f aca="1">IFERROR(INDIRECT(CONCATENATE("SeguimientoAlumnos!R2C"&amp;AG9),FALSE()),"")</f>
        <v/>
      </c>
      <c r="S9" s="131" t="str">
        <f aca="1">IFERROR(INDIRECT(CONCATENATE("SeguimientoAlumnos!R2C"&amp;AH9),FALSE()),"")</f>
        <v/>
      </c>
      <c r="T9" s="131" t="str">
        <f aca="1">IFERROR(INDIRECT(CONCATENATE("SeguimientoAlumnos!R2C"&amp;AI9),FALSE()),"")</f>
        <v/>
      </c>
      <c r="U9" s="65"/>
      <c r="V9" s="65"/>
      <c r="W9" s="65"/>
      <c r="X9" s="65"/>
      <c r="Y9" s="65">
        <f>VLOOKUP($C9,SeguimientoAlumnos!$C$2:$BT$109,50,FALSE())</f>
        <v>0</v>
      </c>
      <c r="Z9" s="131" t="str">
        <f aca="1">IFERROR(INDIRECT(CONCATENATE("SeguimientoAlumnos!R2C"&amp;AD9),FALSE()),"")</f>
        <v/>
      </c>
      <c r="AA9" s="131" t="str">
        <f aca="1">IFERROR(INDIRECT(CONCATENATE("SeguimientoAlumnos!R2C"&amp;AE9),FALSE()),"")</f>
        <v/>
      </c>
      <c r="AB9" s="131" t="str">
        <f aca="1">IFERROR(INDIRECT(CONCATENATE("SeguimientoAlumnos!R2C"&amp;AF9),FALSE()),"")</f>
        <v/>
      </c>
      <c r="AC9" s="65">
        <f>VLOOKUP($C9,SeguimientoAlumnos!$C$2:$BT$109,43,FALSE())</f>
        <v>0</v>
      </c>
      <c r="AD9" s="132">
        <f aca="1">IF($Y9&gt;0,MATCH("E",INDIRECT(CONCATENATE("SeguimientoAlumnos!R"&amp;MATCH($C9,SeguimientoAlumnos!$C$3:$C$130,0)+2&amp;"C5"&amp;":R"&amp;MATCH($C9,SeguimientoAlumnos!$C$3:$C$130,0)+2&amp;"C76"),FALSE()),0)+4,0)</f>
        <v>0</v>
      </c>
      <c r="AE9" s="133">
        <f aca="1">IF($Y9&gt;1,MATCH("E",INDIRECT(CONCATENATE("SeguimientoAlumnos!R"&amp;MATCH($C9,SeguimientoAlumnos!$C$3:$C$130,0)+2&amp;"C"&amp;AD9+1&amp;":R"&amp;MATCH($C9,SeguimientoAlumnos!$C$3:$C$130,0)+2&amp;"C76"),FALSE()),0)+AD9,0)</f>
        <v>0</v>
      </c>
      <c r="AF9" s="133">
        <f aca="1">IF($Y9&gt;2,MATCH("E",INDIRECT(CONCATENATE("SeguimientoAlumnos!R"&amp;MATCH($C9,SeguimientoAlumnos!$C$3:$C$130,0)+2&amp;"C"&amp;AE9+1&amp;":R"&amp;MATCH($C9,SeguimientoAlumnos!$C$3:$C$130,0)+2&amp;"C76"),FALSE()),0)+AE9,0)</f>
        <v>0</v>
      </c>
      <c r="AG9" s="133">
        <f aca="1">IF($Q9&gt;0,MATCH("R",INDIRECT(CONCATENATE("SeguimientoAlumnos!R"&amp;MATCH($C9,SeguimientoAlumnos!$C$3:$C$160,0)+2&amp;"C5"&amp;":R"&amp;MATCH($C9,SeguimientoAlumnos!$C$3:$C$160,0)+2&amp;"C76"),FALSE()),0)+4,0)</f>
        <v>0</v>
      </c>
      <c r="AH9" s="133">
        <f aca="1">IF($Q9&gt;1,MATCH("R",INDIRECT(CONCATENATE("SeguimientoAlumnos!R"&amp;MATCH($C9,SeguimientoAlumnos!$C$3:$C$160,0)+2&amp;"C"&amp;AG9+1&amp;":R"&amp;MATCH($C9,SeguimientoAlumnos!$C$3:$C$160,0)+2&amp;"C76"),FALSE()),0)+AG9,0)</f>
        <v>0</v>
      </c>
      <c r="AI9" s="133">
        <f aca="1">IF($Q9&gt;1,MATCH("R",INDIRECT(CONCATENATE("SeguimientoAlumnos!R"&amp;MATCH($C9,SeguimientoAlumnos!$C$3:$C$160,0)+2&amp;"C"&amp;AH9+1&amp;":R"&amp;MATCH($C9,SeguimientoAlumnos!$C$3:$C$160,0)+2&amp;"C76"),FALSE()),0)+AH9,0)</f>
        <v>0</v>
      </c>
      <c r="AJ9" s="133">
        <f aca="1">IF($Q9&gt;1,MATCH("R",INDIRECT(CONCATENATE("SeguimientoAlumnos!R"&amp;MATCH($C9,SeguimientoAlumnos!$C$3:$C$160,0)+2&amp;"C"&amp;AI9+1&amp;":R"&amp;MATCH($C9,SeguimientoAlumnos!$C$3:$C$160,0)+2&amp;"C76"),FALSE()),0)+AI9,0)</f>
        <v>0</v>
      </c>
      <c r="AK9" s="133">
        <f aca="1">IF($Q9&gt;1,MATCH("R",INDIRECT(CONCATENATE("SeguimientoAlumnos!R"&amp;MATCH($C9,SeguimientoAlumnos!$C$3:$C$160,0)+2&amp;"C"&amp;AJ9+1&amp;":R"&amp;MATCH($C9,SeguimientoAlumnos!$C$3:$C$160,0)+2&amp;"C76"),FALSE()),0)+AJ9,0)</f>
        <v>0</v>
      </c>
      <c r="AL9" s="134">
        <f aca="1">IF($Q9&gt;1,MATCH("R",INDIRECT(CONCATENATE("SeguimientoAlumnos!R"&amp;MATCH($C9,SeguimientoAlumnos!$C$3:$C$160,0)+2&amp;"C"&amp;AK9+1&amp;":R"&amp;MATCH($C9,SeguimientoAlumnos!$C$3:$C$160,0)+2&amp;"C76"),FALSE()),0)+AK9,0)</f>
        <v>0</v>
      </c>
      <c r="AM9" s="134">
        <f aca="1">IF($Q9&gt;1,MATCH("R",INDIRECT(CONCATENATE("SeguimientoAlumnos!R"&amp;MATCH($C9,SeguimientoAlumnos!$C$3:$C$160,0)+2&amp;"C"&amp;AL9+1&amp;":R"&amp;MATCH($C9,SeguimientoAlumnos!$C$3:$C$160,0)+2&amp;"C76"),FALSE()),0)+AL9,0)</f>
        <v>0</v>
      </c>
      <c r="AN9" s="133">
        <f aca="1">IF($G9&gt;0,MATCH("X",INDIRECT(CONCATENATE("SeguimientoAlumnos!R"&amp;MATCH($C9,SeguimientoAlumnos!$C$3:$C$160,0)+2&amp;"C5"&amp;":R"&amp;MATCH($C9,SeguimientoAlumnos!$C$3:$C$160,0)+2&amp;"C76"),FALSE()),0)+4,0)</f>
        <v>0</v>
      </c>
      <c r="AO9" s="135">
        <f aca="1">IF($G9&gt;1,MATCH("X",INDIRECT(CONCATENATE("SeguimientoAlumnos!R"&amp;MATCH($C9,SeguimientoAlumnos!$C$3:$C$160,0)+2&amp;"C"&amp;AN9+1&amp;":R"&amp;MATCH($C9,SeguimientoAlumnos!$C$3:$C$160,0)+2&amp;"C76"),FALSE()),0)+AN9,0)</f>
        <v>0</v>
      </c>
      <c r="AP9" s="133">
        <f aca="1">IF($G9&gt;1,MATCH("X",INDIRECT(CONCATENATE("SeguimientoAlumnos!R"&amp;MATCH($C9,SeguimientoAlumnos!$C$3:$C$160,0)+2&amp;"C"&amp;AO9+1&amp;":R"&amp;MATCH($C9,SeguimientoAlumnos!$C$3:$C$160,0)+2&amp;"C76"),FALSE()),0)+AO9,0)</f>
        <v>0</v>
      </c>
      <c r="AQ9" s="133">
        <f aca="1">IF($G9&gt;1,MATCH("X",INDIRECT(CONCATENATE("SeguimientoAlumnos!R"&amp;MATCH($C9,SeguimientoAlumnos!$C$3:$C$160,0)+2&amp;"C"&amp;AP9+1&amp;":R"&amp;MATCH($C9,SeguimientoAlumnos!$C$3:$C$160,0)+2&amp;"C76"),FALSE()),0)+AP9,0)</f>
        <v>0</v>
      </c>
      <c r="AR9" s="133">
        <f aca="1">IF($G9&gt;1,MATCH("X",INDIRECT(CONCATENATE("SeguimientoAlumnos!R"&amp;MATCH($C9,SeguimientoAlumnos!$C$3:$C$160,0)+2&amp;"C"&amp;AQ9+1&amp;":R"&amp;MATCH($C9,SeguimientoAlumnos!$C$3:$C$160,0)+2&amp;"C76"),FALSE()),0)+AQ9,0)</f>
        <v>0</v>
      </c>
      <c r="AS9" s="133">
        <f aca="1">IF($G9&gt;1,MATCH("X",INDIRECT(CONCATENATE("SeguimientoAlumnos!R"&amp;MATCH($C9,SeguimientoAlumnos!$C$3:$C$160,0)+2&amp;"C"&amp;AR9+1&amp;":R"&amp;MATCH($C9,SeguimientoAlumnos!$C$3:$C$160,0)+2&amp;"C76"),FALSE()),0)+AR9,0)</f>
        <v>0</v>
      </c>
      <c r="AT9" s="133">
        <f aca="1">IF($G9&gt;1,MATCH("X",INDIRECT(CONCATENATE("SeguimientoAlumnos!R"&amp;MATCH($C9,SeguimientoAlumnos!$C$3:$C$160,0)+2&amp;"C"&amp;AS9+1&amp;":R"&amp;MATCH($C9,SeguimientoAlumnos!$C$3:$C$160,0)+2&amp;"C76"),FALSE()),0)+AS9,0)</f>
        <v>0</v>
      </c>
      <c r="AU9" s="133">
        <f aca="1">IF($G9&gt;1,MATCH("X",INDIRECT(CONCATENATE("SeguimientoAlumnos!R"&amp;MATCH($C9,SeguimientoAlumnos!$C$3:$C$160,0)+2&amp;"C"&amp;AT9+1&amp;":R"&amp;MATCH($C9,SeguimientoAlumnos!$C$3:$C$160,0)+2&amp;"C76"),FALSE()),0)+AT9,0)</f>
        <v>0</v>
      </c>
      <c r="AV9" s="133">
        <f aca="1">IF($G9&gt;1,MATCH("X",INDIRECT(CONCATENATE("SeguimientoAlumnos!R"&amp;MATCH($C9,SeguimientoAlumnos!$C$3:$C$160,0)+2&amp;"C"&amp;AU9+1&amp;":R"&amp;MATCH($C9,SeguimientoAlumnos!$C$3:$C$160,0)+2&amp;"C76"),FALSE()),0)+AU9,0)</f>
        <v>0</v>
      </c>
    </row>
    <row r="10" spans="1:48" ht="15.75" customHeight="1">
      <c r="A10" s="130" t="e">
        <f>#REF!</f>
        <v>#REF!</v>
      </c>
      <c r="B10" s="130" t="str">
        <f>SeguimientoAlumnos!A12</f>
        <v>ISC02B</v>
      </c>
      <c r="C10" s="130" t="str">
        <f>SeguimientoAlumnos!C12</f>
        <v>UP220735</v>
      </c>
      <c r="D10" s="130">
        <f>SeguimientoAlumnos!D12</f>
        <v>0</v>
      </c>
      <c r="E10" s="65" t="str">
        <f>C10&amp;"@alumnos.upa.edu.mx"</f>
        <v>UP220735@alumnos.upa.edu.mx</v>
      </c>
      <c r="F10" s="65">
        <f>VLOOKUP($C10,SeguimientoAlumnos!$C$2:$BW$109,51,FALSE())</f>
        <v>0</v>
      </c>
      <c r="G10" s="65">
        <f>VLOOKUP($C10,SeguimientoAlumnos!$C$2:$BW$109,52,FALSE())</f>
        <v>0</v>
      </c>
      <c r="H10" s="131" t="str">
        <f aca="1">IFERROR(INDIRECT(CONCATENATE("SeguimientoAlumnos!R2C"&amp;AN10),FALSE()),"")</f>
        <v/>
      </c>
      <c r="I10" s="131" t="str">
        <f aca="1">IFERROR(INDIRECT(CONCATENATE("SeguimientoAlumnos!R2C"&amp;AO10),FALSE()),"")</f>
        <v/>
      </c>
      <c r="J10" s="131" t="str">
        <f aca="1">IFERROR(INDIRECT(CONCATENATE("SeguimientoAlumnos!R2C"&amp;AP10),FALSE()),"")</f>
        <v/>
      </c>
      <c r="K10" s="131" t="str">
        <f aca="1">IFERROR(INDIRECT(CONCATENATE("SeguimientoAlumnos!R2C"&amp;AQ10),FALSE()),"")</f>
        <v/>
      </c>
      <c r="L10" s="131" t="str">
        <f aca="1">IFERROR(INDIRECT(CONCATENATE("SeguimientoAlumnos!R2C"&amp;AR10),FALSE()),"")</f>
        <v/>
      </c>
      <c r="M10" s="131" t="str">
        <f aca="1">IFERROR(INDIRECT(CONCATENATE("SeguimientoAlumnos!R2C"&amp;AS10),FALSE()),"")</f>
        <v/>
      </c>
      <c r="N10" s="131" t="str">
        <f aca="1">IFERROR(INDIRECT(CONCATENATE("SeguimientoAlumnos!R2C"&amp;AT10),FALSE()),"")</f>
        <v/>
      </c>
      <c r="O10" s="131" t="str">
        <f aca="1">IFERROR(INDIRECT(CONCATENATE("SeguimientoAlumnos!R2C"&amp;AU10),FALSE()),"")</f>
        <v/>
      </c>
      <c r="P10" s="131" t="str">
        <f aca="1">IFERROR(INDIRECT(CONCATENATE("SeguimientoAlumnos!R2C"&amp;AV10),FALSE()),"")</f>
        <v/>
      </c>
      <c r="Q10" s="65">
        <f>VLOOKUP($C10,SeguimientoAlumnos!$C$2:$BT$109,49,FALSE())</f>
        <v>0</v>
      </c>
      <c r="R10" s="131" t="str">
        <f aca="1">IFERROR(INDIRECT(CONCATENATE("SeguimientoAlumnos!R2C"&amp;AG10),FALSE()),"")</f>
        <v/>
      </c>
      <c r="S10" s="131" t="str">
        <f aca="1">IFERROR(INDIRECT(CONCATENATE("SeguimientoAlumnos!R2C"&amp;AH10),FALSE()),"")</f>
        <v/>
      </c>
      <c r="T10" s="131" t="str">
        <f aca="1">IFERROR(INDIRECT(CONCATENATE("SeguimientoAlumnos!R2C"&amp;AI10),FALSE()),"")</f>
        <v/>
      </c>
      <c r="U10" s="65"/>
      <c r="V10" s="65"/>
      <c r="W10" s="65"/>
      <c r="X10" s="65"/>
      <c r="Y10" s="65">
        <f>VLOOKUP($C10,SeguimientoAlumnos!$C$2:$BT$109,50,FALSE())</f>
        <v>0</v>
      </c>
      <c r="Z10" s="131" t="str">
        <f aca="1">IFERROR(INDIRECT(CONCATENATE("SeguimientoAlumnos!R2C"&amp;AD10),FALSE()),"")</f>
        <v/>
      </c>
      <c r="AA10" s="131" t="str">
        <f aca="1">IFERROR(INDIRECT(CONCATENATE("SeguimientoAlumnos!R2C"&amp;AE10),FALSE()),"")</f>
        <v/>
      </c>
      <c r="AB10" s="131" t="str">
        <f aca="1">IFERROR(INDIRECT(CONCATENATE("SeguimientoAlumnos!R2C"&amp;AF10),FALSE()),"")</f>
        <v/>
      </c>
      <c r="AC10" s="65">
        <f>VLOOKUP($C10,SeguimientoAlumnos!$C$2:$BT$109,43,FALSE())</f>
        <v>0</v>
      </c>
      <c r="AD10" s="132">
        <f aca="1">IF($Y10&gt;0,MATCH("E",INDIRECT(CONCATENATE("SeguimientoAlumnos!R"&amp;MATCH($C10,SeguimientoAlumnos!$C$3:$C$130,0)+2&amp;"C5"&amp;":R"&amp;MATCH($C10,SeguimientoAlumnos!$C$3:$C$130,0)+2&amp;"C76"),FALSE()),0)+4,0)</f>
        <v>0</v>
      </c>
      <c r="AE10" s="133">
        <f aca="1">IF($Y10&gt;1,MATCH("E",INDIRECT(CONCATENATE("SeguimientoAlumnos!R"&amp;MATCH($C10,SeguimientoAlumnos!$C$3:$C$130,0)+2&amp;"C"&amp;AD10+1&amp;":R"&amp;MATCH($C10,SeguimientoAlumnos!$C$3:$C$130,0)+2&amp;"C76"),FALSE()),0)+AD10,0)</f>
        <v>0</v>
      </c>
      <c r="AF10" s="133">
        <f aca="1">IF($Y10&gt;2,MATCH("E",INDIRECT(CONCATENATE("SeguimientoAlumnos!R"&amp;MATCH($C10,SeguimientoAlumnos!$C$3:$C$130,0)+2&amp;"C"&amp;AE10+1&amp;":R"&amp;MATCH($C10,SeguimientoAlumnos!$C$3:$C$130,0)+2&amp;"C76"),FALSE()),0)+AE10,0)</f>
        <v>0</v>
      </c>
      <c r="AG10" s="133">
        <f aca="1">IF($Q10&gt;0,MATCH("R",INDIRECT(CONCATENATE("SeguimientoAlumnos!R"&amp;MATCH($C10,SeguimientoAlumnos!$C$3:$C$160,0)+2&amp;"C5"&amp;":R"&amp;MATCH($C10,SeguimientoAlumnos!$C$3:$C$160,0)+2&amp;"C76"),FALSE()),0)+4,0)</f>
        <v>0</v>
      </c>
      <c r="AH10" s="133">
        <f aca="1">IF($Q10&gt;1,MATCH("R",INDIRECT(CONCATENATE("SeguimientoAlumnos!R"&amp;MATCH($C10,SeguimientoAlumnos!$C$3:$C$160,0)+2&amp;"C"&amp;AG10+1&amp;":R"&amp;MATCH($C10,SeguimientoAlumnos!$C$3:$C$160,0)+2&amp;"C76"),FALSE()),0)+AG10,0)</f>
        <v>0</v>
      </c>
      <c r="AI10" s="133">
        <f aca="1">IF($Q10&gt;1,MATCH("R",INDIRECT(CONCATENATE("SeguimientoAlumnos!R"&amp;MATCH($C10,SeguimientoAlumnos!$C$3:$C$160,0)+2&amp;"C"&amp;AH10+1&amp;":R"&amp;MATCH($C10,SeguimientoAlumnos!$C$3:$C$160,0)+2&amp;"C76"),FALSE()),0)+AH10,0)</f>
        <v>0</v>
      </c>
      <c r="AJ10" s="133">
        <f aca="1">IF($Q10&gt;1,MATCH("R",INDIRECT(CONCATENATE("SeguimientoAlumnos!R"&amp;MATCH($C10,SeguimientoAlumnos!$C$3:$C$160,0)+2&amp;"C"&amp;AI10+1&amp;":R"&amp;MATCH($C10,SeguimientoAlumnos!$C$3:$C$160,0)+2&amp;"C76"),FALSE()),0)+AI10,0)</f>
        <v>0</v>
      </c>
      <c r="AK10" s="133">
        <f aca="1">IF($Q10&gt;1,MATCH("R",INDIRECT(CONCATENATE("SeguimientoAlumnos!R"&amp;MATCH($C10,SeguimientoAlumnos!$C$3:$C$160,0)+2&amp;"C"&amp;AJ10+1&amp;":R"&amp;MATCH($C10,SeguimientoAlumnos!$C$3:$C$160,0)+2&amp;"C76"),FALSE()),0)+AJ10,0)</f>
        <v>0</v>
      </c>
      <c r="AL10" s="134">
        <f aca="1">IF($Q10&gt;1,MATCH("R",INDIRECT(CONCATENATE("SeguimientoAlumnos!R"&amp;MATCH($C10,SeguimientoAlumnos!$C$3:$C$160,0)+2&amp;"C"&amp;AK10+1&amp;":R"&amp;MATCH($C10,SeguimientoAlumnos!$C$3:$C$160,0)+2&amp;"C76"),FALSE()),0)+AK10,0)</f>
        <v>0</v>
      </c>
      <c r="AM10" s="134">
        <f aca="1">IF($Q10&gt;1,MATCH("R",INDIRECT(CONCATENATE("SeguimientoAlumnos!R"&amp;MATCH($C10,SeguimientoAlumnos!$C$3:$C$160,0)+2&amp;"C"&amp;AL10+1&amp;":R"&amp;MATCH($C10,SeguimientoAlumnos!$C$3:$C$160,0)+2&amp;"C76"),FALSE()),0)+AL10,0)</f>
        <v>0</v>
      </c>
      <c r="AN10" s="133">
        <f aca="1">IF($G10&gt;0,MATCH("X",INDIRECT(CONCATENATE("SeguimientoAlumnos!R"&amp;MATCH($C10,SeguimientoAlumnos!$C$3:$C$160,0)+2&amp;"C5"&amp;":R"&amp;MATCH($C10,SeguimientoAlumnos!$C$3:$C$160,0)+2&amp;"C76"),FALSE()),0)+4,0)</f>
        <v>0</v>
      </c>
      <c r="AO10" s="135">
        <f aca="1">IF($G10&gt;1,MATCH("X",INDIRECT(CONCATENATE("SeguimientoAlumnos!R"&amp;MATCH($C10,SeguimientoAlumnos!$C$3:$C$160,0)+2&amp;"C"&amp;AN10+1&amp;":R"&amp;MATCH($C10,SeguimientoAlumnos!$C$3:$C$160,0)+2&amp;"C76"),FALSE()),0)+AN10,0)</f>
        <v>0</v>
      </c>
      <c r="AP10" s="133">
        <f aca="1">IF($G10&gt;1,MATCH("X",INDIRECT(CONCATENATE("SeguimientoAlumnos!R"&amp;MATCH($C10,SeguimientoAlumnos!$C$3:$C$160,0)+2&amp;"C"&amp;AO10+1&amp;":R"&amp;MATCH($C10,SeguimientoAlumnos!$C$3:$C$160,0)+2&amp;"C76"),FALSE()),0)+AO10,0)</f>
        <v>0</v>
      </c>
      <c r="AQ10" s="133">
        <f aca="1">IF($G10&gt;1,MATCH("X",INDIRECT(CONCATENATE("SeguimientoAlumnos!R"&amp;MATCH($C10,SeguimientoAlumnos!$C$3:$C$160,0)+2&amp;"C"&amp;AP10+1&amp;":R"&amp;MATCH($C10,SeguimientoAlumnos!$C$3:$C$160,0)+2&amp;"C76"),FALSE()),0)+AP10,0)</f>
        <v>0</v>
      </c>
      <c r="AR10" s="133">
        <f aca="1">IF($G10&gt;1,MATCH("X",INDIRECT(CONCATENATE("SeguimientoAlumnos!R"&amp;MATCH($C10,SeguimientoAlumnos!$C$3:$C$160,0)+2&amp;"C"&amp;AQ10+1&amp;":R"&amp;MATCH($C10,SeguimientoAlumnos!$C$3:$C$160,0)+2&amp;"C76"),FALSE()),0)+AQ10,0)</f>
        <v>0</v>
      </c>
      <c r="AS10" s="133">
        <f aca="1">IF($G10&gt;1,MATCH("X",INDIRECT(CONCATENATE("SeguimientoAlumnos!R"&amp;MATCH($C10,SeguimientoAlumnos!$C$3:$C$160,0)+2&amp;"C"&amp;AR10+1&amp;":R"&amp;MATCH($C10,SeguimientoAlumnos!$C$3:$C$160,0)+2&amp;"C76"),FALSE()),0)+AR10,0)</f>
        <v>0</v>
      </c>
      <c r="AT10" s="133">
        <f aca="1">IF($G10&gt;1,MATCH("X",INDIRECT(CONCATENATE("SeguimientoAlumnos!R"&amp;MATCH($C10,SeguimientoAlumnos!$C$3:$C$160,0)+2&amp;"C"&amp;AS10+1&amp;":R"&amp;MATCH($C10,SeguimientoAlumnos!$C$3:$C$160,0)+2&amp;"C76"),FALSE()),0)+AS10,0)</f>
        <v>0</v>
      </c>
      <c r="AU10" s="133">
        <f aca="1">IF($G10&gt;1,MATCH("X",INDIRECT(CONCATENATE("SeguimientoAlumnos!R"&amp;MATCH($C10,SeguimientoAlumnos!$C$3:$C$160,0)+2&amp;"C"&amp;AT10+1&amp;":R"&amp;MATCH($C10,SeguimientoAlumnos!$C$3:$C$160,0)+2&amp;"C76"),FALSE()),0)+AT10,0)</f>
        <v>0</v>
      </c>
      <c r="AV10" s="133">
        <f aca="1">IF($G10&gt;1,MATCH("X",INDIRECT(CONCATENATE("SeguimientoAlumnos!R"&amp;MATCH($C10,SeguimientoAlumnos!$C$3:$C$160,0)+2&amp;"C"&amp;AU10+1&amp;":R"&amp;MATCH($C10,SeguimientoAlumnos!$C$3:$C$160,0)+2&amp;"C76"),FALSE()),0)+AU10,0)</f>
        <v>0</v>
      </c>
    </row>
    <row r="11" spans="1:48" ht="15.75" customHeight="1">
      <c r="A11" s="130" t="e">
        <f>#REF!</f>
        <v>#REF!</v>
      </c>
      <c r="B11" s="130" t="str">
        <f>SeguimientoAlumnos!A13</f>
        <v>ISC02B</v>
      </c>
      <c r="C11" s="130" t="str">
        <f>SeguimientoAlumnos!C13</f>
        <v>UP220834</v>
      </c>
      <c r="D11" s="130">
        <f>SeguimientoAlumnos!D13</f>
        <v>0</v>
      </c>
      <c r="E11" s="65" t="str">
        <f>C11&amp;"@alumnos.upa.edu.mx"</f>
        <v>UP220834@alumnos.upa.edu.mx</v>
      </c>
      <c r="F11" s="65">
        <f>VLOOKUP($C11,SeguimientoAlumnos!$C$2:$BW$109,51,FALSE())</f>
        <v>0</v>
      </c>
      <c r="G11" s="65">
        <f>VLOOKUP($C11,SeguimientoAlumnos!$C$2:$BW$109,52,FALSE())</f>
        <v>0</v>
      </c>
      <c r="H11" s="131" t="str">
        <f aca="1">IFERROR(INDIRECT(CONCATENATE("SeguimientoAlumnos!R2C"&amp;AN11),FALSE()),"")</f>
        <v/>
      </c>
      <c r="I11" s="131" t="str">
        <f aca="1">IFERROR(INDIRECT(CONCATENATE("SeguimientoAlumnos!R2C"&amp;AO11),FALSE()),"")</f>
        <v/>
      </c>
      <c r="J11" s="131" t="str">
        <f aca="1">IFERROR(INDIRECT(CONCATENATE("SeguimientoAlumnos!R2C"&amp;AP11),FALSE()),"")</f>
        <v/>
      </c>
      <c r="K11" s="131" t="str">
        <f aca="1">IFERROR(INDIRECT(CONCATENATE("SeguimientoAlumnos!R2C"&amp;AQ11),FALSE()),"")</f>
        <v/>
      </c>
      <c r="L11" s="131" t="str">
        <f aca="1">IFERROR(INDIRECT(CONCATENATE("SeguimientoAlumnos!R2C"&amp;AR11),FALSE()),"")</f>
        <v/>
      </c>
      <c r="M11" s="131" t="str">
        <f aca="1">IFERROR(INDIRECT(CONCATENATE("SeguimientoAlumnos!R2C"&amp;AS11),FALSE()),"")</f>
        <v/>
      </c>
      <c r="N11" s="131" t="str">
        <f aca="1">IFERROR(INDIRECT(CONCATENATE("SeguimientoAlumnos!R2C"&amp;AT11),FALSE()),"")</f>
        <v/>
      </c>
      <c r="O11" s="131" t="str">
        <f aca="1">IFERROR(INDIRECT(CONCATENATE("SeguimientoAlumnos!R2C"&amp;AU11),FALSE()),"")</f>
        <v/>
      </c>
      <c r="P11" s="131" t="str">
        <f aca="1">IFERROR(INDIRECT(CONCATENATE("SeguimientoAlumnos!R2C"&amp;AV11),FALSE()),"")</f>
        <v/>
      </c>
      <c r="Q11" s="65">
        <f>VLOOKUP($C11,SeguimientoAlumnos!$C$2:$BT$109,49,FALSE())</f>
        <v>0</v>
      </c>
      <c r="R11" s="131" t="str">
        <f aca="1">IFERROR(INDIRECT(CONCATENATE("SeguimientoAlumnos!R2C"&amp;AG11),FALSE()),"")</f>
        <v/>
      </c>
      <c r="S11" s="131" t="str">
        <f aca="1">IFERROR(INDIRECT(CONCATENATE("SeguimientoAlumnos!R2C"&amp;AH11),FALSE()),"")</f>
        <v/>
      </c>
      <c r="T11" s="131" t="str">
        <f aca="1">IFERROR(INDIRECT(CONCATENATE("SeguimientoAlumnos!R2C"&amp;AI11),FALSE()),"")</f>
        <v/>
      </c>
      <c r="U11" s="65"/>
      <c r="V11" s="65"/>
      <c r="W11" s="65"/>
      <c r="X11" s="65"/>
      <c r="Y11" s="65">
        <f>VLOOKUP($C11,SeguimientoAlumnos!$C$2:$BT$109,50,FALSE())</f>
        <v>0</v>
      </c>
      <c r="Z11" s="131" t="str">
        <f aca="1">IFERROR(INDIRECT(CONCATENATE("SeguimientoAlumnos!R2C"&amp;AD11),FALSE()),"")</f>
        <v/>
      </c>
      <c r="AA11" s="131" t="str">
        <f aca="1">IFERROR(INDIRECT(CONCATENATE("SeguimientoAlumnos!R2C"&amp;AE11),FALSE()),"")</f>
        <v/>
      </c>
      <c r="AB11" s="131" t="str">
        <f aca="1">IFERROR(INDIRECT(CONCATENATE("SeguimientoAlumnos!R2C"&amp;AF11),FALSE()),"")</f>
        <v/>
      </c>
      <c r="AC11" s="65">
        <f>VLOOKUP($C11,SeguimientoAlumnos!$C$2:$BT$109,43,FALSE())</f>
        <v>0</v>
      </c>
      <c r="AD11" s="132">
        <f aca="1">IF($Y11&gt;0,MATCH("E",INDIRECT(CONCATENATE("SeguimientoAlumnos!R"&amp;MATCH($C11,SeguimientoAlumnos!$C$3:$C$130,0)+2&amp;"C5"&amp;":R"&amp;MATCH($C11,SeguimientoAlumnos!$C$3:$C$130,0)+2&amp;"C76"),FALSE()),0)+4,0)</f>
        <v>0</v>
      </c>
      <c r="AE11" s="133">
        <f aca="1">IF($Y11&gt;1,MATCH("E",INDIRECT(CONCATENATE("SeguimientoAlumnos!R"&amp;MATCH($C11,SeguimientoAlumnos!$C$3:$C$130,0)+2&amp;"C"&amp;AD11+1&amp;":R"&amp;MATCH($C11,SeguimientoAlumnos!$C$3:$C$130,0)+2&amp;"C76"),FALSE()),0)+AD11,0)</f>
        <v>0</v>
      </c>
      <c r="AF11" s="133">
        <f aca="1">IF($Y11&gt;2,MATCH("E",INDIRECT(CONCATENATE("SeguimientoAlumnos!R"&amp;MATCH($C11,SeguimientoAlumnos!$C$3:$C$130,0)+2&amp;"C"&amp;AE11+1&amp;":R"&amp;MATCH($C11,SeguimientoAlumnos!$C$3:$C$130,0)+2&amp;"C76"),FALSE()),0)+AE11,0)</f>
        <v>0</v>
      </c>
      <c r="AG11" s="133">
        <f aca="1">IF($Q11&gt;0,MATCH("R",INDIRECT(CONCATENATE("SeguimientoAlumnos!R"&amp;MATCH($C11,SeguimientoAlumnos!$C$3:$C$160,0)+2&amp;"C5"&amp;":R"&amp;MATCH($C11,SeguimientoAlumnos!$C$3:$C$160,0)+2&amp;"C76"),FALSE()),0)+4,0)</f>
        <v>0</v>
      </c>
      <c r="AH11" s="133">
        <f aca="1">IF($Q11&gt;1,MATCH("R",INDIRECT(CONCATENATE("SeguimientoAlumnos!R"&amp;MATCH($C11,SeguimientoAlumnos!$C$3:$C$160,0)+2&amp;"C"&amp;AG11+1&amp;":R"&amp;MATCH($C11,SeguimientoAlumnos!$C$3:$C$160,0)+2&amp;"C76"),FALSE()),0)+AG11,0)</f>
        <v>0</v>
      </c>
      <c r="AI11" s="133">
        <f aca="1">IF($Q11&gt;1,MATCH("R",INDIRECT(CONCATENATE("SeguimientoAlumnos!R"&amp;MATCH($C11,SeguimientoAlumnos!$C$3:$C$160,0)+2&amp;"C"&amp;AH11+1&amp;":R"&amp;MATCH($C11,SeguimientoAlumnos!$C$3:$C$160,0)+2&amp;"C76"),FALSE()),0)+AH11,0)</f>
        <v>0</v>
      </c>
      <c r="AJ11" s="133">
        <f aca="1">IF($Q11&gt;1,MATCH("R",INDIRECT(CONCATENATE("SeguimientoAlumnos!R"&amp;MATCH($C11,SeguimientoAlumnos!$C$3:$C$160,0)+2&amp;"C"&amp;AI11+1&amp;":R"&amp;MATCH($C11,SeguimientoAlumnos!$C$3:$C$160,0)+2&amp;"C76"),FALSE()),0)+AI11,0)</f>
        <v>0</v>
      </c>
      <c r="AK11" s="133">
        <f aca="1">IF($Q11&gt;1,MATCH("R",INDIRECT(CONCATENATE("SeguimientoAlumnos!R"&amp;MATCH($C11,SeguimientoAlumnos!$C$3:$C$160,0)+2&amp;"C"&amp;AJ11+1&amp;":R"&amp;MATCH($C11,SeguimientoAlumnos!$C$3:$C$160,0)+2&amp;"C76"),FALSE()),0)+AJ11,0)</f>
        <v>0</v>
      </c>
      <c r="AL11" s="134">
        <f aca="1">IF($Q11&gt;1,MATCH("R",INDIRECT(CONCATENATE("SeguimientoAlumnos!R"&amp;MATCH($C11,SeguimientoAlumnos!$C$3:$C$160,0)+2&amp;"C"&amp;AK11+1&amp;":R"&amp;MATCH($C11,SeguimientoAlumnos!$C$3:$C$160,0)+2&amp;"C76"),FALSE()),0)+AK11,0)</f>
        <v>0</v>
      </c>
      <c r="AM11" s="134">
        <f aca="1">IF($Q11&gt;1,MATCH("R",INDIRECT(CONCATENATE("SeguimientoAlumnos!R"&amp;MATCH($C11,SeguimientoAlumnos!$C$3:$C$160,0)+2&amp;"C"&amp;AL11+1&amp;":R"&amp;MATCH($C11,SeguimientoAlumnos!$C$3:$C$160,0)+2&amp;"C76"),FALSE()),0)+AL11,0)</f>
        <v>0</v>
      </c>
      <c r="AN11" s="133">
        <f aca="1">IF($G11&gt;0,MATCH("X",INDIRECT(CONCATENATE("SeguimientoAlumnos!R"&amp;MATCH($C11,SeguimientoAlumnos!$C$3:$C$160,0)+2&amp;"C5"&amp;":R"&amp;MATCH($C11,SeguimientoAlumnos!$C$3:$C$160,0)+2&amp;"C76"),FALSE()),0)+4,0)</f>
        <v>0</v>
      </c>
      <c r="AO11" s="135">
        <f aca="1">IF($G11&gt;1,MATCH("X",INDIRECT(CONCATENATE("SeguimientoAlumnos!R"&amp;MATCH($C11,SeguimientoAlumnos!$C$3:$C$160,0)+2&amp;"C"&amp;AN11+1&amp;":R"&amp;MATCH($C11,SeguimientoAlumnos!$C$3:$C$160,0)+2&amp;"C76"),FALSE()),0)+AN11,0)</f>
        <v>0</v>
      </c>
      <c r="AP11" s="133">
        <f aca="1">IF($G11&gt;1,MATCH("X",INDIRECT(CONCATENATE("SeguimientoAlumnos!R"&amp;MATCH($C11,SeguimientoAlumnos!$C$3:$C$160,0)+2&amp;"C"&amp;AO11+1&amp;":R"&amp;MATCH($C11,SeguimientoAlumnos!$C$3:$C$160,0)+2&amp;"C76"),FALSE()),0)+AO11,0)</f>
        <v>0</v>
      </c>
      <c r="AQ11" s="133">
        <f aca="1">IF($G11&gt;1,MATCH("X",INDIRECT(CONCATENATE("SeguimientoAlumnos!R"&amp;MATCH($C11,SeguimientoAlumnos!$C$3:$C$160,0)+2&amp;"C"&amp;AP11+1&amp;":R"&amp;MATCH($C11,SeguimientoAlumnos!$C$3:$C$160,0)+2&amp;"C76"),FALSE()),0)+AP11,0)</f>
        <v>0</v>
      </c>
      <c r="AR11" s="133">
        <f aca="1">IF($G11&gt;1,MATCH("X",INDIRECT(CONCATENATE("SeguimientoAlumnos!R"&amp;MATCH($C11,SeguimientoAlumnos!$C$3:$C$160,0)+2&amp;"C"&amp;AQ11+1&amp;":R"&amp;MATCH($C11,SeguimientoAlumnos!$C$3:$C$160,0)+2&amp;"C76"),FALSE()),0)+AQ11,0)</f>
        <v>0</v>
      </c>
      <c r="AS11" s="133">
        <f aca="1">IF($G11&gt;1,MATCH("X",INDIRECT(CONCATENATE("SeguimientoAlumnos!R"&amp;MATCH($C11,SeguimientoAlumnos!$C$3:$C$160,0)+2&amp;"C"&amp;AR11+1&amp;":R"&amp;MATCH($C11,SeguimientoAlumnos!$C$3:$C$160,0)+2&amp;"C76"),FALSE()),0)+AR11,0)</f>
        <v>0</v>
      </c>
      <c r="AT11" s="133">
        <f aca="1">IF($G11&gt;1,MATCH("X",INDIRECT(CONCATENATE("SeguimientoAlumnos!R"&amp;MATCH($C11,SeguimientoAlumnos!$C$3:$C$160,0)+2&amp;"C"&amp;AS11+1&amp;":R"&amp;MATCH($C11,SeguimientoAlumnos!$C$3:$C$160,0)+2&amp;"C76"),FALSE()),0)+AS11,0)</f>
        <v>0</v>
      </c>
      <c r="AU11" s="133">
        <f aca="1">IF($G11&gt;1,MATCH("X",INDIRECT(CONCATENATE("SeguimientoAlumnos!R"&amp;MATCH($C11,SeguimientoAlumnos!$C$3:$C$160,0)+2&amp;"C"&amp;AT11+1&amp;":R"&amp;MATCH($C11,SeguimientoAlumnos!$C$3:$C$160,0)+2&amp;"C76"),FALSE()),0)+AT11,0)</f>
        <v>0</v>
      </c>
      <c r="AV11" s="133">
        <f aca="1">IF($G11&gt;1,MATCH("X",INDIRECT(CONCATENATE("SeguimientoAlumnos!R"&amp;MATCH($C11,SeguimientoAlumnos!$C$3:$C$160,0)+2&amp;"C"&amp;AU11+1&amp;":R"&amp;MATCH($C11,SeguimientoAlumnos!$C$3:$C$160,0)+2&amp;"C76"),FALSE()),0)+AU11,0)</f>
        <v>0</v>
      </c>
    </row>
    <row r="12" spans="1:48" ht="15.75" customHeight="1">
      <c r="A12" s="130" t="e">
        <f>#REF!</f>
        <v>#REF!</v>
      </c>
      <c r="B12" s="130" t="str">
        <f>SeguimientoAlumnos!A14</f>
        <v>ISC02B</v>
      </c>
      <c r="C12" s="130" t="str">
        <f>SeguimientoAlumnos!C14</f>
        <v>UP220848</v>
      </c>
      <c r="D12" s="130">
        <f>SeguimientoAlumnos!D14</f>
        <v>0</v>
      </c>
      <c r="E12" s="65" t="str">
        <f>C12&amp;"@alumnos.upa.edu.mx"</f>
        <v>UP220848@alumnos.upa.edu.mx</v>
      </c>
      <c r="F12" s="65">
        <f>VLOOKUP($C12,SeguimientoAlumnos!$C$2:$BW$109,51,FALSE())</f>
        <v>0</v>
      </c>
      <c r="G12" s="65">
        <f>VLOOKUP($C12,SeguimientoAlumnos!$C$2:$BW$109,52,FALSE())</f>
        <v>0</v>
      </c>
      <c r="H12" s="131" t="str">
        <f aca="1">IFERROR(INDIRECT(CONCATENATE("SeguimientoAlumnos!R2C"&amp;AN12),FALSE()),"")</f>
        <v/>
      </c>
      <c r="I12" s="131" t="str">
        <f aca="1">IFERROR(INDIRECT(CONCATENATE("SeguimientoAlumnos!R2C"&amp;AO12),FALSE()),"")</f>
        <v/>
      </c>
      <c r="J12" s="131" t="str">
        <f aca="1">IFERROR(INDIRECT(CONCATENATE("SeguimientoAlumnos!R2C"&amp;AP12),FALSE()),"")</f>
        <v/>
      </c>
      <c r="K12" s="131" t="str">
        <f aca="1">IFERROR(INDIRECT(CONCATENATE("SeguimientoAlumnos!R2C"&amp;AQ12),FALSE()),"")</f>
        <v/>
      </c>
      <c r="L12" s="131" t="str">
        <f aca="1">IFERROR(INDIRECT(CONCATENATE("SeguimientoAlumnos!R2C"&amp;AR12),FALSE()),"")</f>
        <v/>
      </c>
      <c r="M12" s="131" t="str">
        <f aca="1">IFERROR(INDIRECT(CONCATENATE("SeguimientoAlumnos!R2C"&amp;AS12),FALSE()),"")</f>
        <v/>
      </c>
      <c r="N12" s="131" t="str">
        <f aca="1">IFERROR(INDIRECT(CONCATENATE("SeguimientoAlumnos!R2C"&amp;AT12),FALSE()),"")</f>
        <v/>
      </c>
      <c r="O12" s="131" t="str">
        <f aca="1">IFERROR(INDIRECT(CONCATENATE("SeguimientoAlumnos!R2C"&amp;AU12),FALSE()),"")</f>
        <v/>
      </c>
      <c r="P12" s="131" t="str">
        <f aca="1">IFERROR(INDIRECT(CONCATENATE("SeguimientoAlumnos!R2C"&amp;AV12),FALSE()),"")</f>
        <v/>
      </c>
      <c r="Q12" s="65">
        <f>VLOOKUP($C12,SeguimientoAlumnos!$C$2:$BT$109,49,FALSE())</f>
        <v>0</v>
      </c>
      <c r="R12" s="131" t="str">
        <f aca="1">IFERROR(INDIRECT(CONCATENATE("SeguimientoAlumnos!R2C"&amp;AG12),FALSE()),"")</f>
        <v/>
      </c>
      <c r="S12" s="131" t="str">
        <f aca="1">IFERROR(INDIRECT(CONCATENATE("SeguimientoAlumnos!R2C"&amp;AH12),FALSE()),"")</f>
        <v/>
      </c>
      <c r="T12" s="131" t="str">
        <f aca="1">IFERROR(INDIRECT(CONCATENATE("SeguimientoAlumnos!R2C"&amp;AI12),FALSE()),"")</f>
        <v/>
      </c>
      <c r="U12" s="65"/>
      <c r="V12" s="65"/>
      <c r="W12" s="65"/>
      <c r="X12" s="65"/>
      <c r="Y12" s="65">
        <f>VLOOKUP($C12,SeguimientoAlumnos!$C$2:$BT$109,50,FALSE())</f>
        <v>0</v>
      </c>
      <c r="Z12" s="131" t="str">
        <f aca="1">IFERROR(INDIRECT(CONCATENATE("SeguimientoAlumnos!R2C"&amp;AD12),FALSE()),"")</f>
        <v/>
      </c>
      <c r="AA12" s="131" t="str">
        <f aca="1">IFERROR(INDIRECT(CONCATENATE("SeguimientoAlumnos!R2C"&amp;AE12),FALSE()),"")</f>
        <v/>
      </c>
      <c r="AB12" s="131" t="str">
        <f aca="1">IFERROR(INDIRECT(CONCATENATE("SeguimientoAlumnos!R2C"&amp;AF12),FALSE()),"")</f>
        <v/>
      </c>
      <c r="AC12" s="65">
        <f>VLOOKUP($C12,SeguimientoAlumnos!$C$2:$BT$109,43,FALSE())</f>
        <v>0</v>
      </c>
      <c r="AD12" s="132">
        <f aca="1">IF($Y12&gt;0,MATCH("E",INDIRECT(CONCATENATE("SeguimientoAlumnos!R"&amp;MATCH($C12,SeguimientoAlumnos!$C$3:$C$130,0)+2&amp;"C5"&amp;":R"&amp;MATCH($C12,SeguimientoAlumnos!$C$3:$C$130,0)+2&amp;"C76"),FALSE()),0)+4,0)</f>
        <v>0</v>
      </c>
      <c r="AE12" s="133">
        <f aca="1">IF($Y12&gt;1,MATCH("E",INDIRECT(CONCATENATE("SeguimientoAlumnos!R"&amp;MATCH($C12,SeguimientoAlumnos!$C$3:$C$130,0)+2&amp;"C"&amp;AD12+1&amp;":R"&amp;MATCH($C12,SeguimientoAlumnos!$C$3:$C$130,0)+2&amp;"C76"),FALSE()),0)+AD12,0)</f>
        <v>0</v>
      </c>
      <c r="AF12" s="133">
        <f aca="1">IF($Y12&gt;2,MATCH("E",INDIRECT(CONCATENATE("SeguimientoAlumnos!R"&amp;MATCH($C12,SeguimientoAlumnos!$C$3:$C$130,0)+2&amp;"C"&amp;AE12+1&amp;":R"&amp;MATCH($C12,SeguimientoAlumnos!$C$3:$C$130,0)+2&amp;"C76"),FALSE()),0)+AE12,0)</f>
        <v>0</v>
      </c>
      <c r="AG12" s="133">
        <f aca="1">IF($Q12&gt;0,MATCH("R",INDIRECT(CONCATENATE("SeguimientoAlumnos!R"&amp;MATCH($C12,SeguimientoAlumnos!$C$3:$C$160,0)+2&amp;"C5"&amp;":R"&amp;MATCH($C12,SeguimientoAlumnos!$C$3:$C$160,0)+2&amp;"C76"),FALSE()),0)+4,0)</f>
        <v>0</v>
      </c>
      <c r="AH12" s="133">
        <f aca="1">IF($Q12&gt;1,MATCH("R",INDIRECT(CONCATENATE("SeguimientoAlumnos!R"&amp;MATCH($C12,SeguimientoAlumnos!$C$3:$C$160,0)+2&amp;"C"&amp;AG12+1&amp;":R"&amp;MATCH($C12,SeguimientoAlumnos!$C$3:$C$160,0)+2&amp;"C76"),FALSE()),0)+AG12,0)</f>
        <v>0</v>
      </c>
      <c r="AI12" s="133">
        <f aca="1">IF($Q12&gt;1,MATCH("R",INDIRECT(CONCATENATE("SeguimientoAlumnos!R"&amp;MATCH($C12,SeguimientoAlumnos!$C$3:$C$160,0)+2&amp;"C"&amp;AH12+1&amp;":R"&amp;MATCH($C12,SeguimientoAlumnos!$C$3:$C$160,0)+2&amp;"C76"),FALSE()),0)+AH12,0)</f>
        <v>0</v>
      </c>
      <c r="AJ12" s="133">
        <f aca="1">IF($Q12&gt;1,MATCH("R",INDIRECT(CONCATENATE("SeguimientoAlumnos!R"&amp;MATCH($C12,SeguimientoAlumnos!$C$3:$C$160,0)+2&amp;"C"&amp;AI12+1&amp;":R"&amp;MATCH($C12,SeguimientoAlumnos!$C$3:$C$160,0)+2&amp;"C76"),FALSE()),0)+AI12,0)</f>
        <v>0</v>
      </c>
      <c r="AK12" s="133">
        <f aca="1">IF($Q12&gt;1,MATCH("R",INDIRECT(CONCATENATE("SeguimientoAlumnos!R"&amp;MATCH($C12,SeguimientoAlumnos!$C$3:$C$160,0)+2&amp;"C"&amp;AJ12+1&amp;":R"&amp;MATCH($C12,SeguimientoAlumnos!$C$3:$C$160,0)+2&amp;"C76"),FALSE()),0)+AJ12,0)</f>
        <v>0</v>
      </c>
      <c r="AL12" s="134">
        <f aca="1">IF($Q12&gt;1,MATCH("R",INDIRECT(CONCATENATE("SeguimientoAlumnos!R"&amp;MATCH($C12,SeguimientoAlumnos!$C$3:$C$160,0)+2&amp;"C"&amp;AK12+1&amp;":R"&amp;MATCH($C12,SeguimientoAlumnos!$C$3:$C$160,0)+2&amp;"C76"),FALSE()),0)+AK12,0)</f>
        <v>0</v>
      </c>
      <c r="AM12" s="134">
        <f aca="1">IF($Q12&gt;1,MATCH("R",INDIRECT(CONCATENATE("SeguimientoAlumnos!R"&amp;MATCH($C12,SeguimientoAlumnos!$C$3:$C$160,0)+2&amp;"C"&amp;AL12+1&amp;":R"&amp;MATCH($C12,SeguimientoAlumnos!$C$3:$C$160,0)+2&amp;"C76"),FALSE()),0)+AL12,0)</f>
        <v>0</v>
      </c>
      <c r="AN12" s="133">
        <f aca="1">IF($G12&gt;0,MATCH("X",INDIRECT(CONCATENATE("SeguimientoAlumnos!R"&amp;MATCH($C12,SeguimientoAlumnos!$C$3:$C$160,0)+2&amp;"C5"&amp;":R"&amp;MATCH($C12,SeguimientoAlumnos!$C$3:$C$160,0)+2&amp;"C76"),FALSE()),0)+4,0)</f>
        <v>0</v>
      </c>
      <c r="AO12" s="135">
        <f aca="1">IF($G12&gt;1,MATCH("X",INDIRECT(CONCATENATE("SeguimientoAlumnos!R"&amp;MATCH($C12,SeguimientoAlumnos!$C$3:$C$160,0)+2&amp;"C"&amp;AN12+1&amp;":R"&amp;MATCH($C12,SeguimientoAlumnos!$C$3:$C$160,0)+2&amp;"C76"),FALSE()),0)+AN12,0)</f>
        <v>0</v>
      </c>
      <c r="AP12" s="133">
        <f aca="1">IF($G12&gt;1,MATCH("X",INDIRECT(CONCATENATE("SeguimientoAlumnos!R"&amp;MATCH($C12,SeguimientoAlumnos!$C$3:$C$160,0)+2&amp;"C"&amp;AO12+1&amp;":R"&amp;MATCH($C12,SeguimientoAlumnos!$C$3:$C$160,0)+2&amp;"C76"),FALSE()),0)+AO12,0)</f>
        <v>0</v>
      </c>
      <c r="AQ12" s="133">
        <f aca="1">IF($G12&gt;1,MATCH("X",INDIRECT(CONCATENATE("SeguimientoAlumnos!R"&amp;MATCH($C12,SeguimientoAlumnos!$C$3:$C$160,0)+2&amp;"C"&amp;AP12+1&amp;":R"&amp;MATCH($C12,SeguimientoAlumnos!$C$3:$C$160,0)+2&amp;"C76"),FALSE()),0)+AP12,0)</f>
        <v>0</v>
      </c>
      <c r="AR12" s="133">
        <f aca="1">IF($G12&gt;1,MATCH("X",INDIRECT(CONCATENATE("SeguimientoAlumnos!R"&amp;MATCH($C12,SeguimientoAlumnos!$C$3:$C$160,0)+2&amp;"C"&amp;AQ12+1&amp;":R"&amp;MATCH($C12,SeguimientoAlumnos!$C$3:$C$160,0)+2&amp;"C76"),FALSE()),0)+AQ12,0)</f>
        <v>0</v>
      </c>
      <c r="AS12" s="133">
        <f aca="1">IF($G12&gt;1,MATCH("X",INDIRECT(CONCATENATE("SeguimientoAlumnos!R"&amp;MATCH($C12,SeguimientoAlumnos!$C$3:$C$160,0)+2&amp;"C"&amp;AR12+1&amp;":R"&amp;MATCH($C12,SeguimientoAlumnos!$C$3:$C$160,0)+2&amp;"C76"),FALSE()),0)+AR12,0)</f>
        <v>0</v>
      </c>
      <c r="AT12" s="133">
        <f aca="1">IF($G12&gt;1,MATCH("X",INDIRECT(CONCATENATE("SeguimientoAlumnos!R"&amp;MATCH($C12,SeguimientoAlumnos!$C$3:$C$160,0)+2&amp;"C"&amp;AS12+1&amp;":R"&amp;MATCH($C12,SeguimientoAlumnos!$C$3:$C$160,0)+2&amp;"C76"),FALSE()),0)+AS12,0)</f>
        <v>0</v>
      </c>
      <c r="AU12" s="133">
        <f aca="1">IF($G12&gt;1,MATCH("X",INDIRECT(CONCATENATE("SeguimientoAlumnos!R"&amp;MATCH($C12,SeguimientoAlumnos!$C$3:$C$160,0)+2&amp;"C"&amp;AT12+1&amp;":R"&amp;MATCH($C12,SeguimientoAlumnos!$C$3:$C$160,0)+2&amp;"C76"),FALSE()),0)+AT12,0)</f>
        <v>0</v>
      </c>
      <c r="AV12" s="133">
        <f aca="1">IF($G12&gt;1,MATCH("X",INDIRECT(CONCATENATE("SeguimientoAlumnos!R"&amp;MATCH($C12,SeguimientoAlumnos!$C$3:$C$160,0)+2&amp;"C"&amp;AU12+1&amp;":R"&amp;MATCH($C12,SeguimientoAlumnos!$C$3:$C$160,0)+2&amp;"C76"),FALSE()),0)+AU12,0)</f>
        <v>0</v>
      </c>
    </row>
    <row r="13" spans="1:48" ht="15.75" customHeight="1">
      <c r="A13" s="130" t="e">
        <f>#REF!</f>
        <v>#REF!</v>
      </c>
      <c r="B13" s="130" t="str">
        <f>SeguimientoAlumnos!A15</f>
        <v>ISC02B</v>
      </c>
      <c r="C13" s="130" t="str">
        <f>SeguimientoAlumnos!C15</f>
        <v>UP220950</v>
      </c>
      <c r="D13" s="130">
        <f>SeguimientoAlumnos!D15</f>
        <v>0</v>
      </c>
      <c r="E13" s="65" t="str">
        <f>C13&amp;"@alumnos.upa.edu.mx"</f>
        <v>UP220950@alumnos.upa.edu.mx</v>
      </c>
      <c r="F13" s="65">
        <f>VLOOKUP($C13,SeguimientoAlumnos!$C$2:$BW$109,51,FALSE())</f>
        <v>0</v>
      </c>
      <c r="G13" s="65">
        <f>VLOOKUP($C13,SeguimientoAlumnos!$C$2:$BW$109,52,FALSE())</f>
        <v>0</v>
      </c>
      <c r="H13" s="131" t="str">
        <f aca="1">IFERROR(INDIRECT(CONCATENATE("SeguimientoAlumnos!R2C"&amp;AN13),FALSE()),"")</f>
        <v/>
      </c>
      <c r="I13" s="131" t="str">
        <f aca="1">IFERROR(INDIRECT(CONCATENATE("SeguimientoAlumnos!R2C"&amp;AO13),FALSE()),"")</f>
        <v/>
      </c>
      <c r="J13" s="131" t="str">
        <f aca="1">IFERROR(INDIRECT(CONCATENATE("SeguimientoAlumnos!R2C"&amp;AP13),FALSE()),"")</f>
        <v/>
      </c>
      <c r="K13" s="131" t="str">
        <f aca="1">IFERROR(INDIRECT(CONCATENATE("SeguimientoAlumnos!R2C"&amp;AQ13),FALSE()),"")</f>
        <v/>
      </c>
      <c r="L13" s="131" t="str">
        <f aca="1">IFERROR(INDIRECT(CONCATENATE("SeguimientoAlumnos!R2C"&amp;AR13),FALSE()),"")</f>
        <v/>
      </c>
      <c r="M13" s="131" t="str">
        <f aca="1">IFERROR(INDIRECT(CONCATENATE("SeguimientoAlumnos!R2C"&amp;AS13),FALSE()),"")</f>
        <v/>
      </c>
      <c r="N13" s="131" t="str">
        <f aca="1">IFERROR(INDIRECT(CONCATENATE("SeguimientoAlumnos!R2C"&amp;AT13),FALSE()),"")</f>
        <v/>
      </c>
      <c r="O13" s="131" t="str">
        <f aca="1">IFERROR(INDIRECT(CONCATENATE("SeguimientoAlumnos!R2C"&amp;AU13),FALSE()),"")</f>
        <v/>
      </c>
      <c r="P13" s="131" t="str">
        <f aca="1">IFERROR(INDIRECT(CONCATENATE("SeguimientoAlumnos!R2C"&amp;AV13),FALSE()),"")</f>
        <v/>
      </c>
      <c r="Q13" s="65">
        <f>VLOOKUP($C13,SeguimientoAlumnos!$C$2:$BT$109,49,FALSE())</f>
        <v>0</v>
      </c>
      <c r="R13" s="131" t="str">
        <f aca="1">IFERROR(INDIRECT(CONCATENATE("SeguimientoAlumnos!R2C"&amp;AG13),FALSE()),"")</f>
        <v/>
      </c>
      <c r="S13" s="131" t="str">
        <f aca="1">IFERROR(INDIRECT(CONCATENATE("SeguimientoAlumnos!R2C"&amp;AH13),FALSE()),"")</f>
        <v/>
      </c>
      <c r="T13" s="131" t="str">
        <f aca="1">IFERROR(INDIRECT(CONCATENATE("SeguimientoAlumnos!R2C"&amp;AI13),FALSE()),"")</f>
        <v/>
      </c>
      <c r="U13" s="65"/>
      <c r="V13" s="65"/>
      <c r="W13" s="65"/>
      <c r="X13" s="65"/>
      <c r="Y13" s="65">
        <f>VLOOKUP($C13,SeguimientoAlumnos!$C$2:$BT$109,50,FALSE())</f>
        <v>0</v>
      </c>
      <c r="Z13" s="131" t="str">
        <f aca="1">IFERROR(INDIRECT(CONCATENATE("SeguimientoAlumnos!R2C"&amp;AD13),FALSE()),"")</f>
        <v/>
      </c>
      <c r="AA13" s="131" t="str">
        <f aca="1">IFERROR(INDIRECT(CONCATENATE("SeguimientoAlumnos!R2C"&amp;AE13),FALSE()),"")</f>
        <v/>
      </c>
      <c r="AB13" s="131" t="str">
        <f aca="1">IFERROR(INDIRECT(CONCATENATE("SeguimientoAlumnos!R2C"&amp;AF13),FALSE()),"")</f>
        <v/>
      </c>
      <c r="AC13" s="65">
        <f>VLOOKUP($C13,SeguimientoAlumnos!$C$2:$BT$109,43,FALSE())</f>
        <v>0</v>
      </c>
      <c r="AD13" s="132">
        <f aca="1">IF($Y13&gt;0,MATCH("E",INDIRECT(CONCATENATE("SeguimientoAlumnos!R"&amp;MATCH($C13,SeguimientoAlumnos!$C$3:$C$130,0)+2&amp;"C5"&amp;":R"&amp;MATCH($C13,SeguimientoAlumnos!$C$3:$C$130,0)+2&amp;"C76"),FALSE()),0)+4,0)</f>
        <v>0</v>
      </c>
      <c r="AE13" s="133">
        <f aca="1">IF($Y13&gt;1,MATCH("E",INDIRECT(CONCATENATE("SeguimientoAlumnos!R"&amp;MATCH($C13,SeguimientoAlumnos!$C$3:$C$130,0)+2&amp;"C"&amp;AD13+1&amp;":R"&amp;MATCH($C13,SeguimientoAlumnos!$C$3:$C$130,0)+2&amp;"C76"),FALSE()),0)+AD13,0)</f>
        <v>0</v>
      </c>
      <c r="AF13" s="133">
        <f aca="1">IF($Y13&gt;2,MATCH("E",INDIRECT(CONCATENATE("SeguimientoAlumnos!R"&amp;MATCH($C13,SeguimientoAlumnos!$C$3:$C$130,0)+2&amp;"C"&amp;AE13+1&amp;":R"&amp;MATCH($C13,SeguimientoAlumnos!$C$3:$C$130,0)+2&amp;"C76"),FALSE()),0)+AE13,0)</f>
        <v>0</v>
      </c>
      <c r="AG13" s="133">
        <f aca="1">IF($Q13&gt;0,MATCH("R",INDIRECT(CONCATENATE("SeguimientoAlumnos!R"&amp;MATCH($C13,SeguimientoAlumnos!$C$3:$C$160,0)+2&amp;"C5"&amp;":R"&amp;MATCH($C13,SeguimientoAlumnos!$C$3:$C$160,0)+2&amp;"C76"),FALSE()),0)+4,0)</f>
        <v>0</v>
      </c>
      <c r="AH13" s="133">
        <f aca="1">IF($Q13&gt;1,MATCH("R",INDIRECT(CONCATENATE("SeguimientoAlumnos!R"&amp;MATCH($C13,SeguimientoAlumnos!$C$3:$C$160,0)+2&amp;"C"&amp;AG13+1&amp;":R"&amp;MATCH($C13,SeguimientoAlumnos!$C$3:$C$160,0)+2&amp;"C76"),FALSE()),0)+AG13,0)</f>
        <v>0</v>
      </c>
      <c r="AI13" s="133">
        <f aca="1">IF($Q13&gt;1,MATCH("R",INDIRECT(CONCATENATE("SeguimientoAlumnos!R"&amp;MATCH($C13,SeguimientoAlumnos!$C$3:$C$160,0)+2&amp;"C"&amp;AH13+1&amp;":R"&amp;MATCH($C13,SeguimientoAlumnos!$C$3:$C$160,0)+2&amp;"C76"),FALSE()),0)+AH13,0)</f>
        <v>0</v>
      </c>
      <c r="AJ13" s="133">
        <f aca="1">IF($Q13&gt;1,MATCH("R",INDIRECT(CONCATENATE("SeguimientoAlumnos!R"&amp;MATCH($C13,SeguimientoAlumnos!$C$3:$C$160,0)+2&amp;"C"&amp;AI13+1&amp;":R"&amp;MATCH($C13,SeguimientoAlumnos!$C$3:$C$160,0)+2&amp;"C76"),FALSE()),0)+AI13,0)</f>
        <v>0</v>
      </c>
      <c r="AK13" s="133">
        <f aca="1">IF($Q13&gt;1,MATCH("R",INDIRECT(CONCATENATE("SeguimientoAlumnos!R"&amp;MATCH($C13,SeguimientoAlumnos!$C$3:$C$160,0)+2&amp;"C"&amp;AJ13+1&amp;":R"&amp;MATCH($C13,SeguimientoAlumnos!$C$3:$C$160,0)+2&amp;"C76"),FALSE()),0)+AJ13,0)</f>
        <v>0</v>
      </c>
      <c r="AL13" s="134">
        <f aca="1">IF($Q13&gt;1,MATCH("R",INDIRECT(CONCATENATE("SeguimientoAlumnos!R"&amp;MATCH($C13,SeguimientoAlumnos!$C$3:$C$160,0)+2&amp;"C"&amp;AK13+1&amp;":R"&amp;MATCH($C13,SeguimientoAlumnos!$C$3:$C$160,0)+2&amp;"C76"),FALSE()),0)+AK13,0)</f>
        <v>0</v>
      </c>
      <c r="AM13" s="134">
        <f aca="1">IF($Q13&gt;1,MATCH("R",INDIRECT(CONCATENATE("SeguimientoAlumnos!R"&amp;MATCH($C13,SeguimientoAlumnos!$C$3:$C$160,0)+2&amp;"C"&amp;AL13+1&amp;":R"&amp;MATCH($C13,SeguimientoAlumnos!$C$3:$C$160,0)+2&amp;"C76"),FALSE()),0)+AL13,0)</f>
        <v>0</v>
      </c>
      <c r="AN13" s="133">
        <f aca="1">IF($G13&gt;0,MATCH("X",INDIRECT(CONCATENATE("SeguimientoAlumnos!R"&amp;MATCH($C13,SeguimientoAlumnos!$C$3:$C$160,0)+2&amp;"C5"&amp;":R"&amp;MATCH($C13,SeguimientoAlumnos!$C$3:$C$160,0)+2&amp;"C76"),FALSE()),0)+4,0)</f>
        <v>0</v>
      </c>
      <c r="AO13" s="135">
        <f aca="1">IF($G13&gt;1,MATCH("X",INDIRECT(CONCATENATE("SeguimientoAlumnos!R"&amp;MATCH($C13,SeguimientoAlumnos!$C$3:$C$160,0)+2&amp;"C"&amp;AN13+1&amp;":R"&amp;MATCH($C13,SeguimientoAlumnos!$C$3:$C$160,0)+2&amp;"C76"),FALSE()),0)+AN13,0)</f>
        <v>0</v>
      </c>
      <c r="AP13" s="133">
        <f aca="1">IF($G13&gt;1,MATCH("X",INDIRECT(CONCATENATE("SeguimientoAlumnos!R"&amp;MATCH($C13,SeguimientoAlumnos!$C$3:$C$160,0)+2&amp;"C"&amp;AO13+1&amp;":R"&amp;MATCH($C13,SeguimientoAlumnos!$C$3:$C$160,0)+2&amp;"C76"),FALSE()),0)+AO13,0)</f>
        <v>0</v>
      </c>
      <c r="AQ13" s="133">
        <f aca="1">IF($G13&gt;1,MATCH("X",INDIRECT(CONCATENATE("SeguimientoAlumnos!R"&amp;MATCH($C13,SeguimientoAlumnos!$C$3:$C$160,0)+2&amp;"C"&amp;AP13+1&amp;":R"&amp;MATCH($C13,SeguimientoAlumnos!$C$3:$C$160,0)+2&amp;"C76"),FALSE()),0)+AP13,0)</f>
        <v>0</v>
      </c>
      <c r="AR13" s="133">
        <f aca="1">IF($G13&gt;1,MATCH("X",INDIRECT(CONCATENATE("SeguimientoAlumnos!R"&amp;MATCH($C13,SeguimientoAlumnos!$C$3:$C$160,0)+2&amp;"C"&amp;AQ13+1&amp;":R"&amp;MATCH($C13,SeguimientoAlumnos!$C$3:$C$160,0)+2&amp;"C76"),FALSE()),0)+AQ13,0)</f>
        <v>0</v>
      </c>
      <c r="AS13" s="133">
        <f aca="1">IF($G13&gt;1,MATCH("X",INDIRECT(CONCATENATE("SeguimientoAlumnos!R"&amp;MATCH($C13,SeguimientoAlumnos!$C$3:$C$160,0)+2&amp;"C"&amp;AR13+1&amp;":R"&amp;MATCH($C13,SeguimientoAlumnos!$C$3:$C$160,0)+2&amp;"C76"),FALSE()),0)+AR13,0)</f>
        <v>0</v>
      </c>
      <c r="AT13" s="133">
        <f aca="1">IF($G13&gt;1,MATCH("X",INDIRECT(CONCATENATE("SeguimientoAlumnos!R"&amp;MATCH($C13,SeguimientoAlumnos!$C$3:$C$160,0)+2&amp;"C"&amp;AS13+1&amp;":R"&amp;MATCH($C13,SeguimientoAlumnos!$C$3:$C$160,0)+2&amp;"C76"),FALSE()),0)+AS13,0)</f>
        <v>0</v>
      </c>
      <c r="AU13" s="133">
        <f aca="1">IF($G13&gt;1,MATCH("X",INDIRECT(CONCATENATE("SeguimientoAlumnos!R"&amp;MATCH($C13,SeguimientoAlumnos!$C$3:$C$160,0)+2&amp;"C"&amp;AT13+1&amp;":R"&amp;MATCH($C13,SeguimientoAlumnos!$C$3:$C$160,0)+2&amp;"C76"),FALSE()),0)+AT13,0)</f>
        <v>0</v>
      </c>
      <c r="AV13" s="133">
        <f aca="1">IF($G13&gt;1,MATCH("X",INDIRECT(CONCATENATE("SeguimientoAlumnos!R"&amp;MATCH($C13,SeguimientoAlumnos!$C$3:$C$160,0)+2&amp;"C"&amp;AU13+1&amp;":R"&amp;MATCH($C13,SeguimientoAlumnos!$C$3:$C$160,0)+2&amp;"C76"),FALSE()),0)+AU13,0)</f>
        <v>0</v>
      </c>
    </row>
    <row r="14" spans="1:48" ht="15.75" customHeight="1">
      <c r="A14" s="130" t="e">
        <f>#REF!</f>
        <v>#REF!</v>
      </c>
      <c r="B14" s="130" t="str">
        <f>SeguimientoAlumnos!A16</f>
        <v>ISC02C</v>
      </c>
      <c r="C14" s="130" t="str">
        <f>SeguimientoAlumnos!C16</f>
        <v>UP220780</v>
      </c>
      <c r="D14" s="130">
        <f>SeguimientoAlumnos!D16</f>
        <v>0</v>
      </c>
      <c r="E14" s="65" t="str">
        <f>C14&amp;"@alumnos.upa.edu.mx"</f>
        <v>UP220780@alumnos.upa.edu.mx</v>
      </c>
      <c r="F14" s="65">
        <f>VLOOKUP($C14,SeguimientoAlumnos!$C$2:$BW$109,51,FALSE())</f>
        <v>0</v>
      </c>
      <c r="G14" s="65">
        <f>VLOOKUP($C14,SeguimientoAlumnos!$C$2:$BW$109,52,FALSE())</f>
        <v>0</v>
      </c>
      <c r="H14" s="131" t="str">
        <f aca="1">IFERROR(INDIRECT(CONCATENATE("SeguimientoAlumnos!R2C"&amp;AN14),FALSE()),"")</f>
        <v/>
      </c>
      <c r="I14" s="131" t="str">
        <f aca="1">IFERROR(INDIRECT(CONCATENATE("SeguimientoAlumnos!R2C"&amp;AO14),FALSE()),"")</f>
        <v/>
      </c>
      <c r="J14" s="131" t="str">
        <f aca="1">IFERROR(INDIRECT(CONCATENATE("SeguimientoAlumnos!R2C"&amp;AP14),FALSE()),"")</f>
        <v/>
      </c>
      <c r="K14" s="131" t="str">
        <f aca="1">IFERROR(INDIRECT(CONCATENATE("SeguimientoAlumnos!R2C"&amp;AQ14),FALSE()),"")</f>
        <v/>
      </c>
      <c r="L14" s="131" t="str">
        <f aca="1">IFERROR(INDIRECT(CONCATENATE("SeguimientoAlumnos!R2C"&amp;AR14),FALSE()),"")</f>
        <v/>
      </c>
      <c r="M14" s="131" t="str">
        <f aca="1">IFERROR(INDIRECT(CONCATENATE("SeguimientoAlumnos!R2C"&amp;AS14),FALSE()),"")</f>
        <v/>
      </c>
      <c r="N14" s="131" t="str">
        <f aca="1">IFERROR(INDIRECT(CONCATENATE("SeguimientoAlumnos!R2C"&amp;AT14),FALSE()),"")</f>
        <v/>
      </c>
      <c r="O14" s="131" t="str">
        <f aca="1">IFERROR(INDIRECT(CONCATENATE("SeguimientoAlumnos!R2C"&amp;AU14),FALSE()),"")</f>
        <v/>
      </c>
      <c r="P14" s="131" t="str">
        <f aca="1">IFERROR(INDIRECT(CONCATENATE("SeguimientoAlumnos!R2C"&amp;AV14),FALSE()),"")</f>
        <v/>
      </c>
      <c r="Q14" s="65">
        <f>VLOOKUP($C14,SeguimientoAlumnos!$C$2:$BT$109,49,FALSE())</f>
        <v>0</v>
      </c>
      <c r="R14" s="131" t="str">
        <f aca="1">IFERROR(INDIRECT(CONCATENATE("SeguimientoAlumnos!R2C"&amp;AG14),FALSE()),"")</f>
        <v/>
      </c>
      <c r="S14" s="131" t="str">
        <f aca="1">IFERROR(INDIRECT(CONCATENATE("SeguimientoAlumnos!R2C"&amp;AH14),FALSE()),"")</f>
        <v/>
      </c>
      <c r="T14" s="131" t="str">
        <f aca="1">IFERROR(INDIRECT(CONCATENATE("SeguimientoAlumnos!R2C"&amp;AI14),FALSE()),"")</f>
        <v/>
      </c>
      <c r="U14" s="65"/>
      <c r="V14" s="65"/>
      <c r="W14" s="65"/>
      <c r="X14" s="65"/>
      <c r="Y14" s="65">
        <f>VLOOKUP($C14,SeguimientoAlumnos!$C$2:$BT$109,50,FALSE())</f>
        <v>0</v>
      </c>
      <c r="Z14" s="131" t="str">
        <f aca="1">IFERROR(INDIRECT(CONCATENATE("SeguimientoAlumnos!R2C"&amp;AD14),FALSE()),"")</f>
        <v/>
      </c>
      <c r="AA14" s="131" t="str">
        <f aca="1">IFERROR(INDIRECT(CONCATENATE("SeguimientoAlumnos!R2C"&amp;AE14),FALSE()),"")</f>
        <v/>
      </c>
      <c r="AB14" s="131" t="str">
        <f aca="1">IFERROR(INDIRECT(CONCATENATE("SeguimientoAlumnos!R2C"&amp;AF14),FALSE()),"")</f>
        <v/>
      </c>
      <c r="AC14" s="65">
        <f>VLOOKUP($C14,SeguimientoAlumnos!$C$2:$BT$109,43,FALSE())</f>
        <v>0</v>
      </c>
      <c r="AD14" s="132">
        <f aca="1">IF($Y14&gt;0,MATCH("E",INDIRECT(CONCATENATE("SeguimientoAlumnos!R"&amp;MATCH($C14,SeguimientoAlumnos!$C$3:$C$130,0)+2&amp;"C5"&amp;":R"&amp;MATCH($C14,SeguimientoAlumnos!$C$3:$C$130,0)+2&amp;"C76"),FALSE()),0)+4,0)</f>
        <v>0</v>
      </c>
      <c r="AE14" s="133">
        <f aca="1">IF($Y14&gt;1,MATCH("E",INDIRECT(CONCATENATE("SeguimientoAlumnos!R"&amp;MATCH($C14,SeguimientoAlumnos!$C$3:$C$130,0)+2&amp;"C"&amp;AD14+1&amp;":R"&amp;MATCH($C14,SeguimientoAlumnos!$C$3:$C$130,0)+2&amp;"C76"),FALSE()),0)+AD14,0)</f>
        <v>0</v>
      </c>
      <c r="AF14" s="133">
        <f aca="1">IF($Y14&gt;2,MATCH("E",INDIRECT(CONCATENATE("SeguimientoAlumnos!R"&amp;MATCH($C14,SeguimientoAlumnos!$C$3:$C$130,0)+2&amp;"C"&amp;AE14+1&amp;":R"&amp;MATCH($C14,SeguimientoAlumnos!$C$3:$C$130,0)+2&amp;"C76"),FALSE()),0)+AE14,0)</f>
        <v>0</v>
      </c>
      <c r="AG14" s="133">
        <f aca="1">IF($Q14&gt;0,MATCH("R",INDIRECT(CONCATENATE("SeguimientoAlumnos!R"&amp;MATCH($C14,SeguimientoAlumnos!$C$3:$C$160,0)+2&amp;"C5"&amp;":R"&amp;MATCH($C14,SeguimientoAlumnos!$C$3:$C$160,0)+2&amp;"C76"),FALSE()),0)+4,0)</f>
        <v>0</v>
      </c>
      <c r="AH14" s="133">
        <f aca="1">IF($Q14&gt;1,MATCH("R",INDIRECT(CONCATENATE("SeguimientoAlumnos!R"&amp;MATCH($C14,SeguimientoAlumnos!$C$3:$C$160,0)+2&amp;"C"&amp;AG14+1&amp;":R"&amp;MATCH($C14,SeguimientoAlumnos!$C$3:$C$160,0)+2&amp;"C76"),FALSE()),0)+AG14,0)</f>
        <v>0</v>
      </c>
      <c r="AI14" s="133">
        <f aca="1">IF($Q14&gt;1,MATCH("R",INDIRECT(CONCATENATE("SeguimientoAlumnos!R"&amp;MATCH($C14,SeguimientoAlumnos!$C$3:$C$160,0)+2&amp;"C"&amp;AH14+1&amp;":R"&amp;MATCH($C14,SeguimientoAlumnos!$C$3:$C$160,0)+2&amp;"C76"),FALSE()),0)+AH14,0)</f>
        <v>0</v>
      </c>
      <c r="AJ14" s="133">
        <f aca="1">IF($Q14&gt;1,MATCH("R",INDIRECT(CONCATENATE("SeguimientoAlumnos!R"&amp;MATCH($C14,SeguimientoAlumnos!$C$3:$C$160,0)+2&amp;"C"&amp;AI14+1&amp;":R"&amp;MATCH($C14,SeguimientoAlumnos!$C$3:$C$160,0)+2&amp;"C76"),FALSE()),0)+AI14,0)</f>
        <v>0</v>
      </c>
      <c r="AK14" s="133">
        <f aca="1">IF($Q14&gt;1,MATCH("R",INDIRECT(CONCATENATE("SeguimientoAlumnos!R"&amp;MATCH($C14,SeguimientoAlumnos!$C$3:$C$160,0)+2&amp;"C"&amp;AJ14+1&amp;":R"&amp;MATCH($C14,SeguimientoAlumnos!$C$3:$C$160,0)+2&amp;"C76"),FALSE()),0)+AJ14,0)</f>
        <v>0</v>
      </c>
      <c r="AL14" s="134">
        <f aca="1">IF($Q14&gt;1,MATCH("R",INDIRECT(CONCATENATE("SeguimientoAlumnos!R"&amp;MATCH($C14,SeguimientoAlumnos!$C$3:$C$160,0)+2&amp;"C"&amp;AK14+1&amp;":R"&amp;MATCH($C14,SeguimientoAlumnos!$C$3:$C$160,0)+2&amp;"C76"),FALSE()),0)+AK14,0)</f>
        <v>0</v>
      </c>
      <c r="AM14" s="134">
        <f aca="1">IF($Q14&gt;1,MATCH("R",INDIRECT(CONCATENATE("SeguimientoAlumnos!R"&amp;MATCH($C14,SeguimientoAlumnos!$C$3:$C$160,0)+2&amp;"C"&amp;AL14+1&amp;":R"&amp;MATCH($C14,SeguimientoAlumnos!$C$3:$C$160,0)+2&amp;"C76"),FALSE()),0)+AL14,0)</f>
        <v>0</v>
      </c>
      <c r="AN14" s="133">
        <f aca="1">IF($G14&gt;0,MATCH("X",INDIRECT(CONCATENATE("SeguimientoAlumnos!R"&amp;MATCH($C14,SeguimientoAlumnos!$C$3:$C$160,0)+2&amp;"C5"&amp;":R"&amp;MATCH($C14,SeguimientoAlumnos!$C$3:$C$160,0)+2&amp;"C76"),FALSE()),0)+4,0)</f>
        <v>0</v>
      </c>
      <c r="AO14" s="135">
        <f aca="1">IF($G14&gt;1,MATCH("X",INDIRECT(CONCATENATE("SeguimientoAlumnos!R"&amp;MATCH($C14,SeguimientoAlumnos!$C$3:$C$160,0)+2&amp;"C"&amp;AN14+1&amp;":R"&amp;MATCH($C14,SeguimientoAlumnos!$C$3:$C$160,0)+2&amp;"C76"),FALSE()),0)+AN14,0)</f>
        <v>0</v>
      </c>
      <c r="AP14" s="133">
        <f aca="1">IF($G14&gt;1,MATCH("X",INDIRECT(CONCATENATE("SeguimientoAlumnos!R"&amp;MATCH($C14,SeguimientoAlumnos!$C$3:$C$160,0)+2&amp;"C"&amp;AO14+1&amp;":R"&amp;MATCH($C14,SeguimientoAlumnos!$C$3:$C$160,0)+2&amp;"C76"),FALSE()),0)+AO14,0)</f>
        <v>0</v>
      </c>
      <c r="AQ14" s="133">
        <f aca="1">IF($G14&gt;1,MATCH("X",INDIRECT(CONCATENATE("SeguimientoAlumnos!R"&amp;MATCH($C14,SeguimientoAlumnos!$C$3:$C$160,0)+2&amp;"C"&amp;AP14+1&amp;":R"&amp;MATCH($C14,SeguimientoAlumnos!$C$3:$C$160,0)+2&amp;"C76"),FALSE()),0)+AP14,0)</f>
        <v>0</v>
      </c>
      <c r="AR14" s="133">
        <f aca="1">IF($G14&gt;1,MATCH("X",INDIRECT(CONCATENATE("SeguimientoAlumnos!R"&amp;MATCH($C14,SeguimientoAlumnos!$C$3:$C$160,0)+2&amp;"C"&amp;AQ14+1&amp;":R"&amp;MATCH($C14,SeguimientoAlumnos!$C$3:$C$160,0)+2&amp;"C76"),FALSE()),0)+AQ14,0)</f>
        <v>0</v>
      </c>
      <c r="AS14" s="133">
        <f aca="1">IF($G14&gt;1,MATCH("X",INDIRECT(CONCATENATE("SeguimientoAlumnos!R"&amp;MATCH($C14,SeguimientoAlumnos!$C$3:$C$160,0)+2&amp;"C"&amp;AR14+1&amp;":R"&amp;MATCH($C14,SeguimientoAlumnos!$C$3:$C$160,0)+2&amp;"C76"),FALSE()),0)+AR14,0)</f>
        <v>0</v>
      </c>
      <c r="AT14" s="133">
        <f aca="1">IF($G14&gt;1,MATCH("X",INDIRECT(CONCATENATE("SeguimientoAlumnos!R"&amp;MATCH($C14,SeguimientoAlumnos!$C$3:$C$160,0)+2&amp;"C"&amp;AS14+1&amp;":R"&amp;MATCH($C14,SeguimientoAlumnos!$C$3:$C$160,0)+2&amp;"C76"),FALSE()),0)+AS14,0)</f>
        <v>0</v>
      </c>
      <c r="AU14" s="133">
        <f aca="1">IF($G14&gt;1,MATCH("X",INDIRECT(CONCATENATE("SeguimientoAlumnos!R"&amp;MATCH($C14,SeguimientoAlumnos!$C$3:$C$160,0)+2&amp;"C"&amp;AT14+1&amp;":R"&amp;MATCH($C14,SeguimientoAlumnos!$C$3:$C$160,0)+2&amp;"C76"),FALSE()),0)+AT14,0)</f>
        <v>0</v>
      </c>
      <c r="AV14" s="133">
        <f aca="1">IF($G14&gt;1,MATCH("X",INDIRECT(CONCATENATE("SeguimientoAlumnos!R"&amp;MATCH($C14,SeguimientoAlumnos!$C$3:$C$160,0)+2&amp;"C"&amp;AU14+1&amp;":R"&amp;MATCH($C14,SeguimientoAlumnos!$C$3:$C$160,0)+2&amp;"C76"),FALSE()),0)+AU14,0)</f>
        <v>0</v>
      </c>
    </row>
    <row r="15" spans="1:48" ht="15.75" customHeight="1">
      <c r="A15" s="130" t="e">
        <f>#REF!</f>
        <v>#REF!</v>
      </c>
      <c r="B15" s="130" t="str">
        <f>SeguimientoAlumnos!A17</f>
        <v>ISC02C</v>
      </c>
      <c r="C15" s="130" t="str">
        <f>SeguimientoAlumnos!C17</f>
        <v>UP220783</v>
      </c>
      <c r="D15" s="130">
        <f>SeguimientoAlumnos!D17</f>
        <v>0</v>
      </c>
      <c r="E15" s="65" t="str">
        <f>C15&amp;"@alumnos.upa.edu.mx"</f>
        <v>UP220783@alumnos.upa.edu.mx</v>
      </c>
      <c r="F15" s="65">
        <f>VLOOKUP($C15,SeguimientoAlumnos!$C$2:$BW$109,51,FALSE())</f>
        <v>0</v>
      </c>
      <c r="G15" s="65">
        <f>VLOOKUP($C15,SeguimientoAlumnos!$C$2:$BW$109,52,FALSE())</f>
        <v>0</v>
      </c>
      <c r="H15" s="131" t="str">
        <f aca="1">IFERROR(INDIRECT(CONCATENATE("SeguimientoAlumnos!R2C"&amp;AN15),FALSE()),"")</f>
        <v/>
      </c>
      <c r="I15" s="131" t="str">
        <f aca="1">IFERROR(INDIRECT(CONCATENATE("SeguimientoAlumnos!R2C"&amp;AO15),FALSE()),"")</f>
        <v/>
      </c>
      <c r="J15" s="131" t="str">
        <f aca="1">IFERROR(INDIRECT(CONCATENATE("SeguimientoAlumnos!R2C"&amp;AP15),FALSE()),"")</f>
        <v/>
      </c>
      <c r="K15" s="131" t="str">
        <f aca="1">IFERROR(INDIRECT(CONCATENATE("SeguimientoAlumnos!R2C"&amp;AQ15),FALSE()),"")</f>
        <v/>
      </c>
      <c r="L15" s="131" t="str">
        <f aca="1">IFERROR(INDIRECT(CONCATENATE("SeguimientoAlumnos!R2C"&amp;AR15),FALSE()),"")</f>
        <v/>
      </c>
      <c r="M15" s="131" t="str">
        <f aca="1">IFERROR(INDIRECT(CONCATENATE("SeguimientoAlumnos!R2C"&amp;AS15),FALSE()),"")</f>
        <v/>
      </c>
      <c r="N15" s="131" t="str">
        <f aca="1">IFERROR(INDIRECT(CONCATENATE("SeguimientoAlumnos!R2C"&amp;AT15),FALSE()),"")</f>
        <v/>
      </c>
      <c r="O15" s="131" t="str">
        <f aca="1">IFERROR(INDIRECT(CONCATENATE("SeguimientoAlumnos!R2C"&amp;AU15),FALSE()),"")</f>
        <v/>
      </c>
      <c r="P15" s="131" t="str">
        <f aca="1">IFERROR(INDIRECT(CONCATENATE("SeguimientoAlumnos!R2C"&amp;AV15),FALSE()),"")</f>
        <v/>
      </c>
      <c r="Q15" s="65">
        <f>VLOOKUP($C15,SeguimientoAlumnos!$C$2:$BT$109,49,FALSE())</f>
        <v>0</v>
      </c>
      <c r="R15" s="131" t="str">
        <f aca="1">IFERROR(INDIRECT(CONCATENATE("SeguimientoAlumnos!R2C"&amp;AG15),FALSE()),"")</f>
        <v/>
      </c>
      <c r="S15" s="131" t="str">
        <f aca="1">IFERROR(INDIRECT(CONCATENATE("SeguimientoAlumnos!R2C"&amp;AH15),FALSE()),"")</f>
        <v/>
      </c>
      <c r="T15" s="131" t="str">
        <f aca="1">IFERROR(INDIRECT(CONCATENATE("SeguimientoAlumnos!R2C"&amp;AI15),FALSE()),"")</f>
        <v/>
      </c>
      <c r="U15" s="65"/>
      <c r="V15" s="65"/>
      <c r="W15" s="65"/>
      <c r="X15" s="65"/>
      <c r="Y15" s="65">
        <f>VLOOKUP($C15,SeguimientoAlumnos!$C$2:$BT$109,50,FALSE())</f>
        <v>0</v>
      </c>
      <c r="Z15" s="131" t="str">
        <f aca="1">IFERROR(INDIRECT(CONCATENATE("SeguimientoAlumnos!R2C"&amp;AD15),FALSE()),"")</f>
        <v/>
      </c>
      <c r="AA15" s="131" t="str">
        <f aca="1">IFERROR(INDIRECT(CONCATENATE("SeguimientoAlumnos!R2C"&amp;AE15),FALSE()),"")</f>
        <v/>
      </c>
      <c r="AB15" s="131" t="str">
        <f aca="1">IFERROR(INDIRECT(CONCATENATE("SeguimientoAlumnos!R2C"&amp;AF15),FALSE()),"")</f>
        <v/>
      </c>
      <c r="AC15" s="65">
        <f>VLOOKUP($C15,SeguimientoAlumnos!$C$2:$BT$109,43,FALSE())</f>
        <v>0</v>
      </c>
      <c r="AD15" s="132">
        <f aca="1">IF($Y15&gt;0,MATCH("E",INDIRECT(CONCATENATE("SeguimientoAlumnos!R"&amp;MATCH($C15,SeguimientoAlumnos!$C$3:$C$130,0)+2&amp;"C5"&amp;":R"&amp;MATCH($C15,SeguimientoAlumnos!$C$3:$C$130,0)+2&amp;"C76"),FALSE()),0)+4,0)</f>
        <v>0</v>
      </c>
      <c r="AE15" s="133">
        <f aca="1">IF($Y15&gt;1,MATCH("E",INDIRECT(CONCATENATE("SeguimientoAlumnos!R"&amp;MATCH($C15,SeguimientoAlumnos!$C$3:$C$130,0)+2&amp;"C"&amp;AD15+1&amp;":R"&amp;MATCH($C15,SeguimientoAlumnos!$C$3:$C$130,0)+2&amp;"C76"),FALSE()),0)+AD15,0)</f>
        <v>0</v>
      </c>
      <c r="AF15" s="133">
        <f aca="1">IF($Y15&gt;2,MATCH("E",INDIRECT(CONCATENATE("SeguimientoAlumnos!R"&amp;MATCH($C15,SeguimientoAlumnos!$C$3:$C$130,0)+2&amp;"C"&amp;AE15+1&amp;":R"&amp;MATCH($C15,SeguimientoAlumnos!$C$3:$C$130,0)+2&amp;"C76"),FALSE()),0)+AE15,0)</f>
        <v>0</v>
      </c>
      <c r="AG15" s="133">
        <f aca="1">IF($Q15&gt;0,MATCH("R",INDIRECT(CONCATENATE("SeguimientoAlumnos!R"&amp;MATCH($C15,SeguimientoAlumnos!$C$3:$C$160,0)+2&amp;"C5"&amp;":R"&amp;MATCH($C15,SeguimientoAlumnos!$C$3:$C$160,0)+2&amp;"C76"),FALSE()),0)+4,0)</f>
        <v>0</v>
      </c>
      <c r="AH15" s="133">
        <f aca="1">IF($Q15&gt;1,MATCH("R",INDIRECT(CONCATENATE("SeguimientoAlumnos!R"&amp;MATCH($C15,SeguimientoAlumnos!$C$3:$C$160,0)+2&amp;"C"&amp;AG15+1&amp;":R"&amp;MATCH($C15,SeguimientoAlumnos!$C$3:$C$160,0)+2&amp;"C76"),FALSE()),0)+AG15,0)</f>
        <v>0</v>
      </c>
      <c r="AI15" s="133">
        <f aca="1">IF($Q15&gt;1,MATCH("R",INDIRECT(CONCATENATE("SeguimientoAlumnos!R"&amp;MATCH($C15,SeguimientoAlumnos!$C$3:$C$160,0)+2&amp;"C"&amp;AH15+1&amp;":R"&amp;MATCH($C15,SeguimientoAlumnos!$C$3:$C$160,0)+2&amp;"C76"),FALSE()),0)+AH15,0)</f>
        <v>0</v>
      </c>
      <c r="AJ15" s="133">
        <f aca="1">IF($Q15&gt;1,MATCH("R",INDIRECT(CONCATENATE("SeguimientoAlumnos!R"&amp;MATCH($C15,SeguimientoAlumnos!$C$3:$C$160,0)+2&amp;"C"&amp;AI15+1&amp;":R"&amp;MATCH($C15,SeguimientoAlumnos!$C$3:$C$160,0)+2&amp;"C76"),FALSE()),0)+AI15,0)</f>
        <v>0</v>
      </c>
      <c r="AK15" s="133">
        <f aca="1">IF($Q15&gt;1,MATCH("R",INDIRECT(CONCATENATE("SeguimientoAlumnos!R"&amp;MATCH($C15,SeguimientoAlumnos!$C$3:$C$160,0)+2&amp;"C"&amp;AJ15+1&amp;":R"&amp;MATCH($C15,SeguimientoAlumnos!$C$3:$C$160,0)+2&amp;"C76"),FALSE()),0)+AJ15,0)</f>
        <v>0</v>
      </c>
      <c r="AL15" s="134">
        <f aca="1">IF($Q15&gt;1,MATCH("R",INDIRECT(CONCATENATE("SeguimientoAlumnos!R"&amp;MATCH($C15,SeguimientoAlumnos!$C$3:$C$160,0)+2&amp;"C"&amp;AK15+1&amp;":R"&amp;MATCH($C15,SeguimientoAlumnos!$C$3:$C$160,0)+2&amp;"C76"),FALSE()),0)+AK15,0)</f>
        <v>0</v>
      </c>
      <c r="AM15" s="134">
        <f aca="1">IF($Q15&gt;1,MATCH("R",INDIRECT(CONCATENATE("SeguimientoAlumnos!R"&amp;MATCH($C15,SeguimientoAlumnos!$C$3:$C$160,0)+2&amp;"C"&amp;AL15+1&amp;":R"&amp;MATCH($C15,SeguimientoAlumnos!$C$3:$C$160,0)+2&amp;"C76"),FALSE()),0)+AL15,0)</f>
        <v>0</v>
      </c>
      <c r="AN15" s="133">
        <f aca="1">IF($G15&gt;0,MATCH("X",INDIRECT(CONCATENATE("SeguimientoAlumnos!R"&amp;MATCH($C15,SeguimientoAlumnos!$C$3:$C$160,0)+2&amp;"C5"&amp;":R"&amp;MATCH($C15,SeguimientoAlumnos!$C$3:$C$160,0)+2&amp;"C76"),FALSE()),0)+4,0)</f>
        <v>0</v>
      </c>
      <c r="AO15" s="135">
        <f aca="1">IF($G15&gt;1,MATCH("X",INDIRECT(CONCATENATE("SeguimientoAlumnos!R"&amp;MATCH($C15,SeguimientoAlumnos!$C$3:$C$160,0)+2&amp;"C"&amp;AN15+1&amp;":R"&amp;MATCH($C15,SeguimientoAlumnos!$C$3:$C$160,0)+2&amp;"C76"),FALSE()),0)+AN15,0)</f>
        <v>0</v>
      </c>
      <c r="AP15" s="133">
        <f aca="1">IF($G15&gt;1,MATCH("X",INDIRECT(CONCATENATE("SeguimientoAlumnos!R"&amp;MATCH($C15,SeguimientoAlumnos!$C$3:$C$160,0)+2&amp;"C"&amp;AO15+1&amp;":R"&amp;MATCH($C15,SeguimientoAlumnos!$C$3:$C$160,0)+2&amp;"C76"),FALSE()),0)+AO15,0)</f>
        <v>0</v>
      </c>
      <c r="AQ15" s="133">
        <f aca="1">IF($G15&gt;1,MATCH("X",INDIRECT(CONCATENATE("SeguimientoAlumnos!R"&amp;MATCH($C15,SeguimientoAlumnos!$C$3:$C$160,0)+2&amp;"C"&amp;AP15+1&amp;":R"&amp;MATCH($C15,SeguimientoAlumnos!$C$3:$C$160,0)+2&amp;"C76"),FALSE()),0)+AP15,0)</f>
        <v>0</v>
      </c>
      <c r="AR15" s="133">
        <f aca="1">IF($G15&gt;1,MATCH("X",INDIRECT(CONCATENATE("SeguimientoAlumnos!R"&amp;MATCH($C15,SeguimientoAlumnos!$C$3:$C$160,0)+2&amp;"C"&amp;AQ15+1&amp;":R"&amp;MATCH($C15,SeguimientoAlumnos!$C$3:$C$160,0)+2&amp;"C76"),FALSE()),0)+AQ15,0)</f>
        <v>0</v>
      </c>
      <c r="AS15" s="133">
        <f aca="1">IF($G15&gt;1,MATCH("X",INDIRECT(CONCATENATE("SeguimientoAlumnos!R"&amp;MATCH($C15,SeguimientoAlumnos!$C$3:$C$160,0)+2&amp;"C"&amp;AR15+1&amp;":R"&amp;MATCH($C15,SeguimientoAlumnos!$C$3:$C$160,0)+2&amp;"C76"),FALSE()),0)+AR15,0)</f>
        <v>0</v>
      </c>
      <c r="AT15" s="133">
        <f aca="1">IF($G15&gt;1,MATCH("X",INDIRECT(CONCATENATE("SeguimientoAlumnos!R"&amp;MATCH($C15,SeguimientoAlumnos!$C$3:$C$160,0)+2&amp;"C"&amp;AS15+1&amp;":R"&amp;MATCH($C15,SeguimientoAlumnos!$C$3:$C$160,0)+2&amp;"C76"),FALSE()),0)+AS15,0)</f>
        <v>0</v>
      </c>
      <c r="AU15" s="133">
        <f aca="1">IF($G15&gt;1,MATCH("X",INDIRECT(CONCATENATE("SeguimientoAlumnos!R"&amp;MATCH($C15,SeguimientoAlumnos!$C$3:$C$160,0)+2&amp;"C"&amp;AT15+1&amp;":R"&amp;MATCH($C15,SeguimientoAlumnos!$C$3:$C$160,0)+2&amp;"C76"),FALSE()),0)+AT15,0)</f>
        <v>0</v>
      </c>
      <c r="AV15" s="133">
        <f aca="1">IF($G15&gt;1,MATCH("X",INDIRECT(CONCATENATE("SeguimientoAlumnos!R"&amp;MATCH($C15,SeguimientoAlumnos!$C$3:$C$160,0)+2&amp;"C"&amp;AU15+1&amp;":R"&amp;MATCH($C15,SeguimientoAlumnos!$C$3:$C$160,0)+2&amp;"C76"),FALSE()),0)+AU15,0)</f>
        <v>0</v>
      </c>
    </row>
    <row r="16" spans="1:48" ht="15.75" customHeight="1">
      <c r="A16" s="130" t="e">
        <f>#REF!</f>
        <v>#REF!</v>
      </c>
      <c r="B16" s="130" t="str">
        <f>SeguimientoAlumnos!A18</f>
        <v>ISC02C</v>
      </c>
      <c r="C16" s="130" t="str">
        <f>SeguimientoAlumnos!C18</f>
        <v>UP220851</v>
      </c>
      <c r="D16" s="130">
        <f>SeguimientoAlumnos!D18</f>
        <v>0</v>
      </c>
      <c r="E16" s="65" t="str">
        <f>C16&amp;"@alumnos.upa.edu.mx"</f>
        <v>UP220851@alumnos.upa.edu.mx</v>
      </c>
      <c r="F16" s="65">
        <f>VLOOKUP($C16,SeguimientoAlumnos!$C$2:$BW$109,51,FALSE())</f>
        <v>0</v>
      </c>
      <c r="G16" s="65">
        <f>VLOOKUP($C16,SeguimientoAlumnos!$C$2:$BW$109,52,FALSE())</f>
        <v>0</v>
      </c>
      <c r="H16" s="131" t="str">
        <f aca="1">IFERROR(INDIRECT(CONCATENATE("SeguimientoAlumnos!R2C"&amp;AN16),FALSE()),"")</f>
        <v/>
      </c>
      <c r="I16" s="131" t="str">
        <f aca="1">IFERROR(INDIRECT(CONCATENATE("SeguimientoAlumnos!R2C"&amp;AO16),FALSE()),"")</f>
        <v/>
      </c>
      <c r="J16" s="131" t="str">
        <f aca="1">IFERROR(INDIRECT(CONCATENATE("SeguimientoAlumnos!R2C"&amp;AP16),FALSE()),"")</f>
        <v/>
      </c>
      <c r="K16" s="131" t="str">
        <f aca="1">IFERROR(INDIRECT(CONCATENATE("SeguimientoAlumnos!R2C"&amp;AQ16),FALSE()),"")</f>
        <v/>
      </c>
      <c r="L16" s="131" t="str">
        <f aca="1">IFERROR(INDIRECT(CONCATENATE("SeguimientoAlumnos!R2C"&amp;AR16),FALSE()),"")</f>
        <v/>
      </c>
      <c r="M16" s="131" t="str">
        <f aca="1">IFERROR(INDIRECT(CONCATENATE("SeguimientoAlumnos!R2C"&amp;AS16),FALSE()),"")</f>
        <v/>
      </c>
      <c r="N16" s="131" t="str">
        <f aca="1">IFERROR(INDIRECT(CONCATENATE("SeguimientoAlumnos!R2C"&amp;AT16),FALSE()),"")</f>
        <v/>
      </c>
      <c r="O16" s="131" t="str">
        <f aca="1">IFERROR(INDIRECT(CONCATENATE("SeguimientoAlumnos!R2C"&amp;AU16),FALSE()),"")</f>
        <v/>
      </c>
      <c r="P16" s="131" t="str">
        <f aca="1">IFERROR(INDIRECT(CONCATENATE("SeguimientoAlumnos!R2C"&amp;AV16),FALSE()),"")</f>
        <v/>
      </c>
      <c r="Q16" s="65">
        <f>VLOOKUP($C16,SeguimientoAlumnos!$C$2:$BT$109,49,FALSE())</f>
        <v>0</v>
      </c>
      <c r="R16" s="131" t="str">
        <f aca="1">IFERROR(INDIRECT(CONCATENATE("SeguimientoAlumnos!R2C"&amp;AG16),FALSE()),"")</f>
        <v/>
      </c>
      <c r="S16" s="131" t="str">
        <f aca="1">IFERROR(INDIRECT(CONCATENATE("SeguimientoAlumnos!R2C"&amp;AH16),FALSE()),"")</f>
        <v/>
      </c>
      <c r="T16" s="131" t="str">
        <f aca="1">IFERROR(INDIRECT(CONCATENATE("SeguimientoAlumnos!R2C"&amp;AI16),FALSE()),"")</f>
        <v/>
      </c>
      <c r="U16" s="65"/>
      <c r="V16" s="65"/>
      <c r="W16" s="65"/>
      <c r="X16" s="65"/>
      <c r="Y16" s="65">
        <f>VLOOKUP($C16,SeguimientoAlumnos!$C$2:$BT$109,50,FALSE())</f>
        <v>0</v>
      </c>
      <c r="Z16" s="131" t="str">
        <f aca="1">IFERROR(INDIRECT(CONCATENATE("SeguimientoAlumnos!R2C"&amp;AD16),FALSE()),"")</f>
        <v/>
      </c>
      <c r="AA16" s="131" t="str">
        <f aca="1">IFERROR(INDIRECT(CONCATENATE("SeguimientoAlumnos!R2C"&amp;AE16),FALSE()),"")</f>
        <v/>
      </c>
      <c r="AB16" s="131" t="str">
        <f aca="1">IFERROR(INDIRECT(CONCATENATE("SeguimientoAlumnos!R2C"&amp;AF16),FALSE()),"")</f>
        <v/>
      </c>
      <c r="AC16" s="65">
        <f>VLOOKUP($C16,SeguimientoAlumnos!$C$2:$BT$109,43,FALSE())</f>
        <v>0</v>
      </c>
      <c r="AD16" s="132">
        <f aca="1">IF($Y16&gt;0,MATCH("E",INDIRECT(CONCATENATE("SeguimientoAlumnos!R"&amp;MATCH($C16,SeguimientoAlumnos!$C$3:$C$130,0)+2&amp;"C5"&amp;":R"&amp;MATCH($C16,SeguimientoAlumnos!$C$3:$C$130,0)+2&amp;"C76"),FALSE()),0)+4,0)</f>
        <v>0</v>
      </c>
      <c r="AE16" s="133">
        <f aca="1">IF($Y16&gt;1,MATCH("E",INDIRECT(CONCATENATE("SeguimientoAlumnos!R"&amp;MATCH($C16,SeguimientoAlumnos!$C$3:$C$130,0)+2&amp;"C"&amp;AD16+1&amp;":R"&amp;MATCH($C16,SeguimientoAlumnos!$C$3:$C$130,0)+2&amp;"C76"),FALSE()),0)+AD16,0)</f>
        <v>0</v>
      </c>
      <c r="AF16" s="133">
        <f aca="1">IF($Y16&gt;2,MATCH("E",INDIRECT(CONCATENATE("SeguimientoAlumnos!R"&amp;MATCH($C16,SeguimientoAlumnos!$C$3:$C$130,0)+2&amp;"C"&amp;AE16+1&amp;":R"&amp;MATCH($C16,SeguimientoAlumnos!$C$3:$C$130,0)+2&amp;"C76"),FALSE()),0)+AE16,0)</f>
        <v>0</v>
      </c>
      <c r="AG16" s="133">
        <f aca="1">IF($Q16&gt;0,MATCH("R",INDIRECT(CONCATENATE("SeguimientoAlumnos!R"&amp;MATCH($C16,SeguimientoAlumnos!$C$3:$C$160,0)+2&amp;"C5"&amp;":R"&amp;MATCH($C16,SeguimientoAlumnos!$C$3:$C$160,0)+2&amp;"C76"),FALSE()),0)+4,0)</f>
        <v>0</v>
      </c>
      <c r="AH16" s="133">
        <f aca="1">IF($Q16&gt;1,MATCH("R",INDIRECT(CONCATENATE("SeguimientoAlumnos!R"&amp;MATCH($C16,SeguimientoAlumnos!$C$3:$C$160,0)+2&amp;"C"&amp;AG16+1&amp;":R"&amp;MATCH($C16,SeguimientoAlumnos!$C$3:$C$160,0)+2&amp;"C76"),FALSE()),0)+AG16,0)</f>
        <v>0</v>
      </c>
      <c r="AI16" s="133">
        <f aca="1">IF($Q16&gt;1,MATCH("R",INDIRECT(CONCATENATE("SeguimientoAlumnos!R"&amp;MATCH($C16,SeguimientoAlumnos!$C$3:$C$160,0)+2&amp;"C"&amp;AH16+1&amp;":R"&amp;MATCH($C16,SeguimientoAlumnos!$C$3:$C$160,0)+2&amp;"C76"),FALSE()),0)+AH16,0)</f>
        <v>0</v>
      </c>
      <c r="AJ16" s="133">
        <f aca="1">IF($Q16&gt;1,MATCH("R",INDIRECT(CONCATENATE("SeguimientoAlumnos!R"&amp;MATCH($C16,SeguimientoAlumnos!$C$3:$C$160,0)+2&amp;"C"&amp;AI16+1&amp;":R"&amp;MATCH($C16,SeguimientoAlumnos!$C$3:$C$160,0)+2&amp;"C76"),FALSE()),0)+AI16,0)</f>
        <v>0</v>
      </c>
      <c r="AK16" s="133">
        <f aca="1">IF($Q16&gt;1,MATCH("R",INDIRECT(CONCATENATE("SeguimientoAlumnos!R"&amp;MATCH($C16,SeguimientoAlumnos!$C$3:$C$160,0)+2&amp;"C"&amp;AJ16+1&amp;":R"&amp;MATCH($C16,SeguimientoAlumnos!$C$3:$C$160,0)+2&amp;"C76"),FALSE()),0)+AJ16,0)</f>
        <v>0</v>
      </c>
      <c r="AL16" s="134">
        <f aca="1">IF($Q16&gt;1,MATCH("R",INDIRECT(CONCATENATE("SeguimientoAlumnos!R"&amp;MATCH($C16,SeguimientoAlumnos!$C$3:$C$160,0)+2&amp;"C"&amp;AK16+1&amp;":R"&amp;MATCH($C16,SeguimientoAlumnos!$C$3:$C$160,0)+2&amp;"C76"),FALSE()),0)+AK16,0)</f>
        <v>0</v>
      </c>
      <c r="AM16" s="134">
        <f aca="1">IF($Q16&gt;1,MATCH("R",INDIRECT(CONCATENATE("SeguimientoAlumnos!R"&amp;MATCH($C16,SeguimientoAlumnos!$C$3:$C$160,0)+2&amp;"C"&amp;AL16+1&amp;":R"&amp;MATCH($C16,SeguimientoAlumnos!$C$3:$C$160,0)+2&amp;"C76"),FALSE()),0)+AL16,0)</f>
        <v>0</v>
      </c>
      <c r="AN16" s="133">
        <f aca="1">IF($G16&gt;0,MATCH("X",INDIRECT(CONCATENATE("SeguimientoAlumnos!R"&amp;MATCH($C16,SeguimientoAlumnos!$C$3:$C$160,0)+2&amp;"C5"&amp;":R"&amp;MATCH($C16,SeguimientoAlumnos!$C$3:$C$160,0)+2&amp;"C76"),FALSE()),0)+4,0)</f>
        <v>0</v>
      </c>
      <c r="AO16" s="135">
        <f aca="1">IF($G16&gt;1,MATCH("X",INDIRECT(CONCATENATE("SeguimientoAlumnos!R"&amp;MATCH($C16,SeguimientoAlumnos!$C$3:$C$160,0)+2&amp;"C"&amp;AN16+1&amp;":R"&amp;MATCH($C16,SeguimientoAlumnos!$C$3:$C$160,0)+2&amp;"C76"),FALSE()),0)+AN16,0)</f>
        <v>0</v>
      </c>
      <c r="AP16" s="133">
        <f aca="1">IF($G16&gt;1,MATCH("X",INDIRECT(CONCATENATE("SeguimientoAlumnos!R"&amp;MATCH($C16,SeguimientoAlumnos!$C$3:$C$160,0)+2&amp;"C"&amp;AO16+1&amp;":R"&amp;MATCH($C16,SeguimientoAlumnos!$C$3:$C$160,0)+2&amp;"C76"),FALSE()),0)+AO16,0)</f>
        <v>0</v>
      </c>
      <c r="AQ16" s="133">
        <f aca="1">IF($G16&gt;1,MATCH("X",INDIRECT(CONCATENATE("SeguimientoAlumnos!R"&amp;MATCH($C16,SeguimientoAlumnos!$C$3:$C$160,0)+2&amp;"C"&amp;AP16+1&amp;":R"&amp;MATCH($C16,SeguimientoAlumnos!$C$3:$C$160,0)+2&amp;"C76"),FALSE()),0)+AP16,0)</f>
        <v>0</v>
      </c>
      <c r="AR16" s="133">
        <f aca="1">IF($G16&gt;1,MATCH("X",INDIRECT(CONCATENATE("SeguimientoAlumnos!R"&amp;MATCH($C16,SeguimientoAlumnos!$C$3:$C$160,0)+2&amp;"C"&amp;AQ16+1&amp;":R"&amp;MATCH($C16,SeguimientoAlumnos!$C$3:$C$160,0)+2&amp;"C76"),FALSE()),0)+AQ16,0)</f>
        <v>0</v>
      </c>
      <c r="AS16" s="133">
        <f aca="1">IF($G16&gt;1,MATCH("X",INDIRECT(CONCATENATE("SeguimientoAlumnos!R"&amp;MATCH($C16,SeguimientoAlumnos!$C$3:$C$160,0)+2&amp;"C"&amp;AR16+1&amp;":R"&amp;MATCH($C16,SeguimientoAlumnos!$C$3:$C$160,0)+2&amp;"C76"),FALSE()),0)+AR16,0)</f>
        <v>0</v>
      </c>
      <c r="AT16" s="133">
        <f aca="1">IF($G16&gt;1,MATCH("X",INDIRECT(CONCATENATE("SeguimientoAlumnos!R"&amp;MATCH($C16,SeguimientoAlumnos!$C$3:$C$160,0)+2&amp;"C"&amp;AS16+1&amp;":R"&amp;MATCH($C16,SeguimientoAlumnos!$C$3:$C$160,0)+2&amp;"C76"),FALSE()),0)+AS16,0)</f>
        <v>0</v>
      </c>
      <c r="AU16" s="133">
        <f aca="1">IF($G16&gt;1,MATCH("X",INDIRECT(CONCATENATE("SeguimientoAlumnos!R"&amp;MATCH($C16,SeguimientoAlumnos!$C$3:$C$160,0)+2&amp;"C"&amp;AT16+1&amp;":R"&amp;MATCH($C16,SeguimientoAlumnos!$C$3:$C$160,0)+2&amp;"C76"),FALSE()),0)+AT16,0)</f>
        <v>0</v>
      </c>
      <c r="AV16" s="133">
        <f aca="1">IF($G16&gt;1,MATCH("X",INDIRECT(CONCATENATE("SeguimientoAlumnos!R"&amp;MATCH($C16,SeguimientoAlumnos!$C$3:$C$160,0)+2&amp;"C"&amp;AU16+1&amp;":R"&amp;MATCH($C16,SeguimientoAlumnos!$C$3:$C$160,0)+2&amp;"C76"),FALSE()),0)+AU16,0)</f>
        <v>0</v>
      </c>
    </row>
    <row r="17" spans="1:48" ht="15.75" customHeight="1">
      <c r="A17" s="130" t="e">
        <f>#REF!</f>
        <v>#REF!</v>
      </c>
      <c r="B17" s="130" t="str">
        <f>SeguimientoAlumnos!A19</f>
        <v>ISC02C</v>
      </c>
      <c r="C17" s="130" t="str">
        <f>SeguimientoAlumnos!C19</f>
        <v>UP220961</v>
      </c>
      <c r="D17" s="130">
        <f>SeguimientoAlumnos!D19</f>
        <v>0</v>
      </c>
      <c r="E17" s="65" t="str">
        <f>C17&amp;"@alumnos.upa.edu.mx"</f>
        <v>UP220961@alumnos.upa.edu.mx</v>
      </c>
      <c r="F17" s="65">
        <f>VLOOKUP($C17,SeguimientoAlumnos!$C$2:$BW$109,51,FALSE())</f>
        <v>0</v>
      </c>
      <c r="G17" s="65">
        <f>VLOOKUP($C17,SeguimientoAlumnos!$C$2:$BW$109,52,FALSE())</f>
        <v>0</v>
      </c>
      <c r="H17" s="131" t="str">
        <f aca="1">IFERROR(INDIRECT(CONCATENATE("SeguimientoAlumnos!R2C"&amp;AN17),FALSE()),"")</f>
        <v/>
      </c>
      <c r="I17" s="131" t="str">
        <f aca="1">IFERROR(INDIRECT(CONCATENATE("SeguimientoAlumnos!R2C"&amp;AO17),FALSE()),"")</f>
        <v/>
      </c>
      <c r="J17" s="131" t="str">
        <f aca="1">IFERROR(INDIRECT(CONCATENATE("SeguimientoAlumnos!R2C"&amp;AP17),FALSE()),"")</f>
        <v/>
      </c>
      <c r="K17" s="131" t="str">
        <f aca="1">IFERROR(INDIRECT(CONCATENATE("SeguimientoAlumnos!R2C"&amp;AQ17),FALSE()),"")</f>
        <v/>
      </c>
      <c r="L17" s="131" t="str">
        <f aca="1">IFERROR(INDIRECT(CONCATENATE("SeguimientoAlumnos!R2C"&amp;AR17),FALSE()),"")</f>
        <v/>
      </c>
      <c r="M17" s="131" t="str">
        <f aca="1">IFERROR(INDIRECT(CONCATENATE("SeguimientoAlumnos!R2C"&amp;AS17),FALSE()),"")</f>
        <v/>
      </c>
      <c r="N17" s="131" t="str">
        <f aca="1">IFERROR(INDIRECT(CONCATENATE("SeguimientoAlumnos!R2C"&amp;AT17),FALSE()),"")</f>
        <v/>
      </c>
      <c r="O17" s="131" t="str">
        <f aca="1">IFERROR(INDIRECT(CONCATENATE("SeguimientoAlumnos!R2C"&amp;AU17),FALSE()),"")</f>
        <v/>
      </c>
      <c r="P17" s="131" t="str">
        <f aca="1">IFERROR(INDIRECT(CONCATENATE("SeguimientoAlumnos!R2C"&amp;AV17),FALSE()),"")</f>
        <v/>
      </c>
      <c r="Q17" s="65">
        <f>VLOOKUP($C17,SeguimientoAlumnos!$C$2:$BT$109,49,FALSE())</f>
        <v>0</v>
      </c>
      <c r="R17" s="131" t="str">
        <f aca="1">IFERROR(INDIRECT(CONCATENATE("SeguimientoAlumnos!R2C"&amp;AG17),FALSE()),"")</f>
        <v/>
      </c>
      <c r="S17" s="131" t="str">
        <f aca="1">IFERROR(INDIRECT(CONCATENATE("SeguimientoAlumnos!R2C"&amp;AH17),FALSE()),"")</f>
        <v/>
      </c>
      <c r="T17" s="131" t="str">
        <f aca="1">IFERROR(INDIRECT(CONCATENATE("SeguimientoAlumnos!R2C"&amp;AI17),FALSE()),"")</f>
        <v/>
      </c>
      <c r="U17" s="65"/>
      <c r="V17" s="65"/>
      <c r="W17" s="65"/>
      <c r="X17" s="65"/>
      <c r="Y17" s="65">
        <f>VLOOKUP($C17,SeguimientoAlumnos!$C$2:$BT$109,50,FALSE())</f>
        <v>0</v>
      </c>
      <c r="Z17" s="131" t="str">
        <f aca="1">IFERROR(INDIRECT(CONCATENATE("SeguimientoAlumnos!R2C"&amp;AD17),FALSE()),"")</f>
        <v/>
      </c>
      <c r="AA17" s="131" t="str">
        <f aca="1">IFERROR(INDIRECT(CONCATENATE("SeguimientoAlumnos!R2C"&amp;AE17),FALSE()),"")</f>
        <v/>
      </c>
      <c r="AB17" s="131" t="str">
        <f aca="1">IFERROR(INDIRECT(CONCATENATE("SeguimientoAlumnos!R2C"&amp;AF17),FALSE()),"")</f>
        <v/>
      </c>
      <c r="AC17" s="65">
        <f>VLOOKUP($C17,SeguimientoAlumnos!$C$2:$BT$109,43,FALSE())</f>
        <v>0</v>
      </c>
      <c r="AD17" s="132">
        <f aca="1">IF($Y17&gt;0,MATCH("E",INDIRECT(CONCATENATE("SeguimientoAlumnos!R"&amp;MATCH($C17,SeguimientoAlumnos!$C$3:$C$130,0)+2&amp;"C5"&amp;":R"&amp;MATCH($C17,SeguimientoAlumnos!$C$3:$C$130,0)+2&amp;"C76"),FALSE()),0)+4,0)</f>
        <v>0</v>
      </c>
      <c r="AE17" s="133">
        <f aca="1">IF($Y17&gt;1,MATCH("E",INDIRECT(CONCATENATE("SeguimientoAlumnos!R"&amp;MATCH($C17,SeguimientoAlumnos!$C$3:$C$130,0)+2&amp;"C"&amp;AD17+1&amp;":R"&amp;MATCH($C17,SeguimientoAlumnos!$C$3:$C$130,0)+2&amp;"C76"),FALSE()),0)+AD17,0)</f>
        <v>0</v>
      </c>
      <c r="AF17" s="133">
        <f aca="1">IF($Y17&gt;2,MATCH("E",INDIRECT(CONCATENATE("SeguimientoAlumnos!R"&amp;MATCH($C17,SeguimientoAlumnos!$C$3:$C$130,0)+2&amp;"C"&amp;AE17+1&amp;":R"&amp;MATCH($C17,SeguimientoAlumnos!$C$3:$C$130,0)+2&amp;"C76"),FALSE()),0)+AE17,0)</f>
        <v>0</v>
      </c>
      <c r="AG17" s="133">
        <f aca="1">IF($Q17&gt;0,MATCH("R",INDIRECT(CONCATENATE("SeguimientoAlumnos!R"&amp;MATCH($C17,SeguimientoAlumnos!$C$3:$C$160,0)+2&amp;"C5"&amp;":R"&amp;MATCH($C17,SeguimientoAlumnos!$C$3:$C$160,0)+2&amp;"C76"),FALSE()),0)+4,0)</f>
        <v>0</v>
      </c>
      <c r="AH17" s="133">
        <f aca="1">IF($Q17&gt;1,MATCH("R",INDIRECT(CONCATENATE("SeguimientoAlumnos!R"&amp;MATCH($C17,SeguimientoAlumnos!$C$3:$C$160,0)+2&amp;"C"&amp;AG17+1&amp;":R"&amp;MATCH($C17,SeguimientoAlumnos!$C$3:$C$160,0)+2&amp;"C76"),FALSE()),0)+AG17,0)</f>
        <v>0</v>
      </c>
      <c r="AI17" s="133">
        <f aca="1">IF($Q17&gt;1,MATCH("R",INDIRECT(CONCATENATE("SeguimientoAlumnos!R"&amp;MATCH($C17,SeguimientoAlumnos!$C$3:$C$160,0)+2&amp;"C"&amp;AH17+1&amp;":R"&amp;MATCH($C17,SeguimientoAlumnos!$C$3:$C$160,0)+2&amp;"C76"),FALSE()),0)+AH17,0)</f>
        <v>0</v>
      </c>
      <c r="AJ17" s="133">
        <f aca="1">IF($Q17&gt;1,MATCH("R",INDIRECT(CONCATENATE("SeguimientoAlumnos!R"&amp;MATCH($C17,SeguimientoAlumnos!$C$3:$C$160,0)+2&amp;"C"&amp;AI17+1&amp;":R"&amp;MATCH($C17,SeguimientoAlumnos!$C$3:$C$160,0)+2&amp;"C76"),FALSE()),0)+AI17,0)</f>
        <v>0</v>
      </c>
      <c r="AK17" s="133">
        <f aca="1">IF($Q17&gt;1,MATCH("R",INDIRECT(CONCATENATE("SeguimientoAlumnos!R"&amp;MATCH($C17,SeguimientoAlumnos!$C$3:$C$160,0)+2&amp;"C"&amp;AJ17+1&amp;":R"&amp;MATCH($C17,SeguimientoAlumnos!$C$3:$C$160,0)+2&amp;"C76"),FALSE()),0)+AJ17,0)</f>
        <v>0</v>
      </c>
      <c r="AL17" s="134">
        <f aca="1">IF($Q17&gt;1,MATCH("R",INDIRECT(CONCATENATE("SeguimientoAlumnos!R"&amp;MATCH($C17,SeguimientoAlumnos!$C$3:$C$160,0)+2&amp;"C"&amp;AK17+1&amp;":R"&amp;MATCH($C17,SeguimientoAlumnos!$C$3:$C$160,0)+2&amp;"C76"),FALSE()),0)+AK17,0)</f>
        <v>0</v>
      </c>
      <c r="AM17" s="134">
        <f aca="1">IF($Q17&gt;1,MATCH("R",INDIRECT(CONCATENATE("SeguimientoAlumnos!R"&amp;MATCH($C17,SeguimientoAlumnos!$C$3:$C$160,0)+2&amp;"C"&amp;AL17+1&amp;":R"&amp;MATCH($C17,SeguimientoAlumnos!$C$3:$C$160,0)+2&amp;"C76"),FALSE()),0)+AL17,0)</f>
        <v>0</v>
      </c>
      <c r="AN17" s="133">
        <f aca="1">IF($G17&gt;0,MATCH("X",INDIRECT(CONCATENATE("SeguimientoAlumnos!R"&amp;MATCH($C17,SeguimientoAlumnos!$C$3:$C$160,0)+2&amp;"C5"&amp;":R"&amp;MATCH($C17,SeguimientoAlumnos!$C$3:$C$160,0)+2&amp;"C76"),FALSE()),0)+4,0)</f>
        <v>0</v>
      </c>
      <c r="AO17" s="135">
        <f aca="1">IF($G17&gt;1,MATCH("X",INDIRECT(CONCATENATE("SeguimientoAlumnos!R"&amp;MATCH($C17,SeguimientoAlumnos!$C$3:$C$160,0)+2&amp;"C"&amp;AN17+1&amp;":R"&amp;MATCH($C17,SeguimientoAlumnos!$C$3:$C$160,0)+2&amp;"C76"),FALSE()),0)+AN17,0)</f>
        <v>0</v>
      </c>
      <c r="AP17" s="133">
        <f aca="1">IF($G17&gt;1,MATCH("X",INDIRECT(CONCATENATE("SeguimientoAlumnos!R"&amp;MATCH($C17,SeguimientoAlumnos!$C$3:$C$160,0)+2&amp;"C"&amp;AO17+1&amp;":R"&amp;MATCH($C17,SeguimientoAlumnos!$C$3:$C$160,0)+2&amp;"C76"),FALSE()),0)+AO17,0)</f>
        <v>0</v>
      </c>
      <c r="AQ17" s="133">
        <f aca="1">IF($G17&gt;1,MATCH("X",INDIRECT(CONCATENATE("SeguimientoAlumnos!R"&amp;MATCH($C17,SeguimientoAlumnos!$C$3:$C$160,0)+2&amp;"C"&amp;AP17+1&amp;":R"&amp;MATCH($C17,SeguimientoAlumnos!$C$3:$C$160,0)+2&amp;"C76"),FALSE()),0)+AP17,0)</f>
        <v>0</v>
      </c>
      <c r="AR17" s="133">
        <f aca="1">IF($G17&gt;1,MATCH("X",INDIRECT(CONCATENATE("SeguimientoAlumnos!R"&amp;MATCH($C17,SeguimientoAlumnos!$C$3:$C$160,0)+2&amp;"C"&amp;AQ17+1&amp;":R"&amp;MATCH($C17,SeguimientoAlumnos!$C$3:$C$160,0)+2&amp;"C76"),FALSE()),0)+AQ17,0)</f>
        <v>0</v>
      </c>
      <c r="AS17" s="133">
        <f aca="1">IF($G17&gt;1,MATCH("X",INDIRECT(CONCATENATE("SeguimientoAlumnos!R"&amp;MATCH($C17,SeguimientoAlumnos!$C$3:$C$160,0)+2&amp;"C"&amp;AR17+1&amp;":R"&amp;MATCH($C17,SeguimientoAlumnos!$C$3:$C$160,0)+2&amp;"C76"),FALSE()),0)+AR17,0)</f>
        <v>0</v>
      </c>
      <c r="AT17" s="133">
        <f aca="1">IF($G17&gt;1,MATCH("X",INDIRECT(CONCATENATE("SeguimientoAlumnos!R"&amp;MATCH($C17,SeguimientoAlumnos!$C$3:$C$160,0)+2&amp;"C"&amp;AS17+1&amp;":R"&amp;MATCH($C17,SeguimientoAlumnos!$C$3:$C$160,0)+2&amp;"C76"),FALSE()),0)+AS17,0)</f>
        <v>0</v>
      </c>
      <c r="AU17" s="133">
        <f aca="1">IF($G17&gt;1,MATCH("X",INDIRECT(CONCATENATE("SeguimientoAlumnos!R"&amp;MATCH($C17,SeguimientoAlumnos!$C$3:$C$160,0)+2&amp;"C"&amp;AT17+1&amp;":R"&amp;MATCH($C17,SeguimientoAlumnos!$C$3:$C$160,0)+2&amp;"C76"),FALSE()),0)+AT17,0)</f>
        <v>0</v>
      </c>
      <c r="AV17" s="133">
        <f aca="1">IF($G17&gt;1,MATCH("X",INDIRECT(CONCATENATE("SeguimientoAlumnos!R"&amp;MATCH($C17,SeguimientoAlumnos!$C$3:$C$160,0)+2&amp;"C"&amp;AU17+1&amp;":R"&amp;MATCH($C17,SeguimientoAlumnos!$C$3:$C$160,0)+2&amp;"C76"),FALSE()),0)+AU17,0)</f>
        <v>0</v>
      </c>
    </row>
    <row r="18" spans="1:48" ht="15.75" customHeight="1">
      <c r="A18" s="130" t="e">
        <f>#REF!</f>
        <v>#REF!</v>
      </c>
      <c r="B18" s="130" t="str">
        <f>SeguimientoAlumnos!A20</f>
        <v>ISC02C</v>
      </c>
      <c r="C18" s="130" t="str">
        <f>SeguimientoAlumnos!C20</f>
        <v>UP220974</v>
      </c>
      <c r="D18" s="130">
        <f>SeguimientoAlumnos!D20</f>
        <v>0</v>
      </c>
      <c r="E18" s="65" t="str">
        <f>C18&amp;"@alumnos.upa.edu.mx"</f>
        <v>UP220974@alumnos.upa.edu.mx</v>
      </c>
      <c r="F18" s="65">
        <f>VLOOKUP($C18,SeguimientoAlumnos!$C$2:$BW$109,51,FALSE())</f>
        <v>0</v>
      </c>
      <c r="G18" s="65">
        <f>VLOOKUP($C18,SeguimientoAlumnos!$C$2:$BW$109,52,FALSE())</f>
        <v>0</v>
      </c>
      <c r="H18" s="131" t="str">
        <f aca="1">IFERROR(INDIRECT(CONCATENATE("SeguimientoAlumnos!R2C"&amp;AN18),FALSE()),"")</f>
        <v/>
      </c>
      <c r="I18" s="131" t="str">
        <f aca="1">IFERROR(INDIRECT(CONCATENATE("SeguimientoAlumnos!R2C"&amp;AO18),FALSE()),"")</f>
        <v/>
      </c>
      <c r="J18" s="131" t="str">
        <f aca="1">IFERROR(INDIRECT(CONCATENATE("SeguimientoAlumnos!R2C"&amp;AP18),FALSE()),"")</f>
        <v/>
      </c>
      <c r="K18" s="131" t="str">
        <f aca="1">IFERROR(INDIRECT(CONCATENATE("SeguimientoAlumnos!R2C"&amp;AQ18),FALSE()),"")</f>
        <v/>
      </c>
      <c r="L18" s="131" t="str">
        <f aca="1">IFERROR(INDIRECT(CONCATENATE("SeguimientoAlumnos!R2C"&amp;AR18),FALSE()),"")</f>
        <v/>
      </c>
      <c r="M18" s="131" t="str">
        <f aca="1">IFERROR(INDIRECT(CONCATENATE("SeguimientoAlumnos!R2C"&amp;AS18),FALSE()),"")</f>
        <v/>
      </c>
      <c r="N18" s="131" t="str">
        <f aca="1">IFERROR(INDIRECT(CONCATENATE("SeguimientoAlumnos!R2C"&amp;AT18),FALSE()),"")</f>
        <v/>
      </c>
      <c r="O18" s="131" t="str">
        <f aca="1">IFERROR(INDIRECT(CONCATENATE("SeguimientoAlumnos!R2C"&amp;AU18),FALSE()),"")</f>
        <v/>
      </c>
      <c r="P18" s="131" t="str">
        <f aca="1">IFERROR(INDIRECT(CONCATENATE("SeguimientoAlumnos!R2C"&amp;AV18),FALSE()),"")</f>
        <v/>
      </c>
      <c r="Q18" s="65">
        <f>VLOOKUP($C18,SeguimientoAlumnos!$C$2:$BT$109,49,FALSE())</f>
        <v>0</v>
      </c>
      <c r="R18" s="131" t="str">
        <f aca="1">IFERROR(INDIRECT(CONCATENATE("SeguimientoAlumnos!R2C"&amp;AG18),FALSE()),"")</f>
        <v/>
      </c>
      <c r="S18" s="131" t="str">
        <f aca="1">IFERROR(INDIRECT(CONCATENATE("SeguimientoAlumnos!R2C"&amp;AH18),FALSE()),"")</f>
        <v/>
      </c>
      <c r="T18" s="131" t="str">
        <f aca="1">IFERROR(INDIRECT(CONCATENATE("SeguimientoAlumnos!R2C"&amp;AI18),FALSE()),"")</f>
        <v/>
      </c>
      <c r="U18" s="65"/>
      <c r="V18" s="65"/>
      <c r="W18" s="65"/>
      <c r="X18" s="65"/>
      <c r="Y18" s="65">
        <f>VLOOKUP($C18,SeguimientoAlumnos!$C$2:$BT$109,50,FALSE())</f>
        <v>0</v>
      </c>
      <c r="Z18" s="131" t="str">
        <f aca="1">IFERROR(INDIRECT(CONCATENATE("SeguimientoAlumnos!R2C"&amp;AD18),FALSE()),"")</f>
        <v/>
      </c>
      <c r="AA18" s="131" t="str">
        <f aca="1">IFERROR(INDIRECT(CONCATENATE("SeguimientoAlumnos!R2C"&amp;AE18),FALSE()),"")</f>
        <v/>
      </c>
      <c r="AB18" s="131" t="str">
        <f aca="1">IFERROR(INDIRECT(CONCATENATE("SeguimientoAlumnos!R2C"&amp;AF18),FALSE()),"")</f>
        <v/>
      </c>
      <c r="AC18" s="65">
        <f>VLOOKUP($C18,SeguimientoAlumnos!$C$2:$BT$109,43,FALSE())</f>
        <v>0</v>
      </c>
      <c r="AD18" s="132">
        <f aca="1">IF($Y18&gt;0,MATCH("E",INDIRECT(CONCATENATE("SeguimientoAlumnos!R"&amp;MATCH($C18,SeguimientoAlumnos!$C$3:$C$130,0)+2&amp;"C5"&amp;":R"&amp;MATCH($C18,SeguimientoAlumnos!$C$3:$C$130,0)+2&amp;"C76"),FALSE()),0)+4,0)</f>
        <v>0</v>
      </c>
      <c r="AE18" s="133">
        <f aca="1">IF($Y18&gt;1,MATCH("E",INDIRECT(CONCATENATE("SeguimientoAlumnos!R"&amp;MATCH($C18,SeguimientoAlumnos!$C$3:$C$130,0)+2&amp;"C"&amp;AD18+1&amp;":R"&amp;MATCH($C18,SeguimientoAlumnos!$C$3:$C$130,0)+2&amp;"C76"),FALSE()),0)+AD18,0)</f>
        <v>0</v>
      </c>
      <c r="AF18" s="133">
        <f aca="1">IF($Y18&gt;2,MATCH("E",INDIRECT(CONCATENATE("SeguimientoAlumnos!R"&amp;MATCH($C18,SeguimientoAlumnos!$C$3:$C$130,0)+2&amp;"C"&amp;AE18+1&amp;":R"&amp;MATCH($C18,SeguimientoAlumnos!$C$3:$C$130,0)+2&amp;"C76"),FALSE()),0)+AE18,0)</f>
        <v>0</v>
      </c>
      <c r="AG18" s="133">
        <f aca="1">IF($Q18&gt;0,MATCH("R",INDIRECT(CONCATENATE("SeguimientoAlumnos!R"&amp;MATCH($C18,SeguimientoAlumnos!$C$3:$C$160,0)+2&amp;"C5"&amp;":R"&amp;MATCH($C18,SeguimientoAlumnos!$C$3:$C$160,0)+2&amp;"C76"),FALSE()),0)+4,0)</f>
        <v>0</v>
      </c>
      <c r="AH18" s="133">
        <f aca="1">IF($Q18&gt;1,MATCH("R",INDIRECT(CONCATENATE("SeguimientoAlumnos!R"&amp;MATCH($C18,SeguimientoAlumnos!$C$3:$C$160,0)+2&amp;"C"&amp;AG18+1&amp;":R"&amp;MATCH($C18,SeguimientoAlumnos!$C$3:$C$160,0)+2&amp;"C76"),FALSE()),0)+AG18,0)</f>
        <v>0</v>
      </c>
      <c r="AI18" s="133">
        <f aca="1">IF($Q18&gt;1,MATCH("R",INDIRECT(CONCATENATE("SeguimientoAlumnos!R"&amp;MATCH($C18,SeguimientoAlumnos!$C$3:$C$160,0)+2&amp;"C"&amp;AH18+1&amp;":R"&amp;MATCH($C18,SeguimientoAlumnos!$C$3:$C$160,0)+2&amp;"C76"),FALSE()),0)+AH18,0)</f>
        <v>0</v>
      </c>
      <c r="AJ18" s="133">
        <f aca="1">IF($Q18&gt;1,MATCH("R",INDIRECT(CONCATENATE("SeguimientoAlumnos!R"&amp;MATCH($C18,SeguimientoAlumnos!$C$3:$C$160,0)+2&amp;"C"&amp;AI18+1&amp;":R"&amp;MATCH($C18,SeguimientoAlumnos!$C$3:$C$160,0)+2&amp;"C76"),FALSE()),0)+AI18,0)</f>
        <v>0</v>
      </c>
      <c r="AK18" s="133">
        <f aca="1">IF($Q18&gt;1,MATCH("R",INDIRECT(CONCATENATE("SeguimientoAlumnos!R"&amp;MATCH($C18,SeguimientoAlumnos!$C$3:$C$160,0)+2&amp;"C"&amp;AJ18+1&amp;":R"&amp;MATCH($C18,SeguimientoAlumnos!$C$3:$C$160,0)+2&amp;"C76"),FALSE()),0)+AJ18,0)</f>
        <v>0</v>
      </c>
      <c r="AL18" s="134">
        <f aca="1">IF($Q18&gt;1,MATCH("R",INDIRECT(CONCATENATE("SeguimientoAlumnos!R"&amp;MATCH($C18,SeguimientoAlumnos!$C$3:$C$160,0)+2&amp;"C"&amp;AK18+1&amp;":R"&amp;MATCH($C18,SeguimientoAlumnos!$C$3:$C$160,0)+2&amp;"C76"),FALSE()),0)+AK18,0)</f>
        <v>0</v>
      </c>
      <c r="AM18" s="134">
        <f aca="1">IF($Q18&gt;1,MATCH("R",INDIRECT(CONCATENATE("SeguimientoAlumnos!R"&amp;MATCH($C18,SeguimientoAlumnos!$C$3:$C$160,0)+2&amp;"C"&amp;AL18+1&amp;":R"&amp;MATCH($C18,SeguimientoAlumnos!$C$3:$C$160,0)+2&amp;"C76"),FALSE()),0)+AL18,0)</f>
        <v>0</v>
      </c>
      <c r="AN18" s="133">
        <f aca="1">IF($G18&gt;0,MATCH("X",INDIRECT(CONCATENATE("SeguimientoAlumnos!R"&amp;MATCH($C18,SeguimientoAlumnos!$C$3:$C$160,0)+2&amp;"C5"&amp;":R"&amp;MATCH($C18,SeguimientoAlumnos!$C$3:$C$160,0)+2&amp;"C76"),FALSE()),0)+4,0)</f>
        <v>0</v>
      </c>
      <c r="AO18" s="135">
        <f aca="1">IF($G18&gt;1,MATCH("X",INDIRECT(CONCATENATE("SeguimientoAlumnos!R"&amp;MATCH($C18,SeguimientoAlumnos!$C$3:$C$160,0)+2&amp;"C"&amp;AN18+1&amp;":R"&amp;MATCH($C18,SeguimientoAlumnos!$C$3:$C$160,0)+2&amp;"C76"),FALSE()),0)+AN18,0)</f>
        <v>0</v>
      </c>
      <c r="AP18" s="133">
        <f aca="1">IF($G18&gt;1,MATCH("X",INDIRECT(CONCATENATE("SeguimientoAlumnos!R"&amp;MATCH($C18,SeguimientoAlumnos!$C$3:$C$160,0)+2&amp;"C"&amp;AO18+1&amp;":R"&amp;MATCH($C18,SeguimientoAlumnos!$C$3:$C$160,0)+2&amp;"C76"),FALSE()),0)+AO18,0)</f>
        <v>0</v>
      </c>
      <c r="AQ18" s="133">
        <f aca="1">IF($G18&gt;1,MATCH("X",INDIRECT(CONCATENATE("SeguimientoAlumnos!R"&amp;MATCH($C18,SeguimientoAlumnos!$C$3:$C$160,0)+2&amp;"C"&amp;AP18+1&amp;":R"&amp;MATCH($C18,SeguimientoAlumnos!$C$3:$C$160,0)+2&amp;"C76"),FALSE()),0)+AP18,0)</f>
        <v>0</v>
      </c>
      <c r="AR18" s="133">
        <f aca="1">IF($G18&gt;1,MATCH("X",INDIRECT(CONCATENATE("SeguimientoAlumnos!R"&amp;MATCH($C18,SeguimientoAlumnos!$C$3:$C$160,0)+2&amp;"C"&amp;AQ18+1&amp;":R"&amp;MATCH($C18,SeguimientoAlumnos!$C$3:$C$160,0)+2&amp;"C76"),FALSE()),0)+AQ18,0)</f>
        <v>0</v>
      </c>
      <c r="AS18" s="133">
        <f aca="1">IF($G18&gt;1,MATCH("X",INDIRECT(CONCATENATE("SeguimientoAlumnos!R"&amp;MATCH($C18,SeguimientoAlumnos!$C$3:$C$160,0)+2&amp;"C"&amp;AR18+1&amp;":R"&amp;MATCH($C18,SeguimientoAlumnos!$C$3:$C$160,0)+2&amp;"C76"),FALSE()),0)+AR18,0)</f>
        <v>0</v>
      </c>
      <c r="AT18" s="133">
        <f aca="1">IF($G18&gt;1,MATCH("X",INDIRECT(CONCATENATE("SeguimientoAlumnos!R"&amp;MATCH($C18,SeguimientoAlumnos!$C$3:$C$160,0)+2&amp;"C"&amp;AS18+1&amp;":R"&amp;MATCH($C18,SeguimientoAlumnos!$C$3:$C$160,0)+2&amp;"C76"),FALSE()),0)+AS18,0)</f>
        <v>0</v>
      </c>
      <c r="AU18" s="133">
        <f aca="1">IF($G18&gt;1,MATCH("X",INDIRECT(CONCATENATE("SeguimientoAlumnos!R"&amp;MATCH($C18,SeguimientoAlumnos!$C$3:$C$160,0)+2&amp;"C"&amp;AT18+1&amp;":R"&amp;MATCH($C18,SeguimientoAlumnos!$C$3:$C$160,0)+2&amp;"C76"),FALSE()),0)+AT18,0)</f>
        <v>0</v>
      </c>
      <c r="AV18" s="133">
        <f aca="1">IF($G18&gt;1,MATCH("X",INDIRECT(CONCATENATE("SeguimientoAlumnos!R"&amp;MATCH($C18,SeguimientoAlumnos!$C$3:$C$160,0)+2&amp;"C"&amp;AU18+1&amp;":R"&amp;MATCH($C18,SeguimientoAlumnos!$C$3:$C$160,0)+2&amp;"C76"),FALSE()),0)+AU18,0)</f>
        <v>0</v>
      </c>
    </row>
    <row r="19" spans="1:48" ht="15.75" customHeight="1">
      <c r="A19" s="130" t="e">
        <f>#REF!</f>
        <v>#REF!</v>
      </c>
      <c r="B19" s="130" t="str">
        <f>SeguimientoAlumnos!A21</f>
        <v>ISC05A</v>
      </c>
      <c r="C19" s="130" t="str">
        <f>SeguimientoAlumnos!C21</f>
        <v>UP210710</v>
      </c>
      <c r="D19" s="130">
        <f>SeguimientoAlumnos!D21</f>
        <v>0</v>
      </c>
      <c r="E19" s="65" t="str">
        <f>C19&amp;"@alumnos.upa.edu.mx"</f>
        <v>UP210710@alumnos.upa.edu.mx</v>
      </c>
      <c r="F19" s="65">
        <f>VLOOKUP($C19,SeguimientoAlumnos!$C$2:$BW$109,51,FALSE())</f>
        <v>0</v>
      </c>
      <c r="G19" s="65">
        <f>VLOOKUP($C19,SeguimientoAlumnos!$C$2:$BW$109,52,FALSE())</f>
        <v>0</v>
      </c>
      <c r="H19" s="131" t="str">
        <f aca="1">IFERROR(INDIRECT(CONCATENATE("SeguimientoAlumnos!R2C"&amp;AN19),FALSE()),"")</f>
        <v/>
      </c>
      <c r="I19" s="131" t="str">
        <f aca="1">IFERROR(INDIRECT(CONCATENATE("SeguimientoAlumnos!R2C"&amp;AO19),FALSE()),"")</f>
        <v/>
      </c>
      <c r="J19" s="131" t="str">
        <f aca="1">IFERROR(INDIRECT(CONCATENATE("SeguimientoAlumnos!R2C"&amp;AP19),FALSE()),"")</f>
        <v/>
      </c>
      <c r="K19" s="131" t="str">
        <f aca="1">IFERROR(INDIRECT(CONCATENATE("SeguimientoAlumnos!R2C"&amp;AQ19),FALSE()),"")</f>
        <v/>
      </c>
      <c r="L19" s="131" t="str">
        <f aca="1">IFERROR(INDIRECT(CONCATENATE("SeguimientoAlumnos!R2C"&amp;AR19),FALSE()),"")</f>
        <v/>
      </c>
      <c r="M19" s="131" t="str">
        <f aca="1">IFERROR(INDIRECT(CONCATENATE("SeguimientoAlumnos!R2C"&amp;AS19),FALSE()),"")</f>
        <v/>
      </c>
      <c r="N19" s="131" t="str">
        <f aca="1">IFERROR(INDIRECT(CONCATENATE("SeguimientoAlumnos!R2C"&amp;AT19),FALSE()),"")</f>
        <v/>
      </c>
      <c r="O19" s="131" t="str">
        <f aca="1">IFERROR(INDIRECT(CONCATENATE("SeguimientoAlumnos!R2C"&amp;AU19),FALSE()),"")</f>
        <v/>
      </c>
      <c r="P19" s="131" t="str">
        <f aca="1">IFERROR(INDIRECT(CONCATENATE("SeguimientoAlumnos!R2C"&amp;AV19),FALSE()),"")</f>
        <v/>
      </c>
      <c r="Q19" s="65">
        <f>VLOOKUP($C19,SeguimientoAlumnos!$C$2:$BT$109,49,FALSE())</f>
        <v>0</v>
      </c>
      <c r="R19" s="131" t="str">
        <f aca="1">IFERROR(INDIRECT(CONCATENATE("SeguimientoAlumnos!R2C"&amp;AG19),FALSE()),"")</f>
        <v/>
      </c>
      <c r="S19" s="131" t="str">
        <f aca="1">IFERROR(INDIRECT(CONCATENATE("SeguimientoAlumnos!R2C"&amp;AH19),FALSE()),"")</f>
        <v/>
      </c>
      <c r="T19" s="131" t="str">
        <f aca="1">IFERROR(INDIRECT(CONCATENATE("SeguimientoAlumnos!R2C"&amp;AI19),FALSE()),"")</f>
        <v/>
      </c>
      <c r="U19" s="65"/>
      <c r="V19" s="65"/>
      <c r="W19" s="65"/>
      <c r="X19" s="65"/>
      <c r="Y19" s="65">
        <f>VLOOKUP($C19,SeguimientoAlumnos!$C$2:$BT$109,50,FALSE())</f>
        <v>0</v>
      </c>
      <c r="Z19" s="131" t="str">
        <f aca="1">IFERROR(INDIRECT(CONCATENATE("SeguimientoAlumnos!R2C"&amp;AD19),FALSE()),"")</f>
        <v/>
      </c>
      <c r="AA19" s="131" t="str">
        <f aca="1">IFERROR(INDIRECT(CONCATENATE("SeguimientoAlumnos!R2C"&amp;AE19),FALSE()),"")</f>
        <v/>
      </c>
      <c r="AB19" s="131" t="str">
        <f aca="1">IFERROR(INDIRECT(CONCATENATE("SeguimientoAlumnos!R2C"&amp;AF19),FALSE()),"")</f>
        <v/>
      </c>
      <c r="AC19" s="65">
        <f>VLOOKUP($C19,SeguimientoAlumnos!$C$2:$BT$109,43,FALSE())</f>
        <v>0</v>
      </c>
      <c r="AD19" s="132">
        <f aca="1">IF($Y19&gt;0,MATCH("E",INDIRECT(CONCATENATE("SeguimientoAlumnos!R"&amp;MATCH($C19,SeguimientoAlumnos!$C$3:$C$130,0)+2&amp;"C5"&amp;":R"&amp;MATCH($C19,SeguimientoAlumnos!$C$3:$C$130,0)+2&amp;"C76"),FALSE()),0)+4,0)</f>
        <v>0</v>
      </c>
      <c r="AE19" s="133">
        <f aca="1">IF($Y19&gt;1,MATCH("E",INDIRECT(CONCATENATE("SeguimientoAlumnos!R"&amp;MATCH($C19,SeguimientoAlumnos!$C$3:$C$130,0)+2&amp;"C"&amp;AD19+1&amp;":R"&amp;MATCH($C19,SeguimientoAlumnos!$C$3:$C$130,0)+2&amp;"C76"),FALSE()),0)+AD19,0)</f>
        <v>0</v>
      </c>
      <c r="AF19" s="133">
        <f aca="1">IF($Y19&gt;2,MATCH("E",INDIRECT(CONCATENATE("SeguimientoAlumnos!R"&amp;MATCH($C19,SeguimientoAlumnos!$C$3:$C$130,0)+2&amp;"C"&amp;AE19+1&amp;":R"&amp;MATCH($C19,SeguimientoAlumnos!$C$3:$C$130,0)+2&amp;"C76"),FALSE()),0)+AE19,0)</f>
        <v>0</v>
      </c>
      <c r="AG19" s="133">
        <f aca="1">IF($Q19&gt;0,MATCH("R",INDIRECT(CONCATENATE("SeguimientoAlumnos!R"&amp;MATCH($C19,SeguimientoAlumnos!$C$3:$C$160,0)+2&amp;"C5"&amp;":R"&amp;MATCH($C19,SeguimientoAlumnos!$C$3:$C$160,0)+2&amp;"C76"),FALSE()),0)+4,0)</f>
        <v>0</v>
      </c>
      <c r="AH19" s="133">
        <f aca="1">IF($Q19&gt;1,MATCH("R",INDIRECT(CONCATENATE("SeguimientoAlumnos!R"&amp;MATCH($C19,SeguimientoAlumnos!$C$3:$C$160,0)+2&amp;"C"&amp;AG19+1&amp;":R"&amp;MATCH($C19,SeguimientoAlumnos!$C$3:$C$160,0)+2&amp;"C76"),FALSE()),0)+AG19,0)</f>
        <v>0</v>
      </c>
      <c r="AI19" s="133">
        <f aca="1">IF($Q19&gt;1,MATCH("R",INDIRECT(CONCATENATE("SeguimientoAlumnos!R"&amp;MATCH($C19,SeguimientoAlumnos!$C$3:$C$160,0)+2&amp;"C"&amp;AH19+1&amp;":R"&amp;MATCH($C19,SeguimientoAlumnos!$C$3:$C$160,0)+2&amp;"C76"),FALSE()),0)+AH19,0)</f>
        <v>0</v>
      </c>
      <c r="AJ19" s="133">
        <f aca="1">IF($Q19&gt;1,MATCH("R",INDIRECT(CONCATENATE("SeguimientoAlumnos!R"&amp;MATCH($C19,SeguimientoAlumnos!$C$3:$C$160,0)+2&amp;"C"&amp;AI19+1&amp;":R"&amp;MATCH($C19,SeguimientoAlumnos!$C$3:$C$160,0)+2&amp;"C76"),FALSE()),0)+AI19,0)</f>
        <v>0</v>
      </c>
      <c r="AK19" s="133">
        <f aca="1">IF($Q19&gt;1,MATCH("R",INDIRECT(CONCATENATE("SeguimientoAlumnos!R"&amp;MATCH($C19,SeguimientoAlumnos!$C$3:$C$160,0)+2&amp;"C"&amp;AJ19+1&amp;":R"&amp;MATCH($C19,SeguimientoAlumnos!$C$3:$C$160,0)+2&amp;"C76"),FALSE()),0)+AJ19,0)</f>
        <v>0</v>
      </c>
      <c r="AL19" s="134">
        <f aca="1">IF($Q19&gt;1,MATCH("R",INDIRECT(CONCATENATE("SeguimientoAlumnos!R"&amp;MATCH($C19,SeguimientoAlumnos!$C$3:$C$160,0)+2&amp;"C"&amp;AK19+1&amp;":R"&amp;MATCH($C19,SeguimientoAlumnos!$C$3:$C$160,0)+2&amp;"C76"),FALSE()),0)+AK19,0)</f>
        <v>0</v>
      </c>
      <c r="AM19" s="134">
        <f aca="1">IF($Q19&gt;1,MATCH("R",INDIRECT(CONCATENATE("SeguimientoAlumnos!R"&amp;MATCH($C19,SeguimientoAlumnos!$C$3:$C$160,0)+2&amp;"C"&amp;AL19+1&amp;":R"&amp;MATCH($C19,SeguimientoAlumnos!$C$3:$C$160,0)+2&amp;"C76"),FALSE()),0)+AL19,0)</f>
        <v>0</v>
      </c>
      <c r="AN19" s="133">
        <f aca="1">IF($G19&gt;0,MATCH("X",INDIRECT(CONCATENATE("SeguimientoAlumnos!R"&amp;MATCH($C19,SeguimientoAlumnos!$C$3:$C$160,0)+2&amp;"C5"&amp;":R"&amp;MATCH($C19,SeguimientoAlumnos!$C$3:$C$160,0)+2&amp;"C76"),FALSE()),0)+4,0)</f>
        <v>0</v>
      </c>
      <c r="AO19" s="135">
        <f aca="1">IF($G19&gt;1,MATCH("X",INDIRECT(CONCATENATE("SeguimientoAlumnos!R"&amp;MATCH($C19,SeguimientoAlumnos!$C$3:$C$160,0)+2&amp;"C"&amp;AN19+1&amp;":R"&amp;MATCH($C19,SeguimientoAlumnos!$C$3:$C$160,0)+2&amp;"C76"),FALSE()),0)+AN19,0)</f>
        <v>0</v>
      </c>
      <c r="AP19" s="133">
        <f aca="1">IF($G19&gt;1,MATCH("X",INDIRECT(CONCATENATE("SeguimientoAlumnos!R"&amp;MATCH($C19,SeguimientoAlumnos!$C$3:$C$160,0)+2&amp;"C"&amp;AO19+1&amp;":R"&amp;MATCH($C19,SeguimientoAlumnos!$C$3:$C$160,0)+2&amp;"C76"),FALSE()),0)+AO19,0)</f>
        <v>0</v>
      </c>
      <c r="AQ19" s="133">
        <f aca="1">IF($G19&gt;1,MATCH("X",INDIRECT(CONCATENATE("SeguimientoAlumnos!R"&amp;MATCH($C19,SeguimientoAlumnos!$C$3:$C$160,0)+2&amp;"C"&amp;AP19+1&amp;":R"&amp;MATCH($C19,SeguimientoAlumnos!$C$3:$C$160,0)+2&amp;"C76"),FALSE()),0)+AP19,0)</f>
        <v>0</v>
      </c>
      <c r="AR19" s="133">
        <f aca="1">IF($G19&gt;1,MATCH("X",INDIRECT(CONCATENATE("SeguimientoAlumnos!R"&amp;MATCH($C19,SeguimientoAlumnos!$C$3:$C$160,0)+2&amp;"C"&amp;AQ19+1&amp;":R"&amp;MATCH($C19,SeguimientoAlumnos!$C$3:$C$160,0)+2&amp;"C76"),FALSE()),0)+AQ19,0)</f>
        <v>0</v>
      </c>
      <c r="AS19" s="133">
        <f aca="1">IF($G19&gt;1,MATCH("X",INDIRECT(CONCATENATE("SeguimientoAlumnos!R"&amp;MATCH($C19,SeguimientoAlumnos!$C$3:$C$160,0)+2&amp;"C"&amp;AR19+1&amp;":R"&amp;MATCH($C19,SeguimientoAlumnos!$C$3:$C$160,0)+2&amp;"C76"),FALSE()),0)+AR19,0)</f>
        <v>0</v>
      </c>
      <c r="AT19" s="133">
        <f aca="1">IF($G19&gt;1,MATCH("X",INDIRECT(CONCATENATE("SeguimientoAlumnos!R"&amp;MATCH($C19,SeguimientoAlumnos!$C$3:$C$160,0)+2&amp;"C"&amp;AS19+1&amp;":R"&amp;MATCH($C19,SeguimientoAlumnos!$C$3:$C$160,0)+2&amp;"C76"),FALSE()),0)+AS19,0)</f>
        <v>0</v>
      </c>
      <c r="AU19" s="133">
        <f aca="1">IF($G19&gt;1,MATCH("X",INDIRECT(CONCATENATE("SeguimientoAlumnos!R"&amp;MATCH($C19,SeguimientoAlumnos!$C$3:$C$160,0)+2&amp;"C"&amp;AT19+1&amp;":R"&amp;MATCH($C19,SeguimientoAlumnos!$C$3:$C$160,0)+2&amp;"C76"),FALSE()),0)+AT19,0)</f>
        <v>0</v>
      </c>
      <c r="AV19" s="133">
        <f aca="1">IF($G19&gt;1,MATCH("X",INDIRECT(CONCATENATE("SeguimientoAlumnos!R"&amp;MATCH($C19,SeguimientoAlumnos!$C$3:$C$160,0)+2&amp;"C"&amp;AU19+1&amp;":R"&amp;MATCH($C19,SeguimientoAlumnos!$C$3:$C$160,0)+2&amp;"C76"),FALSE()),0)+AU19,0)</f>
        <v>0</v>
      </c>
    </row>
    <row r="20" spans="1:48" ht="15.75" customHeight="1">
      <c r="A20" s="130" t="e">
        <f>#REF!</f>
        <v>#REF!</v>
      </c>
      <c r="B20" s="130" t="str">
        <f>SeguimientoAlumnos!A22</f>
        <v>ISC08B</v>
      </c>
      <c r="C20" s="130" t="str">
        <f>SeguimientoAlumnos!C22</f>
        <v>UP210010</v>
      </c>
      <c r="D20" s="130">
        <f>SeguimientoAlumnos!D22</f>
        <v>0</v>
      </c>
      <c r="E20" s="65" t="str">
        <f>C20&amp;"@alumnos.upa.edu.mx"</f>
        <v>UP210010@alumnos.upa.edu.mx</v>
      </c>
      <c r="F20" s="65">
        <f>VLOOKUP($C20,SeguimientoAlumnos!$C$2:$BW$109,51,FALSE())</f>
        <v>0</v>
      </c>
      <c r="G20" s="65">
        <f>VLOOKUP($C20,SeguimientoAlumnos!$C$2:$BW$109,52,FALSE())</f>
        <v>0</v>
      </c>
      <c r="H20" s="131" t="str">
        <f aca="1">IFERROR(INDIRECT(CONCATENATE("SeguimientoAlumnos!R2C"&amp;AN20),FALSE()),"")</f>
        <v/>
      </c>
      <c r="I20" s="131" t="str">
        <f aca="1">IFERROR(INDIRECT(CONCATENATE("SeguimientoAlumnos!R2C"&amp;AO20),FALSE()),"")</f>
        <v/>
      </c>
      <c r="J20" s="131" t="str">
        <f aca="1">IFERROR(INDIRECT(CONCATENATE("SeguimientoAlumnos!R2C"&amp;AP20),FALSE()),"")</f>
        <v/>
      </c>
      <c r="K20" s="131" t="str">
        <f aca="1">IFERROR(INDIRECT(CONCATENATE("SeguimientoAlumnos!R2C"&amp;AQ20),FALSE()),"")</f>
        <v/>
      </c>
      <c r="L20" s="131" t="str">
        <f aca="1">IFERROR(INDIRECT(CONCATENATE("SeguimientoAlumnos!R2C"&amp;AR20),FALSE()),"")</f>
        <v/>
      </c>
      <c r="M20" s="131" t="str">
        <f aca="1">IFERROR(INDIRECT(CONCATENATE("SeguimientoAlumnos!R2C"&amp;AS20),FALSE()),"")</f>
        <v/>
      </c>
      <c r="N20" s="131" t="str">
        <f aca="1">IFERROR(INDIRECT(CONCATENATE("SeguimientoAlumnos!R2C"&amp;AT20),FALSE()),"")</f>
        <v/>
      </c>
      <c r="O20" s="131" t="str">
        <f aca="1">IFERROR(INDIRECT(CONCATENATE("SeguimientoAlumnos!R2C"&amp;AU20),FALSE()),"")</f>
        <v/>
      </c>
      <c r="P20" s="131" t="str">
        <f aca="1">IFERROR(INDIRECT(CONCATENATE("SeguimientoAlumnos!R2C"&amp;AV20),FALSE()),"")</f>
        <v/>
      </c>
      <c r="Q20" s="65">
        <f>VLOOKUP($C20,SeguimientoAlumnos!$C$2:$BT$109,49,FALSE())</f>
        <v>0</v>
      </c>
      <c r="R20" s="131" t="str">
        <f aca="1">IFERROR(INDIRECT(CONCATENATE("SeguimientoAlumnos!R2C"&amp;AG20),FALSE()),"")</f>
        <v/>
      </c>
      <c r="S20" s="131" t="str">
        <f aca="1">IFERROR(INDIRECT(CONCATENATE("SeguimientoAlumnos!R2C"&amp;AH20),FALSE()),"")</f>
        <v/>
      </c>
      <c r="T20" s="131" t="str">
        <f aca="1">IFERROR(INDIRECT(CONCATENATE("SeguimientoAlumnos!R2C"&amp;AI20),FALSE()),"")</f>
        <v/>
      </c>
      <c r="U20" s="65"/>
      <c r="V20" s="65"/>
      <c r="W20" s="65"/>
      <c r="X20" s="65"/>
      <c r="Y20" s="65">
        <f>VLOOKUP($C20,SeguimientoAlumnos!$C$2:$BT$109,50,FALSE())</f>
        <v>0</v>
      </c>
      <c r="Z20" s="131" t="str">
        <f aca="1">IFERROR(INDIRECT(CONCATENATE("SeguimientoAlumnos!R2C"&amp;AD20),FALSE()),"")</f>
        <v/>
      </c>
      <c r="AA20" s="131" t="str">
        <f aca="1">IFERROR(INDIRECT(CONCATENATE("SeguimientoAlumnos!R2C"&amp;AE20),FALSE()),"")</f>
        <v/>
      </c>
      <c r="AB20" s="131" t="str">
        <f aca="1">IFERROR(INDIRECT(CONCATENATE("SeguimientoAlumnos!R2C"&amp;AF20),FALSE()),"")</f>
        <v/>
      </c>
      <c r="AC20" s="65">
        <f>VLOOKUP($C20,SeguimientoAlumnos!$C$2:$BT$109,43,FALSE())</f>
        <v>0</v>
      </c>
      <c r="AD20" s="132">
        <f aca="1">IF($Y20&gt;0,MATCH("E",INDIRECT(CONCATENATE("SeguimientoAlumnos!R"&amp;MATCH($C20,SeguimientoAlumnos!$C$3:$C$130,0)+2&amp;"C5"&amp;":R"&amp;MATCH($C20,SeguimientoAlumnos!$C$3:$C$130,0)+2&amp;"C76"),FALSE()),0)+4,0)</f>
        <v>0</v>
      </c>
      <c r="AE20" s="133">
        <f aca="1">IF($Y20&gt;1,MATCH("E",INDIRECT(CONCATENATE("SeguimientoAlumnos!R"&amp;MATCH($C20,SeguimientoAlumnos!$C$3:$C$130,0)+2&amp;"C"&amp;AD20+1&amp;":R"&amp;MATCH($C20,SeguimientoAlumnos!$C$3:$C$130,0)+2&amp;"C76"),FALSE()),0)+AD20,0)</f>
        <v>0</v>
      </c>
      <c r="AF20" s="133">
        <f aca="1">IF($Y20&gt;2,MATCH("E",INDIRECT(CONCATENATE("SeguimientoAlumnos!R"&amp;MATCH($C20,SeguimientoAlumnos!$C$3:$C$130,0)+2&amp;"C"&amp;AE20+1&amp;":R"&amp;MATCH($C20,SeguimientoAlumnos!$C$3:$C$130,0)+2&amp;"C76"),FALSE()),0)+AE20,0)</f>
        <v>0</v>
      </c>
      <c r="AG20" s="133">
        <f aca="1">IF($Q20&gt;0,MATCH("R",INDIRECT(CONCATENATE("SeguimientoAlumnos!R"&amp;MATCH($C20,SeguimientoAlumnos!$C$3:$C$160,0)+2&amp;"C5"&amp;":R"&amp;MATCH($C20,SeguimientoAlumnos!$C$3:$C$160,0)+2&amp;"C76"),FALSE()),0)+4,0)</f>
        <v>0</v>
      </c>
      <c r="AH20" s="133">
        <f aca="1">IF($Q20&gt;1,MATCH("R",INDIRECT(CONCATENATE("SeguimientoAlumnos!R"&amp;MATCH($C20,SeguimientoAlumnos!$C$3:$C$160,0)+2&amp;"C"&amp;AG20+1&amp;":R"&amp;MATCH($C20,SeguimientoAlumnos!$C$3:$C$160,0)+2&amp;"C76"),FALSE()),0)+AG20,0)</f>
        <v>0</v>
      </c>
      <c r="AI20" s="133">
        <f aca="1">IF($Q20&gt;1,MATCH("R",INDIRECT(CONCATENATE("SeguimientoAlumnos!R"&amp;MATCH($C20,SeguimientoAlumnos!$C$3:$C$160,0)+2&amp;"C"&amp;AH20+1&amp;":R"&amp;MATCH($C20,SeguimientoAlumnos!$C$3:$C$160,0)+2&amp;"C76"),FALSE()),0)+AH20,0)</f>
        <v>0</v>
      </c>
      <c r="AJ20" s="133">
        <f aca="1">IF($Q20&gt;1,MATCH("R",INDIRECT(CONCATENATE("SeguimientoAlumnos!R"&amp;MATCH($C20,SeguimientoAlumnos!$C$3:$C$160,0)+2&amp;"C"&amp;AI20+1&amp;":R"&amp;MATCH($C20,SeguimientoAlumnos!$C$3:$C$160,0)+2&amp;"C76"),FALSE()),0)+AI20,0)</f>
        <v>0</v>
      </c>
      <c r="AK20" s="133">
        <f aca="1">IF($Q20&gt;1,MATCH("R",INDIRECT(CONCATENATE("SeguimientoAlumnos!R"&amp;MATCH($C20,SeguimientoAlumnos!$C$3:$C$160,0)+2&amp;"C"&amp;AJ20+1&amp;":R"&amp;MATCH($C20,SeguimientoAlumnos!$C$3:$C$160,0)+2&amp;"C76"),FALSE()),0)+AJ20,0)</f>
        <v>0</v>
      </c>
      <c r="AL20" s="134">
        <f aca="1">IF($Q20&gt;1,MATCH("R",INDIRECT(CONCATENATE("SeguimientoAlumnos!R"&amp;MATCH($C20,SeguimientoAlumnos!$C$3:$C$160,0)+2&amp;"C"&amp;AK20+1&amp;":R"&amp;MATCH($C20,SeguimientoAlumnos!$C$3:$C$160,0)+2&amp;"C76"),FALSE()),0)+AK20,0)</f>
        <v>0</v>
      </c>
      <c r="AM20" s="134">
        <f aca="1">IF($Q20&gt;1,MATCH("R",INDIRECT(CONCATENATE("SeguimientoAlumnos!R"&amp;MATCH($C20,SeguimientoAlumnos!$C$3:$C$160,0)+2&amp;"C"&amp;AL20+1&amp;":R"&amp;MATCH($C20,SeguimientoAlumnos!$C$3:$C$160,0)+2&amp;"C76"),FALSE()),0)+AL20,0)</f>
        <v>0</v>
      </c>
      <c r="AN20" s="133">
        <f aca="1">IF($G20&gt;0,MATCH("X",INDIRECT(CONCATENATE("SeguimientoAlumnos!R"&amp;MATCH($C20,SeguimientoAlumnos!$C$3:$C$160,0)+2&amp;"C5"&amp;":R"&amp;MATCH($C20,SeguimientoAlumnos!$C$3:$C$160,0)+2&amp;"C76"),FALSE()),0)+4,0)</f>
        <v>0</v>
      </c>
      <c r="AO20" s="135">
        <f aca="1">IF($G20&gt;1,MATCH("X",INDIRECT(CONCATENATE("SeguimientoAlumnos!R"&amp;MATCH($C20,SeguimientoAlumnos!$C$3:$C$160,0)+2&amp;"C"&amp;AN20+1&amp;":R"&amp;MATCH($C20,SeguimientoAlumnos!$C$3:$C$160,0)+2&amp;"C76"),FALSE()),0)+AN20,0)</f>
        <v>0</v>
      </c>
      <c r="AP20" s="133">
        <f aca="1">IF($G20&gt;1,MATCH("X",INDIRECT(CONCATENATE("SeguimientoAlumnos!R"&amp;MATCH($C20,SeguimientoAlumnos!$C$3:$C$160,0)+2&amp;"C"&amp;AO20+1&amp;":R"&amp;MATCH($C20,SeguimientoAlumnos!$C$3:$C$160,0)+2&amp;"C76"),FALSE()),0)+AO20,0)</f>
        <v>0</v>
      </c>
      <c r="AQ20" s="133">
        <f aca="1">IF($G20&gt;1,MATCH("X",INDIRECT(CONCATENATE("SeguimientoAlumnos!R"&amp;MATCH($C20,SeguimientoAlumnos!$C$3:$C$160,0)+2&amp;"C"&amp;AP20+1&amp;":R"&amp;MATCH($C20,SeguimientoAlumnos!$C$3:$C$160,0)+2&amp;"C76"),FALSE()),0)+AP20,0)</f>
        <v>0</v>
      </c>
      <c r="AR20" s="133">
        <f aca="1">IF($G20&gt;1,MATCH("X",INDIRECT(CONCATENATE("SeguimientoAlumnos!R"&amp;MATCH($C20,SeguimientoAlumnos!$C$3:$C$160,0)+2&amp;"C"&amp;AQ20+1&amp;":R"&amp;MATCH($C20,SeguimientoAlumnos!$C$3:$C$160,0)+2&amp;"C76"),FALSE()),0)+AQ20,0)</f>
        <v>0</v>
      </c>
      <c r="AS20" s="133">
        <f aca="1">IF($G20&gt;1,MATCH("X",INDIRECT(CONCATENATE("SeguimientoAlumnos!R"&amp;MATCH($C20,SeguimientoAlumnos!$C$3:$C$160,0)+2&amp;"C"&amp;AR20+1&amp;":R"&amp;MATCH($C20,SeguimientoAlumnos!$C$3:$C$160,0)+2&amp;"C76"),FALSE()),0)+AR20,0)</f>
        <v>0</v>
      </c>
      <c r="AT20" s="133">
        <f aca="1">IF($G20&gt;1,MATCH("X",INDIRECT(CONCATENATE("SeguimientoAlumnos!R"&amp;MATCH($C20,SeguimientoAlumnos!$C$3:$C$160,0)+2&amp;"C"&amp;AS20+1&amp;":R"&amp;MATCH($C20,SeguimientoAlumnos!$C$3:$C$160,0)+2&amp;"C76"),FALSE()),0)+AS20,0)</f>
        <v>0</v>
      </c>
      <c r="AU20" s="133">
        <f aca="1">IF($G20&gt;1,MATCH("X",INDIRECT(CONCATENATE("SeguimientoAlumnos!R"&amp;MATCH($C20,SeguimientoAlumnos!$C$3:$C$160,0)+2&amp;"C"&amp;AT20+1&amp;":R"&amp;MATCH($C20,SeguimientoAlumnos!$C$3:$C$160,0)+2&amp;"C76"),FALSE()),0)+AT20,0)</f>
        <v>0</v>
      </c>
      <c r="AV20" s="133">
        <f aca="1">IF($G20&gt;1,MATCH("X",INDIRECT(CONCATENATE("SeguimientoAlumnos!R"&amp;MATCH($C20,SeguimientoAlumnos!$C$3:$C$160,0)+2&amp;"C"&amp;AU20+1&amp;":R"&amp;MATCH($C20,SeguimientoAlumnos!$C$3:$C$160,0)+2&amp;"C76"),FALSE()),0)+AU20,0)</f>
        <v>0</v>
      </c>
    </row>
    <row r="21" spans="1:48" ht="15.75" customHeight="1">
      <c r="A21" s="130" t="e">
        <f>#REF!</f>
        <v>#REF!</v>
      </c>
      <c r="B21" s="130" t="str">
        <f>SeguimientoAlumnos!A23</f>
        <v>ISC03C</v>
      </c>
      <c r="C21" s="130" t="str">
        <f>SeguimientoAlumnos!C23</f>
        <v>UP220110</v>
      </c>
      <c r="D21" s="130">
        <f>SeguimientoAlumnos!D23</f>
        <v>0</v>
      </c>
      <c r="E21" s="65" t="str">
        <f>C21&amp;"@alumnos.upa.edu.mx"</f>
        <v>UP220110@alumnos.upa.edu.mx</v>
      </c>
      <c r="F21" s="65">
        <f>VLOOKUP($C21,SeguimientoAlumnos!$C$2:$BW$109,51,FALSE())</f>
        <v>0</v>
      </c>
      <c r="G21" s="65">
        <f>VLOOKUP($C21,SeguimientoAlumnos!$C$2:$BW$109,52,FALSE())</f>
        <v>0</v>
      </c>
      <c r="H21" s="131" t="str">
        <f aca="1">IFERROR(INDIRECT(CONCATENATE("SeguimientoAlumnos!R2C"&amp;AN21),FALSE()),"")</f>
        <v/>
      </c>
      <c r="I21" s="131" t="str">
        <f aca="1">IFERROR(INDIRECT(CONCATENATE("SeguimientoAlumnos!R2C"&amp;AO21),FALSE()),"")</f>
        <v/>
      </c>
      <c r="J21" s="131" t="str">
        <f aca="1">IFERROR(INDIRECT(CONCATENATE("SeguimientoAlumnos!R2C"&amp;AP21),FALSE()),"")</f>
        <v/>
      </c>
      <c r="K21" s="131" t="str">
        <f aca="1">IFERROR(INDIRECT(CONCATENATE("SeguimientoAlumnos!R2C"&amp;AQ21),FALSE()),"")</f>
        <v/>
      </c>
      <c r="L21" s="131" t="str">
        <f aca="1">IFERROR(INDIRECT(CONCATENATE("SeguimientoAlumnos!R2C"&amp;AR21),FALSE()),"")</f>
        <v/>
      </c>
      <c r="M21" s="131" t="str">
        <f aca="1">IFERROR(INDIRECT(CONCATENATE("SeguimientoAlumnos!R2C"&amp;AS21),FALSE()),"")</f>
        <v/>
      </c>
      <c r="N21" s="131" t="str">
        <f aca="1">IFERROR(INDIRECT(CONCATENATE("SeguimientoAlumnos!R2C"&amp;AT21),FALSE()),"")</f>
        <v/>
      </c>
      <c r="O21" s="131" t="str">
        <f aca="1">IFERROR(INDIRECT(CONCATENATE("SeguimientoAlumnos!R2C"&amp;AU21),FALSE()),"")</f>
        <v/>
      </c>
      <c r="P21" s="131" t="str">
        <f aca="1">IFERROR(INDIRECT(CONCATENATE("SeguimientoAlumnos!R2C"&amp;AV21),FALSE()),"")</f>
        <v/>
      </c>
      <c r="Q21" s="65">
        <f>VLOOKUP($C21,SeguimientoAlumnos!$C$2:$BT$109,49,FALSE())</f>
        <v>0</v>
      </c>
      <c r="R21" s="131" t="str">
        <f aca="1">IFERROR(INDIRECT(CONCATENATE("SeguimientoAlumnos!R2C"&amp;AG21),FALSE()),"")</f>
        <v/>
      </c>
      <c r="S21" s="131" t="str">
        <f aca="1">IFERROR(INDIRECT(CONCATENATE("SeguimientoAlumnos!R2C"&amp;AH21),FALSE()),"")</f>
        <v/>
      </c>
      <c r="T21" s="131" t="str">
        <f aca="1">IFERROR(INDIRECT(CONCATENATE("SeguimientoAlumnos!R2C"&amp;AI21),FALSE()),"")</f>
        <v/>
      </c>
      <c r="U21" s="65"/>
      <c r="V21" s="65"/>
      <c r="W21" s="65"/>
      <c r="X21" s="65"/>
      <c r="Y21" s="65">
        <f>VLOOKUP($C21,SeguimientoAlumnos!$C$2:$BT$109,50,FALSE())</f>
        <v>0</v>
      </c>
      <c r="Z21" s="131" t="str">
        <f aca="1">IFERROR(INDIRECT(CONCATENATE("SeguimientoAlumnos!R2C"&amp;AD21),FALSE()),"")</f>
        <v/>
      </c>
      <c r="AA21" s="131" t="str">
        <f aca="1">IFERROR(INDIRECT(CONCATENATE("SeguimientoAlumnos!R2C"&amp;AE21),FALSE()),"")</f>
        <v/>
      </c>
      <c r="AB21" s="131" t="str">
        <f aca="1">IFERROR(INDIRECT(CONCATENATE("SeguimientoAlumnos!R2C"&amp;AF21),FALSE()),"")</f>
        <v/>
      </c>
      <c r="AC21" s="65">
        <f>VLOOKUP($C21,SeguimientoAlumnos!$C$2:$BT$109,43,FALSE())</f>
        <v>0</v>
      </c>
      <c r="AD21" s="132">
        <f aca="1">IF($Y21&gt;0,MATCH("E",INDIRECT(CONCATENATE("SeguimientoAlumnos!R"&amp;MATCH($C21,SeguimientoAlumnos!$C$3:$C$130,0)+2&amp;"C5"&amp;":R"&amp;MATCH($C21,SeguimientoAlumnos!$C$3:$C$130,0)+2&amp;"C76"),FALSE()),0)+4,0)</f>
        <v>0</v>
      </c>
      <c r="AE21" s="133">
        <f aca="1">IF($Y21&gt;1,MATCH("E",INDIRECT(CONCATENATE("SeguimientoAlumnos!R"&amp;MATCH($C21,SeguimientoAlumnos!$C$3:$C$130,0)+2&amp;"C"&amp;AD21+1&amp;":R"&amp;MATCH($C21,SeguimientoAlumnos!$C$3:$C$130,0)+2&amp;"C76"),FALSE()),0)+AD21,0)</f>
        <v>0</v>
      </c>
      <c r="AF21" s="133">
        <f aca="1">IF($Y21&gt;2,MATCH("E",INDIRECT(CONCATENATE("SeguimientoAlumnos!R"&amp;MATCH($C21,SeguimientoAlumnos!$C$3:$C$130,0)+2&amp;"C"&amp;AE21+1&amp;":R"&amp;MATCH($C21,SeguimientoAlumnos!$C$3:$C$130,0)+2&amp;"C76"),FALSE()),0)+AE21,0)</f>
        <v>0</v>
      </c>
      <c r="AG21" s="133">
        <f aca="1">IF($Q21&gt;0,MATCH("R",INDIRECT(CONCATENATE("SeguimientoAlumnos!R"&amp;MATCH($C21,SeguimientoAlumnos!$C$3:$C$160,0)+2&amp;"C5"&amp;":R"&amp;MATCH($C21,SeguimientoAlumnos!$C$3:$C$160,0)+2&amp;"C76"),FALSE()),0)+4,0)</f>
        <v>0</v>
      </c>
      <c r="AH21" s="133">
        <f aca="1">IF($Q21&gt;1,MATCH("R",INDIRECT(CONCATENATE("SeguimientoAlumnos!R"&amp;MATCH($C21,SeguimientoAlumnos!$C$3:$C$160,0)+2&amp;"C"&amp;AG21+1&amp;":R"&amp;MATCH($C21,SeguimientoAlumnos!$C$3:$C$160,0)+2&amp;"C76"),FALSE()),0)+AG21,0)</f>
        <v>0</v>
      </c>
      <c r="AI21" s="133">
        <f aca="1">IF($Q21&gt;1,MATCH("R",INDIRECT(CONCATENATE("SeguimientoAlumnos!R"&amp;MATCH($C21,SeguimientoAlumnos!$C$3:$C$160,0)+2&amp;"C"&amp;AH21+1&amp;":R"&amp;MATCH($C21,SeguimientoAlumnos!$C$3:$C$160,0)+2&amp;"C76"),FALSE()),0)+AH21,0)</f>
        <v>0</v>
      </c>
      <c r="AJ21" s="133">
        <f aca="1">IF($Q21&gt;1,MATCH("R",INDIRECT(CONCATENATE("SeguimientoAlumnos!R"&amp;MATCH($C21,SeguimientoAlumnos!$C$3:$C$160,0)+2&amp;"C"&amp;AI21+1&amp;":R"&amp;MATCH($C21,SeguimientoAlumnos!$C$3:$C$160,0)+2&amp;"C76"),FALSE()),0)+AI21,0)</f>
        <v>0</v>
      </c>
      <c r="AK21" s="133">
        <f aca="1">IF($Q21&gt;1,MATCH("R",INDIRECT(CONCATENATE("SeguimientoAlumnos!R"&amp;MATCH($C21,SeguimientoAlumnos!$C$3:$C$160,0)+2&amp;"C"&amp;AJ21+1&amp;":R"&amp;MATCH($C21,SeguimientoAlumnos!$C$3:$C$160,0)+2&amp;"C76"),FALSE()),0)+AJ21,0)</f>
        <v>0</v>
      </c>
      <c r="AL21" s="134">
        <f aca="1">IF($Q21&gt;1,MATCH("R",INDIRECT(CONCATENATE("SeguimientoAlumnos!R"&amp;MATCH($C21,SeguimientoAlumnos!$C$3:$C$160,0)+2&amp;"C"&amp;AK21+1&amp;":R"&amp;MATCH($C21,SeguimientoAlumnos!$C$3:$C$160,0)+2&amp;"C76"),FALSE()),0)+AK21,0)</f>
        <v>0</v>
      </c>
      <c r="AM21" s="134">
        <f aca="1">IF($Q21&gt;1,MATCH("R",INDIRECT(CONCATENATE("SeguimientoAlumnos!R"&amp;MATCH($C21,SeguimientoAlumnos!$C$3:$C$160,0)+2&amp;"C"&amp;AL21+1&amp;":R"&amp;MATCH($C21,SeguimientoAlumnos!$C$3:$C$160,0)+2&amp;"C76"),FALSE()),0)+AL21,0)</f>
        <v>0</v>
      </c>
      <c r="AN21" s="133">
        <f aca="1">IF($G21&gt;0,MATCH("X",INDIRECT(CONCATENATE("SeguimientoAlumnos!R"&amp;MATCH($C21,SeguimientoAlumnos!$C$3:$C$160,0)+2&amp;"C5"&amp;":R"&amp;MATCH($C21,SeguimientoAlumnos!$C$3:$C$160,0)+2&amp;"C76"),FALSE()),0)+4,0)</f>
        <v>0</v>
      </c>
      <c r="AO21" s="135">
        <f aca="1">IF($G21&gt;1,MATCH("X",INDIRECT(CONCATENATE("SeguimientoAlumnos!R"&amp;MATCH($C21,SeguimientoAlumnos!$C$3:$C$160,0)+2&amp;"C"&amp;AN21+1&amp;":R"&amp;MATCH($C21,SeguimientoAlumnos!$C$3:$C$160,0)+2&amp;"C76"),FALSE()),0)+AN21,0)</f>
        <v>0</v>
      </c>
      <c r="AP21" s="133">
        <f aca="1">IF($G21&gt;1,MATCH("X",INDIRECT(CONCATENATE("SeguimientoAlumnos!R"&amp;MATCH($C21,SeguimientoAlumnos!$C$3:$C$160,0)+2&amp;"C"&amp;AO21+1&amp;":R"&amp;MATCH($C21,SeguimientoAlumnos!$C$3:$C$160,0)+2&amp;"C76"),FALSE()),0)+AO21,0)</f>
        <v>0</v>
      </c>
      <c r="AQ21" s="133">
        <f aca="1">IF($G21&gt;1,MATCH("X",INDIRECT(CONCATENATE("SeguimientoAlumnos!R"&amp;MATCH($C21,SeguimientoAlumnos!$C$3:$C$160,0)+2&amp;"C"&amp;AP21+1&amp;":R"&amp;MATCH($C21,SeguimientoAlumnos!$C$3:$C$160,0)+2&amp;"C76"),FALSE()),0)+AP21,0)</f>
        <v>0</v>
      </c>
      <c r="AR21" s="133">
        <f aca="1">IF($G21&gt;1,MATCH("X",INDIRECT(CONCATENATE("SeguimientoAlumnos!R"&amp;MATCH($C21,SeguimientoAlumnos!$C$3:$C$160,0)+2&amp;"C"&amp;AQ21+1&amp;":R"&amp;MATCH($C21,SeguimientoAlumnos!$C$3:$C$160,0)+2&amp;"C76"),FALSE()),0)+AQ21,0)</f>
        <v>0</v>
      </c>
      <c r="AS21" s="133">
        <f aca="1">IF($G21&gt;1,MATCH("X",INDIRECT(CONCATENATE("SeguimientoAlumnos!R"&amp;MATCH($C21,SeguimientoAlumnos!$C$3:$C$160,0)+2&amp;"C"&amp;AR21+1&amp;":R"&amp;MATCH($C21,SeguimientoAlumnos!$C$3:$C$160,0)+2&amp;"C76"),FALSE()),0)+AR21,0)</f>
        <v>0</v>
      </c>
      <c r="AT21" s="133">
        <f aca="1">IF($G21&gt;1,MATCH("X",INDIRECT(CONCATENATE("SeguimientoAlumnos!R"&amp;MATCH($C21,SeguimientoAlumnos!$C$3:$C$160,0)+2&amp;"C"&amp;AS21+1&amp;":R"&amp;MATCH($C21,SeguimientoAlumnos!$C$3:$C$160,0)+2&amp;"C76"),FALSE()),0)+AS21,0)</f>
        <v>0</v>
      </c>
      <c r="AU21" s="133">
        <f aca="1">IF($G21&gt;1,MATCH("X",INDIRECT(CONCATENATE("SeguimientoAlumnos!R"&amp;MATCH($C21,SeguimientoAlumnos!$C$3:$C$160,0)+2&amp;"C"&amp;AT21+1&amp;":R"&amp;MATCH($C21,SeguimientoAlumnos!$C$3:$C$160,0)+2&amp;"C76"),FALSE()),0)+AT21,0)</f>
        <v>0</v>
      </c>
      <c r="AV21" s="133">
        <f aca="1">IF($G21&gt;1,MATCH("X",INDIRECT(CONCATENATE("SeguimientoAlumnos!R"&amp;MATCH($C21,SeguimientoAlumnos!$C$3:$C$160,0)+2&amp;"C"&amp;AU21+1&amp;":R"&amp;MATCH($C21,SeguimientoAlumnos!$C$3:$C$160,0)+2&amp;"C76"),FALSE()),0)+AU21,0)</f>
        <v>0</v>
      </c>
    </row>
    <row r="22" spans="1:48" ht="15.75" customHeight="1">
      <c r="A22" s="130" t="e">
        <f>#REF!</f>
        <v>#REF!</v>
      </c>
      <c r="B22" s="130" t="str">
        <f>SeguimientoAlumnos!A24</f>
        <v>ISC03C</v>
      </c>
      <c r="C22" s="130" t="str">
        <f>SeguimientoAlumnos!C24</f>
        <v>UP220432</v>
      </c>
      <c r="D22" s="130">
        <f>SeguimientoAlumnos!D24</f>
        <v>0</v>
      </c>
      <c r="E22" s="65" t="str">
        <f>C22&amp;"@alumnos.upa.edu.mx"</f>
        <v>UP220432@alumnos.upa.edu.mx</v>
      </c>
      <c r="F22" s="65">
        <f>VLOOKUP($C22,SeguimientoAlumnos!$C$2:$BW$109,51,FALSE())</f>
        <v>0</v>
      </c>
      <c r="G22" s="65">
        <f>VLOOKUP($C22,SeguimientoAlumnos!$C$2:$BW$109,52,FALSE())</f>
        <v>0</v>
      </c>
      <c r="H22" s="131" t="str">
        <f aca="1">IFERROR(INDIRECT(CONCATENATE("SeguimientoAlumnos!R2C"&amp;AN22),FALSE()),"")</f>
        <v/>
      </c>
      <c r="I22" s="131" t="str">
        <f aca="1">IFERROR(INDIRECT(CONCATENATE("SeguimientoAlumnos!R2C"&amp;AO22),FALSE()),"")</f>
        <v/>
      </c>
      <c r="J22" s="131" t="str">
        <f aca="1">IFERROR(INDIRECT(CONCATENATE("SeguimientoAlumnos!R2C"&amp;AP22),FALSE()),"")</f>
        <v/>
      </c>
      <c r="K22" s="131" t="str">
        <f aca="1">IFERROR(INDIRECT(CONCATENATE("SeguimientoAlumnos!R2C"&amp;AQ22),FALSE()),"")</f>
        <v/>
      </c>
      <c r="L22" s="131" t="str">
        <f aca="1">IFERROR(INDIRECT(CONCATENATE("SeguimientoAlumnos!R2C"&amp;AR22),FALSE()),"")</f>
        <v/>
      </c>
      <c r="M22" s="131" t="str">
        <f aca="1">IFERROR(INDIRECT(CONCATENATE("SeguimientoAlumnos!R2C"&amp;AS22),FALSE()),"")</f>
        <v/>
      </c>
      <c r="N22" s="131" t="str">
        <f aca="1">IFERROR(INDIRECT(CONCATENATE("SeguimientoAlumnos!R2C"&amp;AT22),FALSE()),"")</f>
        <v/>
      </c>
      <c r="O22" s="131" t="str">
        <f aca="1">IFERROR(INDIRECT(CONCATENATE("SeguimientoAlumnos!R2C"&amp;AU22),FALSE()),"")</f>
        <v/>
      </c>
      <c r="P22" s="131" t="str">
        <f aca="1">IFERROR(INDIRECT(CONCATENATE("SeguimientoAlumnos!R2C"&amp;AV22),FALSE()),"")</f>
        <v/>
      </c>
      <c r="Q22" s="65">
        <f>VLOOKUP($C22,SeguimientoAlumnos!$C$2:$BT$109,49,FALSE())</f>
        <v>0</v>
      </c>
      <c r="R22" s="131" t="str">
        <f aca="1">IFERROR(INDIRECT(CONCATENATE("SeguimientoAlumnos!R2C"&amp;AG22),FALSE()),"")</f>
        <v/>
      </c>
      <c r="S22" s="131" t="str">
        <f aca="1">IFERROR(INDIRECT(CONCATENATE("SeguimientoAlumnos!R2C"&amp;AH22),FALSE()),"")</f>
        <v/>
      </c>
      <c r="T22" s="131" t="str">
        <f aca="1">IFERROR(INDIRECT(CONCATENATE("SeguimientoAlumnos!R2C"&amp;AI22),FALSE()),"")</f>
        <v/>
      </c>
      <c r="U22" s="65"/>
      <c r="V22" s="65"/>
      <c r="W22" s="65"/>
      <c r="X22" s="65"/>
      <c r="Y22" s="65">
        <f>VLOOKUP($C22,SeguimientoAlumnos!$C$2:$BT$109,50,FALSE())</f>
        <v>0</v>
      </c>
      <c r="Z22" s="131" t="str">
        <f aca="1">IFERROR(INDIRECT(CONCATENATE("SeguimientoAlumnos!R2C"&amp;AD22),FALSE()),"")</f>
        <v/>
      </c>
      <c r="AA22" s="131" t="str">
        <f aca="1">IFERROR(INDIRECT(CONCATENATE("SeguimientoAlumnos!R2C"&amp;AE22),FALSE()),"")</f>
        <v/>
      </c>
      <c r="AB22" s="131" t="str">
        <f aca="1">IFERROR(INDIRECT(CONCATENATE("SeguimientoAlumnos!R2C"&amp;AF22),FALSE()),"")</f>
        <v/>
      </c>
      <c r="AC22" s="65">
        <f>VLOOKUP($C22,SeguimientoAlumnos!$C$2:$BT$109,43,FALSE())</f>
        <v>0</v>
      </c>
      <c r="AD22" s="132">
        <f aca="1">IF($Y22&gt;0,MATCH("E",INDIRECT(CONCATENATE("SeguimientoAlumnos!R"&amp;MATCH($C22,SeguimientoAlumnos!$C$3:$C$130,0)+2&amp;"C5"&amp;":R"&amp;MATCH($C22,SeguimientoAlumnos!$C$3:$C$130,0)+2&amp;"C76"),FALSE()),0)+4,0)</f>
        <v>0</v>
      </c>
      <c r="AE22" s="133">
        <f aca="1">IF($Y22&gt;1,MATCH("E",INDIRECT(CONCATENATE("SeguimientoAlumnos!R"&amp;MATCH($C22,SeguimientoAlumnos!$C$3:$C$130,0)+2&amp;"C"&amp;AD22+1&amp;":R"&amp;MATCH($C22,SeguimientoAlumnos!$C$3:$C$130,0)+2&amp;"C76"),FALSE()),0)+AD22,0)</f>
        <v>0</v>
      </c>
      <c r="AF22" s="133">
        <f aca="1">IF($Y22&gt;2,MATCH("E",INDIRECT(CONCATENATE("SeguimientoAlumnos!R"&amp;MATCH($C22,SeguimientoAlumnos!$C$3:$C$130,0)+2&amp;"C"&amp;AE22+1&amp;":R"&amp;MATCH($C22,SeguimientoAlumnos!$C$3:$C$130,0)+2&amp;"C76"),FALSE()),0)+AE22,0)</f>
        <v>0</v>
      </c>
      <c r="AG22" s="133">
        <f aca="1">IF($Q22&gt;0,MATCH("R",INDIRECT(CONCATENATE("SeguimientoAlumnos!R"&amp;MATCH($C22,SeguimientoAlumnos!$C$3:$C$160,0)+2&amp;"C5"&amp;":R"&amp;MATCH($C22,SeguimientoAlumnos!$C$3:$C$160,0)+2&amp;"C76"),FALSE()),0)+4,0)</f>
        <v>0</v>
      </c>
      <c r="AH22" s="133">
        <f aca="1">IF($Q22&gt;1,MATCH("R",INDIRECT(CONCATENATE("SeguimientoAlumnos!R"&amp;MATCH($C22,SeguimientoAlumnos!$C$3:$C$160,0)+2&amp;"C"&amp;AG22+1&amp;":R"&amp;MATCH($C22,SeguimientoAlumnos!$C$3:$C$160,0)+2&amp;"C76"),FALSE()),0)+AG22,0)</f>
        <v>0</v>
      </c>
      <c r="AI22" s="133">
        <f aca="1">IF($Q22&gt;1,MATCH("R",INDIRECT(CONCATENATE("SeguimientoAlumnos!R"&amp;MATCH($C22,SeguimientoAlumnos!$C$3:$C$160,0)+2&amp;"C"&amp;AH22+1&amp;":R"&amp;MATCH($C22,SeguimientoAlumnos!$C$3:$C$160,0)+2&amp;"C76"),FALSE()),0)+AH22,0)</f>
        <v>0</v>
      </c>
      <c r="AJ22" s="133">
        <f aca="1">IF($Q22&gt;1,MATCH("R",INDIRECT(CONCATENATE("SeguimientoAlumnos!R"&amp;MATCH($C22,SeguimientoAlumnos!$C$3:$C$160,0)+2&amp;"C"&amp;AI22+1&amp;":R"&amp;MATCH($C22,SeguimientoAlumnos!$C$3:$C$160,0)+2&amp;"C76"),FALSE()),0)+AI22,0)</f>
        <v>0</v>
      </c>
      <c r="AK22" s="133">
        <f aca="1">IF($Q22&gt;1,MATCH("R",INDIRECT(CONCATENATE("SeguimientoAlumnos!R"&amp;MATCH($C22,SeguimientoAlumnos!$C$3:$C$160,0)+2&amp;"C"&amp;AJ22+1&amp;":R"&amp;MATCH($C22,SeguimientoAlumnos!$C$3:$C$160,0)+2&amp;"C76"),FALSE()),0)+AJ22,0)</f>
        <v>0</v>
      </c>
      <c r="AL22" s="134">
        <f aca="1">IF($Q22&gt;1,MATCH("R",INDIRECT(CONCATENATE("SeguimientoAlumnos!R"&amp;MATCH($C22,SeguimientoAlumnos!$C$3:$C$160,0)+2&amp;"C"&amp;AK22+1&amp;":R"&amp;MATCH($C22,SeguimientoAlumnos!$C$3:$C$160,0)+2&amp;"C76"),FALSE()),0)+AK22,0)</f>
        <v>0</v>
      </c>
      <c r="AM22" s="134">
        <f aca="1">IF($Q22&gt;1,MATCH("R",INDIRECT(CONCATENATE("SeguimientoAlumnos!R"&amp;MATCH($C22,SeguimientoAlumnos!$C$3:$C$160,0)+2&amp;"C"&amp;AL22+1&amp;":R"&amp;MATCH($C22,SeguimientoAlumnos!$C$3:$C$160,0)+2&amp;"C76"),FALSE()),0)+AL22,0)</f>
        <v>0</v>
      </c>
      <c r="AN22" s="133">
        <f aca="1">IF($G22&gt;0,MATCH("X",INDIRECT(CONCATENATE("SeguimientoAlumnos!R"&amp;MATCH($C22,SeguimientoAlumnos!$C$3:$C$160,0)+2&amp;"C5"&amp;":R"&amp;MATCH($C22,SeguimientoAlumnos!$C$3:$C$160,0)+2&amp;"C76"),FALSE()),0)+4,0)</f>
        <v>0</v>
      </c>
      <c r="AO22" s="135">
        <f aca="1">IF($G22&gt;1,MATCH("X",INDIRECT(CONCATENATE("SeguimientoAlumnos!R"&amp;MATCH($C22,SeguimientoAlumnos!$C$3:$C$160,0)+2&amp;"C"&amp;AN22+1&amp;":R"&amp;MATCH($C22,SeguimientoAlumnos!$C$3:$C$160,0)+2&amp;"C76"),FALSE()),0)+AN22,0)</f>
        <v>0</v>
      </c>
      <c r="AP22" s="133">
        <f aca="1">IF($G22&gt;1,MATCH("X",INDIRECT(CONCATENATE("SeguimientoAlumnos!R"&amp;MATCH($C22,SeguimientoAlumnos!$C$3:$C$160,0)+2&amp;"C"&amp;AO22+1&amp;":R"&amp;MATCH($C22,SeguimientoAlumnos!$C$3:$C$160,0)+2&amp;"C76"),FALSE()),0)+AO22,0)</f>
        <v>0</v>
      </c>
      <c r="AQ22" s="133">
        <f aca="1">IF($G22&gt;1,MATCH("X",INDIRECT(CONCATENATE("SeguimientoAlumnos!R"&amp;MATCH($C22,SeguimientoAlumnos!$C$3:$C$160,0)+2&amp;"C"&amp;AP22+1&amp;":R"&amp;MATCH($C22,SeguimientoAlumnos!$C$3:$C$160,0)+2&amp;"C76"),FALSE()),0)+AP22,0)</f>
        <v>0</v>
      </c>
      <c r="AR22" s="133">
        <f aca="1">IF($G22&gt;1,MATCH("X",INDIRECT(CONCATENATE("SeguimientoAlumnos!R"&amp;MATCH($C22,SeguimientoAlumnos!$C$3:$C$160,0)+2&amp;"C"&amp;AQ22+1&amp;":R"&amp;MATCH($C22,SeguimientoAlumnos!$C$3:$C$160,0)+2&amp;"C76"),FALSE()),0)+AQ22,0)</f>
        <v>0</v>
      </c>
      <c r="AS22" s="133">
        <f aca="1">IF($G22&gt;1,MATCH("X",INDIRECT(CONCATENATE("SeguimientoAlumnos!R"&amp;MATCH($C22,SeguimientoAlumnos!$C$3:$C$160,0)+2&amp;"C"&amp;AR22+1&amp;":R"&amp;MATCH($C22,SeguimientoAlumnos!$C$3:$C$160,0)+2&amp;"C76"),FALSE()),0)+AR22,0)</f>
        <v>0</v>
      </c>
      <c r="AT22" s="133">
        <f aca="1">IF($G22&gt;1,MATCH("X",INDIRECT(CONCATENATE("SeguimientoAlumnos!R"&amp;MATCH($C22,SeguimientoAlumnos!$C$3:$C$160,0)+2&amp;"C"&amp;AS22+1&amp;":R"&amp;MATCH($C22,SeguimientoAlumnos!$C$3:$C$160,0)+2&amp;"C76"),FALSE()),0)+AS22,0)</f>
        <v>0</v>
      </c>
      <c r="AU22" s="133">
        <f aca="1">IF($G22&gt;1,MATCH("X",INDIRECT(CONCATENATE("SeguimientoAlumnos!R"&amp;MATCH($C22,SeguimientoAlumnos!$C$3:$C$160,0)+2&amp;"C"&amp;AT22+1&amp;":R"&amp;MATCH($C22,SeguimientoAlumnos!$C$3:$C$160,0)+2&amp;"C76"),FALSE()),0)+AT22,0)</f>
        <v>0</v>
      </c>
      <c r="AV22" s="133">
        <f aca="1">IF($G22&gt;1,MATCH("X",INDIRECT(CONCATENATE("SeguimientoAlumnos!R"&amp;MATCH($C22,SeguimientoAlumnos!$C$3:$C$160,0)+2&amp;"C"&amp;AU22+1&amp;":R"&amp;MATCH($C22,SeguimientoAlumnos!$C$3:$C$160,0)+2&amp;"C76"),FALSE()),0)+AU22,0)</f>
        <v>0</v>
      </c>
    </row>
    <row r="23" spans="1:48" ht="15.75" customHeight="1">
      <c r="A23" s="130" t="e">
        <f>#REF!</f>
        <v>#REF!</v>
      </c>
      <c r="B23" s="130" t="str">
        <f>SeguimientoAlumnos!A25</f>
        <v>ISC03A</v>
      </c>
      <c r="C23" s="130" t="str">
        <f>SeguimientoAlumnos!C25</f>
        <v>UP220858</v>
      </c>
      <c r="D23" s="130">
        <f>SeguimientoAlumnos!D25</f>
        <v>0</v>
      </c>
      <c r="E23" s="65" t="str">
        <f>C23&amp;"@alumnos.upa.edu.mx"</f>
        <v>UP220858@alumnos.upa.edu.mx</v>
      </c>
      <c r="F23" s="65">
        <f>VLOOKUP($C23,SeguimientoAlumnos!$C$2:$BW$109,51,FALSE())</f>
        <v>0</v>
      </c>
      <c r="G23" s="65">
        <f>VLOOKUP($C23,SeguimientoAlumnos!$C$2:$BW$109,52,FALSE())</f>
        <v>0</v>
      </c>
      <c r="H23" s="131" t="str">
        <f aca="1">IFERROR(INDIRECT(CONCATENATE("SeguimientoAlumnos!R2C"&amp;AN23),FALSE()),"")</f>
        <v/>
      </c>
      <c r="I23" s="131" t="str">
        <f aca="1">IFERROR(INDIRECT(CONCATENATE("SeguimientoAlumnos!R2C"&amp;AO23),FALSE()),"")</f>
        <v/>
      </c>
      <c r="J23" s="131" t="str">
        <f aca="1">IFERROR(INDIRECT(CONCATENATE("SeguimientoAlumnos!R2C"&amp;AP23),FALSE()),"")</f>
        <v/>
      </c>
      <c r="K23" s="131" t="str">
        <f aca="1">IFERROR(INDIRECT(CONCATENATE("SeguimientoAlumnos!R2C"&amp;AQ23),FALSE()),"")</f>
        <v/>
      </c>
      <c r="L23" s="131" t="str">
        <f aca="1">IFERROR(INDIRECT(CONCATENATE("SeguimientoAlumnos!R2C"&amp;AR23),FALSE()),"")</f>
        <v/>
      </c>
      <c r="M23" s="131" t="str">
        <f aca="1">IFERROR(INDIRECT(CONCATENATE("SeguimientoAlumnos!R2C"&amp;AS23),FALSE()),"")</f>
        <v/>
      </c>
      <c r="N23" s="131" t="str">
        <f aca="1">IFERROR(INDIRECT(CONCATENATE("SeguimientoAlumnos!R2C"&amp;AT23),FALSE()),"")</f>
        <v/>
      </c>
      <c r="O23" s="131" t="str">
        <f aca="1">IFERROR(INDIRECT(CONCATENATE("SeguimientoAlumnos!R2C"&amp;AU23),FALSE()),"")</f>
        <v/>
      </c>
      <c r="P23" s="131" t="str">
        <f aca="1">IFERROR(INDIRECT(CONCATENATE("SeguimientoAlumnos!R2C"&amp;AV23),FALSE()),"")</f>
        <v/>
      </c>
      <c r="Q23" s="65">
        <f>VLOOKUP($C23,SeguimientoAlumnos!$C$2:$BT$109,49,FALSE())</f>
        <v>0</v>
      </c>
      <c r="R23" s="131" t="str">
        <f aca="1">IFERROR(INDIRECT(CONCATENATE("SeguimientoAlumnos!R2C"&amp;AG23),FALSE()),"")</f>
        <v/>
      </c>
      <c r="S23" s="131" t="str">
        <f aca="1">IFERROR(INDIRECT(CONCATENATE("SeguimientoAlumnos!R2C"&amp;AH23),FALSE()),"")</f>
        <v/>
      </c>
      <c r="T23" s="131" t="str">
        <f aca="1">IFERROR(INDIRECT(CONCATENATE("SeguimientoAlumnos!R2C"&amp;AI23),FALSE()),"")</f>
        <v/>
      </c>
      <c r="U23" s="65"/>
      <c r="V23" s="65"/>
      <c r="W23" s="65"/>
      <c r="X23" s="65"/>
      <c r="Y23" s="65">
        <f>VLOOKUP($C23,SeguimientoAlumnos!$C$2:$BT$109,50,FALSE())</f>
        <v>0</v>
      </c>
      <c r="Z23" s="131" t="str">
        <f aca="1">IFERROR(INDIRECT(CONCATENATE("SeguimientoAlumnos!R2C"&amp;AD23),FALSE()),"")</f>
        <v/>
      </c>
      <c r="AA23" s="131" t="str">
        <f aca="1">IFERROR(INDIRECT(CONCATENATE("SeguimientoAlumnos!R2C"&amp;AE23),FALSE()),"")</f>
        <v/>
      </c>
      <c r="AB23" s="131" t="str">
        <f aca="1">IFERROR(INDIRECT(CONCATENATE("SeguimientoAlumnos!R2C"&amp;AF23),FALSE()),"")</f>
        <v/>
      </c>
      <c r="AC23" s="65">
        <f>VLOOKUP($C23,SeguimientoAlumnos!$C$2:$BT$109,43,FALSE())</f>
        <v>0</v>
      </c>
      <c r="AD23" s="132">
        <f aca="1">IF($Y23&gt;0,MATCH("E",INDIRECT(CONCATENATE("SeguimientoAlumnos!R"&amp;MATCH($C23,SeguimientoAlumnos!$C$3:$C$130,0)+2&amp;"C5"&amp;":R"&amp;MATCH($C23,SeguimientoAlumnos!$C$3:$C$130,0)+2&amp;"C76"),FALSE()),0)+4,0)</f>
        <v>0</v>
      </c>
      <c r="AE23" s="133">
        <f aca="1">IF($Y23&gt;1,MATCH("E",INDIRECT(CONCATENATE("SeguimientoAlumnos!R"&amp;MATCH($C23,SeguimientoAlumnos!$C$3:$C$130,0)+2&amp;"C"&amp;AD23+1&amp;":R"&amp;MATCH($C23,SeguimientoAlumnos!$C$3:$C$130,0)+2&amp;"C76"),FALSE()),0)+AD23,0)</f>
        <v>0</v>
      </c>
      <c r="AF23" s="133">
        <f aca="1">IF($Y23&gt;2,MATCH("E",INDIRECT(CONCATENATE("SeguimientoAlumnos!R"&amp;MATCH($C23,SeguimientoAlumnos!$C$3:$C$130,0)+2&amp;"C"&amp;AE23+1&amp;":R"&amp;MATCH($C23,SeguimientoAlumnos!$C$3:$C$130,0)+2&amp;"C76"),FALSE()),0)+AE23,0)</f>
        <v>0</v>
      </c>
      <c r="AG23" s="133">
        <f aca="1">IF($Q23&gt;0,MATCH("R",INDIRECT(CONCATENATE("SeguimientoAlumnos!R"&amp;MATCH($C23,SeguimientoAlumnos!$C$3:$C$160,0)+2&amp;"C5"&amp;":R"&amp;MATCH($C23,SeguimientoAlumnos!$C$3:$C$160,0)+2&amp;"C76"),FALSE()),0)+4,0)</f>
        <v>0</v>
      </c>
      <c r="AH23" s="133">
        <f aca="1">IF($Q23&gt;1,MATCH("R",INDIRECT(CONCATENATE("SeguimientoAlumnos!R"&amp;MATCH($C23,SeguimientoAlumnos!$C$3:$C$160,0)+2&amp;"C"&amp;AG23+1&amp;":R"&amp;MATCH($C23,SeguimientoAlumnos!$C$3:$C$160,0)+2&amp;"C76"),FALSE()),0)+AG23,0)</f>
        <v>0</v>
      </c>
      <c r="AI23" s="133">
        <f aca="1">IF($Q23&gt;1,MATCH("R",INDIRECT(CONCATENATE("SeguimientoAlumnos!R"&amp;MATCH($C23,SeguimientoAlumnos!$C$3:$C$160,0)+2&amp;"C"&amp;AH23+1&amp;":R"&amp;MATCH($C23,SeguimientoAlumnos!$C$3:$C$160,0)+2&amp;"C76"),FALSE()),0)+AH23,0)</f>
        <v>0</v>
      </c>
      <c r="AJ23" s="133">
        <f aca="1">IF($Q23&gt;1,MATCH("R",INDIRECT(CONCATENATE("SeguimientoAlumnos!R"&amp;MATCH($C23,SeguimientoAlumnos!$C$3:$C$160,0)+2&amp;"C"&amp;AI23+1&amp;":R"&amp;MATCH($C23,SeguimientoAlumnos!$C$3:$C$160,0)+2&amp;"C76"),FALSE()),0)+AI23,0)</f>
        <v>0</v>
      </c>
      <c r="AK23" s="133">
        <f aca="1">IF($Q23&gt;1,MATCH("R",INDIRECT(CONCATENATE("SeguimientoAlumnos!R"&amp;MATCH($C23,SeguimientoAlumnos!$C$3:$C$160,0)+2&amp;"C"&amp;AJ23+1&amp;":R"&amp;MATCH($C23,SeguimientoAlumnos!$C$3:$C$160,0)+2&amp;"C76"),FALSE()),0)+AJ23,0)</f>
        <v>0</v>
      </c>
      <c r="AL23" s="134">
        <f aca="1">IF($Q23&gt;1,MATCH("R",INDIRECT(CONCATENATE("SeguimientoAlumnos!R"&amp;MATCH($C23,SeguimientoAlumnos!$C$3:$C$160,0)+2&amp;"C"&amp;AK23+1&amp;":R"&amp;MATCH($C23,SeguimientoAlumnos!$C$3:$C$160,0)+2&amp;"C76"),FALSE()),0)+AK23,0)</f>
        <v>0</v>
      </c>
      <c r="AM23" s="134">
        <f aca="1">IF($Q23&gt;1,MATCH("R",INDIRECT(CONCATENATE("SeguimientoAlumnos!R"&amp;MATCH($C23,SeguimientoAlumnos!$C$3:$C$160,0)+2&amp;"C"&amp;AL23+1&amp;":R"&amp;MATCH($C23,SeguimientoAlumnos!$C$3:$C$160,0)+2&amp;"C76"),FALSE()),0)+AL23,0)</f>
        <v>0</v>
      </c>
      <c r="AN23" s="133">
        <f aca="1">IF($G23&gt;0,MATCH("X",INDIRECT(CONCATENATE("SeguimientoAlumnos!R"&amp;MATCH($C23,SeguimientoAlumnos!$C$3:$C$160,0)+2&amp;"C5"&amp;":R"&amp;MATCH($C23,SeguimientoAlumnos!$C$3:$C$160,0)+2&amp;"C76"),FALSE()),0)+4,0)</f>
        <v>0</v>
      </c>
      <c r="AO23" s="135">
        <f aca="1">IF($G23&gt;1,MATCH("X",INDIRECT(CONCATENATE("SeguimientoAlumnos!R"&amp;MATCH($C23,SeguimientoAlumnos!$C$3:$C$160,0)+2&amp;"C"&amp;AN23+1&amp;":R"&amp;MATCH($C23,SeguimientoAlumnos!$C$3:$C$160,0)+2&amp;"C76"),FALSE()),0)+AN23,0)</f>
        <v>0</v>
      </c>
      <c r="AP23" s="133">
        <f aca="1">IF($G23&gt;1,MATCH("X",INDIRECT(CONCATENATE("SeguimientoAlumnos!R"&amp;MATCH($C23,SeguimientoAlumnos!$C$3:$C$160,0)+2&amp;"C"&amp;AO23+1&amp;":R"&amp;MATCH($C23,SeguimientoAlumnos!$C$3:$C$160,0)+2&amp;"C76"),FALSE()),0)+AO23,0)</f>
        <v>0</v>
      </c>
      <c r="AQ23" s="133">
        <f aca="1">IF($G23&gt;1,MATCH("X",INDIRECT(CONCATENATE("SeguimientoAlumnos!R"&amp;MATCH($C23,SeguimientoAlumnos!$C$3:$C$160,0)+2&amp;"C"&amp;AP23+1&amp;":R"&amp;MATCH($C23,SeguimientoAlumnos!$C$3:$C$160,0)+2&amp;"C76"),FALSE()),0)+AP23,0)</f>
        <v>0</v>
      </c>
      <c r="AR23" s="133">
        <f aca="1">IF($G23&gt;1,MATCH("X",INDIRECT(CONCATENATE("SeguimientoAlumnos!R"&amp;MATCH($C23,SeguimientoAlumnos!$C$3:$C$160,0)+2&amp;"C"&amp;AQ23+1&amp;":R"&amp;MATCH($C23,SeguimientoAlumnos!$C$3:$C$160,0)+2&amp;"C76"),FALSE()),0)+AQ23,0)</f>
        <v>0</v>
      </c>
      <c r="AS23" s="133">
        <f aca="1">IF($G23&gt;1,MATCH("X",INDIRECT(CONCATENATE("SeguimientoAlumnos!R"&amp;MATCH($C23,SeguimientoAlumnos!$C$3:$C$160,0)+2&amp;"C"&amp;AR23+1&amp;":R"&amp;MATCH($C23,SeguimientoAlumnos!$C$3:$C$160,0)+2&amp;"C76"),FALSE()),0)+AR23,0)</f>
        <v>0</v>
      </c>
      <c r="AT23" s="133">
        <f aca="1">IF($G23&gt;1,MATCH("X",INDIRECT(CONCATENATE("SeguimientoAlumnos!R"&amp;MATCH($C23,SeguimientoAlumnos!$C$3:$C$160,0)+2&amp;"C"&amp;AS23+1&amp;":R"&amp;MATCH($C23,SeguimientoAlumnos!$C$3:$C$160,0)+2&amp;"C76"),FALSE()),0)+AS23,0)</f>
        <v>0</v>
      </c>
      <c r="AU23" s="133">
        <f aca="1">IF($G23&gt;1,MATCH("X",INDIRECT(CONCATENATE("SeguimientoAlumnos!R"&amp;MATCH($C23,SeguimientoAlumnos!$C$3:$C$160,0)+2&amp;"C"&amp;AT23+1&amp;":R"&amp;MATCH($C23,SeguimientoAlumnos!$C$3:$C$160,0)+2&amp;"C76"),FALSE()),0)+AT23,0)</f>
        <v>0</v>
      </c>
      <c r="AV23" s="133">
        <f aca="1">IF($G23&gt;1,MATCH("X",INDIRECT(CONCATENATE("SeguimientoAlumnos!R"&amp;MATCH($C23,SeguimientoAlumnos!$C$3:$C$160,0)+2&amp;"C"&amp;AU23+1&amp;":R"&amp;MATCH($C23,SeguimientoAlumnos!$C$3:$C$160,0)+2&amp;"C76"),FALSE()),0)+AU23,0)</f>
        <v>0</v>
      </c>
    </row>
    <row r="24" spans="1:48" ht="15.75" customHeight="1">
      <c r="A24" s="130" t="e">
        <f>#REF!</f>
        <v>#REF!</v>
      </c>
      <c r="B24" s="130" t="str">
        <f>SeguimientoAlumnos!A26</f>
        <v>ISC03C</v>
      </c>
      <c r="C24" s="130" t="str">
        <f>SeguimientoAlumnos!C26</f>
        <v>UP220447</v>
      </c>
      <c r="D24" s="130">
        <f>SeguimientoAlumnos!D26</f>
        <v>0</v>
      </c>
      <c r="E24" s="65" t="str">
        <f>C24&amp;"@alumnos.upa.edu.mx"</f>
        <v>UP220447@alumnos.upa.edu.mx</v>
      </c>
      <c r="F24" s="65">
        <f>VLOOKUP($C24,SeguimientoAlumnos!$C$2:$BW$109,51,FALSE())</f>
        <v>0</v>
      </c>
      <c r="G24" s="65">
        <f>VLOOKUP($C24,SeguimientoAlumnos!$C$2:$BW$109,52,FALSE())</f>
        <v>0</v>
      </c>
      <c r="H24" s="131" t="str">
        <f aca="1">IFERROR(INDIRECT(CONCATENATE("SeguimientoAlumnos!R2C"&amp;AN24),FALSE()),"")</f>
        <v/>
      </c>
      <c r="I24" s="131" t="str">
        <f aca="1">IFERROR(INDIRECT(CONCATENATE("SeguimientoAlumnos!R2C"&amp;AO24),FALSE()),"")</f>
        <v/>
      </c>
      <c r="J24" s="131" t="str">
        <f aca="1">IFERROR(INDIRECT(CONCATENATE("SeguimientoAlumnos!R2C"&amp;AP24),FALSE()),"")</f>
        <v/>
      </c>
      <c r="K24" s="131" t="str">
        <f aca="1">IFERROR(INDIRECT(CONCATENATE("SeguimientoAlumnos!R2C"&amp;AQ24),FALSE()),"")</f>
        <v/>
      </c>
      <c r="L24" s="131" t="str">
        <f aca="1">IFERROR(INDIRECT(CONCATENATE("SeguimientoAlumnos!R2C"&amp;AR24),FALSE()),"")</f>
        <v/>
      </c>
      <c r="M24" s="131" t="str">
        <f aca="1">IFERROR(INDIRECT(CONCATENATE("SeguimientoAlumnos!R2C"&amp;AS24),FALSE()),"")</f>
        <v/>
      </c>
      <c r="N24" s="131" t="str">
        <f aca="1">IFERROR(INDIRECT(CONCATENATE("SeguimientoAlumnos!R2C"&amp;AT24),FALSE()),"")</f>
        <v/>
      </c>
      <c r="O24" s="131" t="str">
        <f aca="1">IFERROR(INDIRECT(CONCATENATE("SeguimientoAlumnos!R2C"&amp;AU24),FALSE()),"")</f>
        <v/>
      </c>
      <c r="P24" s="131" t="str">
        <f aca="1">IFERROR(INDIRECT(CONCATENATE("SeguimientoAlumnos!R2C"&amp;AV24),FALSE()),"")</f>
        <v/>
      </c>
      <c r="Q24" s="65">
        <f>VLOOKUP($C24,SeguimientoAlumnos!$C$2:$BT$109,49,FALSE())</f>
        <v>0</v>
      </c>
      <c r="R24" s="131" t="str">
        <f aca="1">IFERROR(INDIRECT(CONCATENATE("SeguimientoAlumnos!R2C"&amp;AG24),FALSE()),"")</f>
        <v/>
      </c>
      <c r="S24" s="131" t="str">
        <f aca="1">IFERROR(INDIRECT(CONCATENATE("SeguimientoAlumnos!R2C"&amp;AH24),FALSE()),"")</f>
        <v/>
      </c>
      <c r="T24" s="131" t="str">
        <f aca="1">IFERROR(INDIRECT(CONCATENATE("SeguimientoAlumnos!R2C"&amp;AI24),FALSE()),"")</f>
        <v/>
      </c>
      <c r="U24" s="65"/>
      <c r="V24" s="65"/>
      <c r="W24" s="65"/>
      <c r="X24" s="65"/>
      <c r="Y24" s="65">
        <f>VLOOKUP($C24,SeguimientoAlumnos!$C$2:$BT$109,50,FALSE())</f>
        <v>0</v>
      </c>
      <c r="Z24" s="131" t="str">
        <f aca="1">IFERROR(INDIRECT(CONCATENATE("SeguimientoAlumnos!R2C"&amp;AD24),FALSE()),"")</f>
        <v/>
      </c>
      <c r="AA24" s="131" t="str">
        <f aca="1">IFERROR(INDIRECT(CONCATENATE("SeguimientoAlumnos!R2C"&amp;AE24),FALSE()),"")</f>
        <v/>
      </c>
      <c r="AB24" s="131" t="str">
        <f aca="1">IFERROR(INDIRECT(CONCATENATE("SeguimientoAlumnos!R2C"&amp;AF24),FALSE()),"")</f>
        <v/>
      </c>
      <c r="AC24" s="65">
        <f>VLOOKUP($C24,SeguimientoAlumnos!$C$2:$BT$109,43,FALSE())</f>
        <v>0</v>
      </c>
      <c r="AD24" s="132">
        <f aca="1">IF($Y24&gt;0,MATCH("E",INDIRECT(CONCATENATE("SeguimientoAlumnos!R"&amp;MATCH($C24,SeguimientoAlumnos!$C$3:$C$130,0)+2&amp;"C5"&amp;":R"&amp;MATCH($C24,SeguimientoAlumnos!$C$3:$C$130,0)+2&amp;"C76"),FALSE()),0)+4,0)</f>
        <v>0</v>
      </c>
      <c r="AE24" s="133">
        <f aca="1">IF($Y24&gt;1,MATCH("E",INDIRECT(CONCATENATE("SeguimientoAlumnos!R"&amp;MATCH($C24,SeguimientoAlumnos!$C$3:$C$130,0)+2&amp;"C"&amp;AD24+1&amp;":R"&amp;MATCH($C24,SeguimientoAlumnos!$C$3:$C$130,0)+2&amp;"C76"),FALSE()),0)+AD24,0)</f>
        <v>0</v>
      </c>
      <c r="AF24" s="133">
        <f aca="1">IF($Y24&gt;2,MATCH("E",INDIRECT(CONCATENATE("SeguimientoAlumnos!R"&amp;MATCH($C24,SeguimientoAlumnos!$C$3:$C$130,0)+2&amp;"C"&amp;AE24+1&amp;":R"&amp;MATCH($C24,SeguimientoAlumnos!$C$3:$C$130,0)+2&amp;"C76"),FALSE()),0)+AE24,0)</f>
        <v>0</v>
      </c>
      <c r="AG24" s="133">
        <f aca="1">IF($Q24&gt;0,MATCH("R",INDIRECT(CONCATENATE("SeguimientoAlumnos!R"&amp;MATCH($C24,SeguimientoAlumnos!$C$3:$C$160,0)+2&amp;"C5"&amp;":R"&amp;MATCH($C24,SeguimientoAlumnos!$C$3:$C$160,0)+2&amp;"C76"),FALSE()),0)+4,0)</f>
        <v>0</v>
      </c>
      <c r="AH24" s="133">
        <f aca="1">IF($Q24&gt;1,MATCH("R",INDIRECT(CONCATENATE("SeguimientoAlumnos!R"&amp;MATCH($C24,SeguimientoAlumnos!$C$3:$C$160,0)+2&amp;"C"&amp;AG24+1&amp;":R"&amp;MATCH($C24,SeguimientoAlumnos!$C$3:$C$160,0)+2&amp;"C76"),FALSE()),0)+AG24,0)</f>
        <v>0</v>
      </c>
      <c r="AI24" s="133">
        <f aca="1">IF($Q24&gt;1,MATCH("R",INDIRECT(CONCATENATE("SeguimientoAlumnos!R"&amp;MATCH($C24,SeguimientoAlumnos!$C$3:$C$160,0)+2&amp;"C"&amp;AH24+1&amp;":R"&amp;MATCH($C24,SeguimientoAlumnos!$C$3:$C$160,0)+2&amp;"C76"),FALSE()),0)+AH24,0)</f>
        <v>0</v>
      </c>
      <c r="AJ24" s="133">
        <f aca="1">IF($Q24&gt;1,MATCH("R",INDIRECT(CONCATENATE("SeguimientoAlumnos!R"&amp;MATCH($C24,SeguimientoAlumnos!$C$3:$C$160,0)+2&amp;"C"&amp;AI24+1&amp;":R"&amp;MATCH($C24,SeguimientoAlumnos!$C$3:$C$160,0)+2&amp;"C76"),FALSE()),0)+AI24,0)</f>
        <v>0</v>
      </c>
      <c r="AK24" s="133">
        <f aca="1">IF($Q24&gt;1,MATCH("R",INDIRECT(CONCATENATE("SeguimientoAlumnos!R"&amp;MATCH($C24,SeguimientoAlumnos!$C$3:$C$160,0)+2&amp;"C"&amp;AJ24+1&amp;":R"&amp;MATCH($C24,SeguimientoAlumnos!$C$3:$C$160,0)+2&amp;"C76"),FALSE()),0)+AJ24,0)</f>
        <v>0</v>
      </c>
      <c r="AL24" s="134">
        <f aca="1">IF($Q24&gt;1,MATCH("R",INDIRECT(CONCATENATE("SeguimientoAlumnos!R"&amp;MATCH($C24,SeguimientoAlumnos!$C$3:$C$160,0)+2&amp;"C"&amp;AK24+1&amp;":R"&amp;MATCH($C24,SeguimientoAlumnos!$C$3:$C$160,0)+2&amp;"C76"),FALSE()),0)+AK24,0)</f>
        <v>0</v>
      </c>
      <c r="AM24" s="134">
        <f aca="1">IF($Q24&gt;1,MATCH("R",INDIRECT(CONCATENATE("SeguimientoAlumnos!R"&amp;MATCH($C24,SeguimientoAlumnos!$C$3:$C$160,0)+2&amp;"C"&amp;AL24+1&amp;":R"&amp;MATCH($C24,SeguimientoAlumnos!$C$3:$C$160,0)+2&amp;"C76"),FALSE()),0)+AL24,0)</f>
        <v>0</v>
      </c>
      <c r="AN24" s="133">
        <f aca="1">IF($G24&gt;0,MATCH("X",INDIRECT(CONCATENATE("SeguimientoAlumnos!R"&amp;MATCH($C24,SeguimientoAlumnos!$C$3:$C$160,0)+2&amp;"C5"&amp;":R"&amp;MATCH($C24,SeguimientoAlumnos!$C$3:$C$160,0)+2&amp;"C76"),FALSE()),0)+4,0)</f>
        <v>0</v>
      </c>
      <c r="AO24" s="135">
        <f aca="1">IF($G24&gt;1,MATCH("X",INDIRECT(CONCATENATE("SeguimientoAlumnos!R"&amp;MATCH($C24,SeguimientoAlumnos!$C$3:$C$160,0)+2&amp;"C"&amp;AN24+1&amp;":R"&amp;MATCH($C24,SeguimientoAlumnos!$C$3:$C$160,0)+2&amp;"C76"),FALSE()),0)+AN24,0)</f>
        <v>0</v>
      </c>
      <c r="AP24" s="133">
        <f aca="1">IF($G24&gt;1,MATCH("X",INDIRECT(CONCATENATE("SeguimientoAlumnos!R"&amp;MATCH($C24,SeguimientoAlumnos!$C$3:$C$160,0)+2&amp;"C"&amp;AO24+1&amp;":R"&amp;MATCH($C24,SeguimientoAlumnos!$C$3:$C$160,0)+2&amp;"C76"),FALSE()),0)+AO24,0)</f>
        <v>0</v>
      </c>
      <c r="AQ24" s="133">
        <f aca="1">IF($G24&gt;1,MATCH("X",INDIRECT(CONCATENATE("SeguimientoAlumnos!R"&amp;MATCH($C24,SeguimientoAlumnos!$C$3:$C$160,0)+2&amp;"C"&amp;AP24+1&amp;":R"&amp;MATCH($C24,SeguimientoAlumnos!$C$3:$C$160,0)+2&amp;"C76"),FALSE()),0)+AP24,0)</f>
        <v>0</v>
      </c>
      <c r="AR24" s="133">
        <f aca="1">IF($G24&gt;1,MATCH("X",INDIRECT(CONCATENATE("SeguimientoAlumnos!R"&amp;MATCH($C24,SeguimientoAlumnos!$C$3:$C$160,0)+2&amp;"C"&amp;AQ24+1&amp;":R"&amp;MATCH($C24,SeguimientoAlumnos!$C$3:$C$160,0)+2&amp;"C76"),FALSE()),0)+AQ24,0)</f>
        <v>0</v>
      </c>
      <c r="AS24" s="133">
        <f aca="1">IF($G24&gt;1,MATCH("X",INDIRECT(CONCATENATE("SeguimientoAlumnos!R"&amp;MATCH($C24,SeguimientoAlumnos!$C$3:$C$160,0)+2&amp;"C"&amp;AR24+1&amp;":R"&amp;MATCH($C24,SeguimientoAlumnos!$C$3:$C$160,0)+2&amp;"C76"),FALSE()),0)+AR24,0)</f>
        <v>0</v>
      </c>
      <c r="AT24" s="133">
        <f aca="1">IF($G24&gt;1,MATCH("X",INDIRECT(CONCATENATE("SeguimientoAlumnos!R"&amp;MATCH($C24,SeguimientoAlumnos!$C$3:$C$160,0)+2&amp;"C"&amp;AS24+1&amp;":R"&amp;MATCH($C24,SeguimientoAlumnos!$C$3:$C$160,0)+2&amp;"C76"),FALSE()),0)+AS24,0)</f>
        <v>0</v>
      </c>
      <c r="AU24" s="133">
        <f aca="1">IF($G24&gt;1,MATCH("X",INDIRECT(CONCATENATE("SeguimientoAlumnos!R"&amp;MATCH($C24,SeguimientoAlumnos!$C$3:$C$160,0)+2&amp;"C"&amp;AT24+1&amp;":R"&amp;MATCH($C24,SeguimientoAlumnos!$C$3:$C$160,0)+2&amp;"C76"),FALSE()),0)+AT24,0)</f>
        <v>0</v>
      </c>
      <c r="AV24" s="133">
        <f aca="1">IF($G24&gt;1,MATCH("X",INDIRECT(CONCATENATE("SeguimientoAlumnos!R"&amp;MATCH($C24,SeguimientoAlumnos!$C$3:$C$160,0)+2&amp;"C"&amp;AU24+1&amp;":R"&amp;MATCH($C24,SeguimientoAlumnos!$C$3:$C$160,0)+2&amp;"C76"),FALSE()),0)+AU24,0)</f>
        <v>0</v>
      </c>
    </row>
    <row r="25" spans="1:48" ht="15.75" customHeight="1">
      <c r="A25" s="130" t="e">
        <f>#REF!</f>
        <v>#REF!</v>
      </c>
      <c r="B25" s="130" t="str">
        <f>SeguimientoAlumnos!A27</f>
        <v>ISC03B</v>
      </c>
      <c r="C25" s="130" t="str">
        <f>SeguimientoAlumnos!C27</f>
        <v>UP220733</v>
      </c>
      <c r="D25" s="130">
        <f>SeguimientoAlumnos!D27</f>
        <v>0</v>
      </c>
      <c r="E25" s="65" t="str">
        <f>C25&amp;"@alumnos.upa.edu.mx"</f>
        <v>UP220733@alumnos.upa.edu.mx</v>
      </c>
      <c r="F25" s="65">
        <f>VLOOKUP($C25,SeguimientoAlumnos!$C$2:$BW$109,51,FALSE())</f>
        <v>0</v>
      </c>
      <c r="G25" s="65">
        <f>VLOOKUP($C25,SeguimientoAlumnos!$C$2:$BW$109,52,FALSE())</f>
        <v>0</v>
      </c>
      <c r="H25" s="131" t="str">
        <f aca="1">IFERROR(INDIRECT(CONCATENATE("SeguimientoAlumnos!R2C"&amp;AN25),FALSE()),"")</f>
        <v/>
      </c>
      <c r="I25" s="131" t="str">
        <f aca="1">IFERROR(INDIRECT(CONCATENATE("SeguimientoAlumnos!R2C"&amp;AO25),FALSE()),"")</f>
        <v/>
      </c>
      <c r="J25" s="131" t="str">
        <f aca="1">IFERROR(INDIRECT(CONCATENATE("SeguimientoAlumnos!R2C"&amp;AP25),FALSE()),"")</f>
        <v/>
      </c>
      <c r="K25" s="131" t="str">
        <f aca="1">IFERROR(INDIRECT(CONCATENATE("SeguimientoAlumnos!R2C"&amp;AQ25),FALSE()),"")</f>
        <v/>
      </c>
      <c r="L25" s="131" t="str">
        <f aca="1">IFERROR(INDIRECT(CONCATENATE("SeguimientoAlumnos!R2C"&amp;AR25),FALSE()),"")</f>
        <v/>
      </c>
      <c r="M25" s="131" t="str">
        <f aca="1">IFERROR(INDIRECT(CONCATENATE("SeguimientoAlumnos!R2C"&amp;AS25),FALSE()),"")</f>
        <v/>
      </c>
      <c r="N25" s="131" t="str">
        <f aca="1">IFERROR(INDIRECT(CONCATENATE("SeguimientoAlumnos!R2C"&amp;AT25),FALSE()),"")</f>
        <v/>
      </c>
      <c r="O25" s="131" t="str">
        <f aca="1">IFERROR(INDIRECT(CONCATENATE("SeguimientoAlumnos!R2C"&amp;AU25),FALSE()),"")</f>
        <v/>
      </c>
      <c r="P25" s="131" t="str">
        <f aca="1">IFERROR(INDIRECT(CONCATENATE("SeguimientoAlumnos!R2C"&amp;AV25),FALSE()),"")</f>
        <v/>
      </c>
      <c r="Q25" s="65">
        <f>VLOOKUP($C25,SeguimientoAlumnos!$C$2:$BT$109,49,FALSE())</f>
        <v>0</v>
      </c>
      <c r="R25" s="131" t="str">
        <f aca="1">IFERROR(INDIRECT(CONCATENATE("SeguimientoAlumnos!R2C"&amp;AG25),FALSE()),"")</f>
        <v/>
      </c>
      <c r="S25" s="131" t="str">
        <f aca="1">IFERROR(INDIRECT(CONCATENATE("SeguimientoAlumnos!R2C"&amp;AH25),FALSE()),"")</f>
        <v/>
      </c>
      <c r="T25" s="131" t="str">
        <f aca="1">IFERROR(INDIRECT(CONCATENATE("SeguimientoAlumnos!R2C"&amp;AI25),FALSE()),"")</f>
        <v/>
      </c>
      <c r="U25" s="65"/>
      <c r="V25" s="65"/>
      <c r="W25" s="65"/>
      <c r="X25" s="65"/>
      <c r="Y25" s="65">
        <f>VLOOKUP($C25,SeguimientoAlumnos!$C$2:$BT$109,50,FALSE())</f>
        <v>0</v>
      </c>
      <c r="Z25" s="131" t="str">
        <f aca="1">IFERROR(INDIRECT(CONCATENATE("SeguimientoAlumnos!R2C"&amp;AD25),FALSE()),"")</f>
        <v/>
      </c>
      <c r="AA25" s="131" t="str">
        <f aca="1">IFERROR(INDIRECT(CONCATENATE("SeguimientoAlumnos!R2C"&amp;AE25),FALSE()),"")</f>
        <v/>
      </c>
      <c r="AB25" s="131" t="str">
        <f aca="1">IFERROR(INDIRECT(CONCATENATE("SeguimientoAlumnos!R2C"&amp;AF25),FALSE()),"")</f>
        <v/>
      </c>
      <c r="AC25" s="65">
        <f>VLOOKUP($C25,SeguimientoAlumnos!$C$2:$BT$109,43,FALSE())</f>
        <v>0</v>
      </c>
      <c r="AD25" s="132">
        <f aca="1">IF($Y25&gt;0,MATCH("E",INDIRECT(CONCATENATE("SeguimientoAlumnos!R"&amp;MATCH($C25,SeguimientoAlumnos!$C$3:$C$130,0)+2&amp;"C5"&amp;":R"&amp;MATCH($C25,SeguimientoAlumnos!$C$3:$C$130,0)+2&amp;"C76"),FALSE()),0)+4,0)</f>
        <v>0</v>
      </c>
      <c r="AE25" s="133">
        <f aca="1">IF($Y25&gt;1,MATCH("E",INDIRECT(CONCATENATE("SeguimientoAlumnos!R"&amp;MATCH($C25,SeguimientoAlumnos!$C$3:$C$130,0)+2&amp;"C"&amp;AD25+1&amp;":R"&amp;MATCH($C25,SeguimientoAlumnos!$C$3:$C$130,0)+2&amp;"C76"),FALSE()),0)+AD25,0)</f>
        <v>0</v>
      </c>
      <c r="AF25" s="133">
        <f aca="1">IF($Y25&gt;2,MATCH("E",INDIRECT(CONCATENATE("SeguimientoAlumnos!R"&amp;MATCH($C25,SeguimientoAlumnos!$C$3:$C$130,0)+2&amp;"C"&amp;AE25+1&amp;":R"&amp;MATCH($C25,SeguimientoAlumnos!$C$3:$C$130,0)+2&amp;"C76"),FALSE()),0)+AE25,0)</f>
        <v>0</v>
      </c>
      <c r="AG25" s="133">
        <f aca="1">IF($Q25&gt;0,MATCH("R",INDIRECT(CONCATENATE("SeguimientoAlumnos!R"&amp;MATCH($C25,SeguimientoAlumnos!$C$3:$C$160,0)+2&amp;"C5"&amp;":R"&amp;MATCH($C25,SeguimientoAlumnos!$C$3:$C$160,0)+2&amp;"C76"),FALSE()),0)+4,0)</f>
        <v>0</v>
      </c>
      <c r="AH25" s="133">
        <f aca="1">IF($Q25&gt;1,MATCH("R",INDIRECT(CONCATENATE("SeguimientoAlumnos!R"&amp;MATCH($C25,SeguimientoAlumnos!$C$3:$C$160,0)+2&amp;"C"&amp;AG25+1&amp;":R"&amp;MATCH($C25,SeguimientoAlumnos!$C$3:$C$160,0)+2&amp;"C76"),FALSE()),0)+AG25,0)</f>
        <v>0</v>
      </c>
      <c r="AI25" s="133">
        <f aca="1">IF($Q25&gt;1,MATCH("R",INDIRECT(CONCATENATE("SeguimientoAlumnos!R"&amp;MATCH($C25,SeguimientoAlumnos!$C$3:$C$160,0)+2&amp;"C"&amp;AH25+1&amp;":R"&amp;MATCH($C25,SeguimientoAlumnos!$C$3:$C$160,0)+2&amp;"C76"),FALSE()),0)+AH25,0)</f>
        <v>0</v>
      </c>
      <c r="AJ25" s="133">
        <f aca="1">IF($Q25&gt;1,MATCH("R",INDIRECT(CONCATENATE("SeguimientoAlumnos!R"&amp;MATCH($C25,SeguimientoAlumnos!$C$3:$C$160,0)+2&amp;"C"&amp;AI25+1&amp;":R"&amp;MATCH($C25,SeguimientoAlumnos!$C$3:$C$160,0)+2&amp;"C76"),FALSE()),0)+AI25,0)</f>
        <v>0</v>
      </c>
      <c r="AK25" s="133">
        <f aca="1">IF($Q25&gt;1,MATCH("R",INDIRECT(CONCATENATE("SeguimientoAlumnos!R"&amp;MATCH($C25,SeguimientoAlumnos!$C$3:$C$160,0)+2&amp;"C"&amp;AJ25+1&amp;":R"&amp;MATCH($C25,SeguimientoAlumnos!$C$3:$C$160,0)+2&amp;"C76"),FALSE()),0)+AJ25,0)</f>
        <v>0</v>
      </c>
      <c r="AL25" s="134">
        <f aca="1">IF($Q25&gt;1,MATCH("R",INDIRECT(CONCATENATE("SeguimientoAlumnos!R"&amp;MATCH($C25,SeguimientoAlumnos!$C$3:$C$160,0)+2&amp;"C"&amp;AK25+1&amp;":R"&amp;MATCH($C25,SeguimientoAlumnos!$C$3:$C$160,0)+2&amp;"C76"),FALSE()),0)+AK25,0)</f>
        <v>0</v>
      </c>
      <c r="AM25" s="134">
        <f aca="1">IF($Q25&gt;1,MATCH("R",INDIRECT(CONCATENATE("SeguimientoAlumnos!R"&amp;MATCH($C25,SeguimientoAlumnos!$C$3:$C$160,0)+2&amp;"C"&amp;AL25+1&amp;":R"&amp;MATCH($C25,SeguimientoAlumnos!$C$3:$C$160,0)+2&amp;"C76"),FALSE()),0)+AL25,0)</f>
        <v>0</v>
      </c>
      <c r="AN25" s="133">
        <f aca="1">IF($G25&gt;0,MATCH("X",INDIRECT(CONCATENATE("SeguimientoAlumnos!R"&amp;MATCH($C25,SeguimientoAlumnos!$C$3:$C$160,0)+2&amp;"C5"&amp;":R"&amp;MATCH($C25,SeguimientoAlumnos!$C$3:$C$160,0)+2&amp;"C76"),FALSE()),0)+4,0)</f>
        <v>0</v>
      </c>
      <c r="AO25" s="135">
        <f aca="1">IF($G25&gt;1,MATCH("X",INDIRECT(CONCATENATE("SeguimientoAlumnos!R"&amp;MATCH($C25,SeguimientoAlumnos!$C$3:$C$160,0)+2&amp;"C"&amp;AN25+1&amp;":R"&amp;MATCH($C25,SeguimientoAlumnos!$C$3:$C$160,0)+2&amp;"C76"),FALSE()),0)+AN25,0)</f>
        <v>0</v>
      </c>
      <c r="AP25" s="133">
        <f aca="1">IF($G25&gt;1,MATCH("X",INDIRECT(CONCATENATE("SeguimientoAlumnos!R"&amp;MATCH($C25,SeguimientoAlumnos!$C$3:$C$160,0)+2&amp;"C"&amp;AO25+1&amp;":R"&amp;MATCH($C25,SeguimientoAlumnos!$C$3:$C$160,0)+2&amp;"C76"),FALSE()),0)+AO25,0)</f>
        <v>0</v>
      </c>
      <c r="AQ25" s="133">
        <f aca="1">IF($G25&gt;1,MATCH("X",INDIRECT(CONCATENATE("SeguimientoAlumnos!R"&amp;MATCH($C25,SeguimientoAlumnos!$C$3:$C$160,0)+2&amp;"C"&amp;AP25+1&amp;":R"&amp;MATCH($C25,SeguimientoAlumnos!$C$3:$C$160,0)+2&amp;"C76"),FALSE()),0)+AP25,0)</f>
        <v>0</v>
      </c>
      <c r="AR25" s="133">
        <f aca="1">IF($G25&gt;1,MATCH("X",INDIRECT(CONCATENATE("SeguimientoAlumnos!R"&amp;MATCH($C25,SeguimientoAlumnos!$C$3:$C$160,0)+2&amp;"C"&amp;AQ25+1&amp;":R"&amp;MATCH($C25,SeguimientoAlumnos!$C$3:$C$160,0)+2&amp;"C76"),FALSE()),0)+AQ25,0)</f>
        <v>0</v>
      </c>
      <c r="AS25" s="133">
        <f aca="1">IF($G25&gt;1,MATCH("X",INDIRECT(CONCATENATE("SeguimientoAlumnos!R"&amp;MATCH($C25,SeguimientoAlumnos!$C$3:$C$160,0)+2&amp;"C"&amp;AR25+1&amp;":R"&amp;MATCH($C25,SeguimientoAlumnos!$C$3:$C$160,0)+2&amp;"C76"),FALSE()),0)+AR25,0)</f>
        <v>0</v>
      </c>
      <c r="AT25" s="133">
        <f aca="1">IF($G25&gt;1,MATCH("X",INDIRECT(CONCATENATE("SeguimientoAlumnos!R"&amp;MATCH($C25,SeguimientoAlumnos!$C$3:$C$160,0)+2&amp;"C"&amp;AS25+1&amp;":R"&amp;MATCH($C25,SeguimientoAlumnos!$C$3:$C$160,0)+2&amp;"C76"),FALSE()),0)+AS25,0)</f>
        <v>0</v>
      </c>
      <c r="AU25" s="133">
        <f aca="1">IF($G25&gt;1,MATCH("X",INDIRECT(CONCATENATE("SeguimientoAlumnos!R"&amp;MATCH($C25,SeguimientoAlumnos!$C$3:$C$160,0)+2&amp;"C"&amp;AT25+1&amp;":R"&amp;MATCH($C25,SeguimientoAlumnos!$C$3:$C$160,0)+2&amp;"C76"),FALSE()),0)+AT25,0)</f>
        <v>0</v>
      </c>
      <c r="AV25" s="133">
        <f aca="1">IF($G25&gt;1,MATCH("X",INDIRECT(CONCATENATE("SeguimientoAlumnos!R"&amp;MATCH($C25,SeguimientoAlumnos!$C$3:$C$160,0)+2&amp;"C"&amp;AU25+1&amp;":R"&amp;MATCH($C25,SeguimientoAlumnos!$C$3:$C$160,0)+2&amp;"C76"),FALSE()),0)+AU25,0)</f>
        <v>0</v>
      </c>
    </row>
    <row r="26" spans="1:48" ht="15.75" customHeight="1">
      <c r="A26" s="130" t="e">
        <f>#REF!</f>
        <v>#REF!</v>
      </c>
      <c r="B26" s="130" t="str">
        <f>SeguimientoAlumnos!A28</f>
        <v>ISC03A</v>
      </c>
      <c r="C26" s="130" t="str">
        <f>SeguimientoAlumnos!C28</f>
        <v>UP210567</v>
      </c>
      <c r="D26" s="130">
        <f>SeguimientoAlumnos!D28</f>
        <v>0</v>
      </c>
      <c r="E26" s="65" t="str">
        <f>C26&amp;"@alumnos.upa.edu.mx"</f>
        <v>UP210567@alumnos.upa.edu.mx</v>
      </c>
      <c r="F26" s="65">
        <f>VLOOKUP($C26,SeguimientoAlumnos!$C$2:$BW$109,51,FALSE())</f>
        <v>0</v>
      </c>
      <c r="G26" s="65">
        <f>VLOOKUP($C26,SeguimientoAlumnos!$C$2:$BW$109,52,FALSE())</f>
        <v>0</v>
      </c>
      <c r="H26" s="131" t="str">
        <f aca="1">IFERROR(INDIRECT(CONCATENATE("SeguimientoAlumnos!R2C"&amp;AN26),FALSE()),"")</f>
        <v/>
      </c>
      <c r="I26" s="131" t="str">
        <f aca="1">IFERROR(INDIRECT(CONCATENATE("SeguimientoAlumnos!R2C"&amp;AO26),FALSE()),"")</f>
        <v/>
      </c>
      <c r="J26" s="131" t="str">
        <f aca="1">IFERROR(INDIRECT(CONCATENATE("SeguimientoAlumnos!R2C"&amp;AP26),FALSE()),"")</f>
        <v/>
      </c>
      <c r="K26" s="131" t="str">
        <f aca="1">IFERROR(INDIRECT(CONCATENATE("SeguimientoAlumnos!R2C"&amp;AQ26),FALSE()),"")</f>
        <v/>
      </c>
      <c r="L26" s="131" t="str">
        <f aca="1">IFERROR(INDIRECT(CONCATENATE("SeguimientoAlumnos!R2C"&amp;AR26),FALSE()),"")</f>
        <v/>
      </c>
      <c r="M26" s="131" t="str">
        <f aca="1">IFERROR(INDIRECT(CONCATENATE("SeguimientoAlumnos!R2C"&amp;AS26),FALSE()),"")</f>
        <v/>
      </c>
      <c r="N26" s="131" t="str">
        <f aca="1">IFERROR(INDIRECT(CONCATENATE("SeguimientoAlumnos!R2C"&amp;AT26),FALSE()),"")</f>
        <v/>
      </c>
      <c r="O26" s="131" t="str">
        <f aca="1">IFERROR(INDIRECT(CONCATENATE("SeguimientoAlumnos!R2C"&amp;AU26),FALSE()),"")</f>
        <v/>
      </c>
      <c r="P26" s="131" t="str">
        <f aca="1">IFERROR(INDIRECT(CONCATENATE("SeguimientoAlumnos!R2C"&amp;AV26),FALSE()),"")</f>
        <v/>
      </c>
      <c r="Q26" s="65">
        <f>VLOOKUP($C26,SeguimientoAlumnos!$C$2:$BT$109,49,FALSE())</f>
        <v>0</v>
      </c>
      <c r="R26" s="131" t="str">
        <f aca="1">IFERROR(INDIRECT(CONCATENATE("SeguimientoAlumnos!R2C"&amp;AG26),FALSE()),"")</f>
        <v/>
      </c>
      <c r="S26" s="131" t="str">
        <f aca="1">IFERROR(INDIRECT(CONCATENATE("SeguimientoAlumnos!R2C"&amp;AH26),FALSE()),"")</f>
        <v/>
      </c>
      <c r="T26" s="131" t="str">
        <f aca="1">IFERROR(INDIRECT(CONCATENATE("SeguimientoAlumnos!R2C"&amp;AI26),FALSE()),"")</f>
        <v/>
      </c>
      <c r="U26" s="65"/>
      <c r="V26" s="65"/>
      <c r="W26" s="65"/>
      <c r="X26" s="65"/>
      <c r="Y26" s="65">
        <f>VLOOKUP($C26,SeguimientoAlumnos!$C$2:$BT$109,50,FALSE())</f>
        <v>0</v>
      </c>
      <c r="Z26" s="131" t="str">
        <f aca="1">IFERROR(INDIRECT(CONCATENATE("SeguimientoAlumnos!R2C"&amp;AD26),FALSE()),"")</f>
        <v/>
      </c>
      <c r="AA26" s="131" t="str">
        <f aca="1">IFERROR(INDIRECT(CONCATENATE("SeguimientoAlumnos!R2C"&amp;AE26),FALSE()),"")</f>
        <v/>
      </c>
      <c r="AB26" s="131" t="str">
        <f aca="1">IFERROR(INDIRECT(CONCATENATE("SeguimientoAlumnos!R2C"&amp;AF26),FALSE()),"")</f>
        <v/>
      </c>
      <c r="AC26" s="65">
        <f>VLOOKUP($C26,SeguimientoAlumnos!$C$2:$BT$109,43,FALSE())</f>
        <v>0</v>
      </c>
      <c r="AD26" s="132">
        <f aca="1">IF($Y26&gt;0,MATCH("E",INDIRECT(CONCATENATE("SeguimientoAlumnos!R"&amp;MATCH($C26,SeguimientoAlumnos!$C$3:$C$130,0)+2&amp;"C5"&amp;":R"&amp;MATCH($C26,SeguimientoAlumnos!$C$3:$C$130,0)+2&amp;"C76"),FALSE()),0)+4,0)</f>
        <v>0</v>
      </c>
      <c r="AE26" s="133">
        <f aca="1">IF($Y26&gt;1,MATCH("E",INDIRECT(CONCATENATE("SeguimientoAlumnos!R"&amp;MATCH($C26,SeguimientoAlumnos!$C$3:$C$130,0)+2&amp;"C"&amp;AD26+1&amp;":R"&amp;MATCH($C26,SeguimientoAlumnos!$C$3:$C$130,0)+2&amp;"C76"),FALSE()),0)+AD26,0)</f>
        <v>0</v>
      </c>
      <c r="AF26" s="133">
        <f aca="1">IF($Y26&gt;2,MATCH("E",INDIRECT(CONCATENATE("SeguimientoAlumnos!R"&amp;MATCH($C26,SeguimientoAlumnos!$C$3:$C$130,0)+2&amp;"C"&amp;AE26+1&amp;":R"&amp;MATCH($C26,SeguimientoAlumnos!$C$3:$C$130,0)+2&amp;"C76"),FALSE()),0)+AE26,0)</f>
        <v>0</v>
      </c>
      <c r="AG26" s="133">
        <f aca="1">IF($Q26&gt;0,MATCH("R",INDIRECT(CONCATENATE("SeguimientoAlumnos!R"&amp;MATCH($C26,SeguimientoAlumnos!$C$3:$C$160,0)+2&amp;"C5"&amp;":R"&amp;MATCH($C26,SeguimientoAlumnos!$C$3:$C$160,0)+2&amp;"C76"),FALSE()),0)+4,0)</f>
        <v>0</v>
      </c>
      <c r="AH26" s="133">
        <f aca="1">IF($Q26&gt;1,MATCH("R",INDIRECT(CONCATENATE("SeguimientoAlumnos!R"&amp;MATCH($C26,SeguimientoAlumnos!$C$3:$C$160,0)+2&amp;"C"&amp;AG26+1&amp;":R"&amp;MATCH($C26,SeguimientoAlumnos!$C$3:$C$160,0)+2&amp;"C76"),FALSE()),0)+AG26,0)</f>
        <v>0</v>
      </c>
      <c r="AI26" s="133">
        <f aca="1">IF($Q26&gt;1,MATCH("R",INDIRECT(CONCATENATE("SeguimientoAlumnos!R"&amp;MATCH($C26,SeguimientoAlumnos!$C$3:$C$160,0)+2&amp;"C"&amp;AH26+1&amp;":R"&amp;MATCH($C26,SeguimientoAlumnos!$C$3:$C$160,0)+2&amp;"C76"),FALSE()),0)+AH26,0)</f>
        <v>0</v>
      </c>
      <c r="AJ26" s="133">
        <f aca="1">IF($Q26&gt;1,MATCH("R",INDIRECT(CONCATENATE("SeguimientoAlumnos!R"&amp;MATCH($C26,SeguimientoAlumnos!$C$3:$C$160,0)+2&amp;"C"&amp;AI26+1&amp;":R"&amp;MATCH($C26,SeguimientoAlumnos!$C$3:$C$160,0)+2&amp;"C76"),FALSE()),0)+AI26,0)</f>
        <v>0</v>
      </c>
      <c r="AK26" s="133">
        <f aca="1">IF($Q26&gt;1,MATCH("R",INDIRECT(CONCATENATE("SeguimientoAlumnos!R"&amp;MATCH($C26,SeguimientoAlumnos!$C$3:$C$160,0)+2&amp;"C"&amp;AJ26+1&amp;":R"&amp;MATCH($C26,SeguimientoAlumnos!$C$3:$C$160,0)+2&amp;"C76"),FALSE()),0)+AJ26,0)</f>
        <v>0</v>
      </c>
      <c r="AL26" s="134">
        <f aca="1">IF($Q26&gt;1,MATCH("R",INDIRECT(CONCATENATE("SeguimientoAlumnos!R"&amp;MATCH($C26,SeguimientoAlumnos!$C$3:$C$160,0)+2&amp;"C"&amp;AK26+1&amp;":R"&amp;MATCH($C26,SeguimientoAlumnos!$C$3:$C$160,0)+2&amp;"C76"),FALSE()),0)+AK26,0)</f>
        <v>0</v>
      </c>
      <c r="AM26" s="134">
        <f aca="1">IF($Q26&gt;1,MATCH("R",INDIRECT(CONCATENATE("SeguimientoAlumnos!R"&amp;MATCH($C26,SeguimientoAlumnos!$C$3:$C$160,0)+2&amp;"C"&amp;AL26+1&amp;":R"&amp;MATCH($C26,SeguimientoAlumnos!$C$3:$C$160,0)+2&amp;"C76"),FALSE()),0)+AL26,0)</f>
        <v>0</v>
      </c>
      <c r="AN26" s="133">
        <f aca="1">IF($G26&gt;0,MATCH("X",INDIRECT(CONCATENATE("SeguimientoAlumnos!R"&amp;MATCH($C26,SeguimientoAlumnos!$C$3:$C$160,0)+2&amp;"C5"&amp;":R"&amp;MATCH($C26,SeguimientoAlumnos!$C$3:$C$160,0)+2&amp;"C76"),FALSE()),0)+4,0)</f>
        <v>0</v>
      </c>
      <c r="AO26" s="135">
        <f aca="1">IF($G26&gt;1,MATCH("X",INDIRECT(CONCATENATE("SeguimientoAlumnos!R"&amp;MATCH($C26,SeguimientoAlumnos!$C$3:$C$160,0)+2&amp;"C"&amp;AN26+1&amp;":R"&amp;MATCH($C26,SeguimientoAlumnos!$C$3:$C$160,0)+2&amp;"C76"),FALSE()),0)+AN26,0)</f>
        <v>0</v>
      </c>
      <c r="AP26" s="133">
        <f aca="1">IF($G26&gt;1,MATCH("X",INDIRECT(CONCATENATE("SeguimientoAlumnos!R"&amp;MATCH($C26,SeguimientoAlumnos!$C$3:$C$160,0)+2&amp;"C"&amp;AO26+1&amp;":R"&amp;MATCH($C26,SeguimientoAlumnos!$C$3:$C$160,0)+2&amp;"C76"),FALSE()),0)+AO26,0)</f>
        <v>0</v>
      </c>
      <c r="AQ26" s="133">
        <f aca="1">IF($G26&gt;1,MATCH("X",INDIRECT(CONCATENATE("SeguimientoAlumnos!R"&amp;MATCH($C26,SeguimientoAlumnos!$C$3:$C$160,0)+2&amp;"C"&amp;AP26+1&amp;":R"&amp;MATCH($C26,SeguimientoAlumnos!$C$3:$C$160,0)+2&amp;"C76"),FALSE()),0)+AP26,0)</f>
        <v>0</v>
      </c>
      <c r="AR26" s="133">
        <f aca="1">IF($G26&gt;1,MATCH("X",INDIRECT(CONCATENATE("SeguimientoAlumnos!R"&amp;MATCH($C26,SeguimientoAlumnos!$C$3:$C$160,0)+2&amp;"C"&amp;AQ26+1&amp;":R"&amp;MATCH($C26,SeguimientoAlumnos!$C$3:$C$160,0)+2&amp;"C76"),FALSE()),0)+AQ26,0)</f>
        <v>0</v>
      </c>
      <c r="AS26" s="133">
        <f aca="1">IF($G26&gt;1,MATCH("X",INDIRECT(CONCATENATE("SeguimientoAlumnos!R"&amp;MATCH($C26,SeguimientoAlumnos!$C$3:$C$160,0)+2&amp;"C"&amp;AR26+1&amp;":R"&amp;MATCH($C26,SeguimientoAlumnos!$C$3:$C$160,0)+2&amp;"C76"),FALSE()),0)+AR26,0)</f>
        <v>0</v>
      </c>
      <c r="AT26" s="133">
        <f aca="1">IF($G26&gt;1,MATCH("X",INDIRECT(CONCATENATE("SeguimientoAlumnos!R"&amp;MATCH($C26,SeguimientoAlumnos!$C$3:$C$160,0)+2&amp;"C"&amp;AS26+1&amp;":R"&amp;MATCH($C26,SeguimientoAlumnos!$C$3:$C$160,0)+2&amp;"C76"),FALSE()),0)+AS26,0)</f>
        <v>0</v>
      </c>
      <c r="AU26" s="133">
        <f aca="1">IF($G26&gt;1,MATCH("X",INDIRECT(CONCATENATE("SeguimientoAlumnos!R"&amp;MATCH($C26,SeguimientoAlumnos!$C$3:$C$160,0)+2&amp;"C"&amp;AT26+1&amp;":R"&amp;MATCH($C26,SeguimientoAlumnos!$C$3:$C$160,0)+2&amp;"C76"),FALSE()),0)+AT26,0)</f>
        <v>0</v>
      </c>
      <c r="AV26" s="133">
        <f aca="1">IF($G26&gt;1,MATCH("X",INDIRECT(CONCATENATE("SeguimientoAlumnos!R"&amp;MATCH($C26,SeguimientoAlumnos!$C$3:$C$160,0)+2&amp;"C"&amp;AU26+1&amp;":R"&amp;MATCH($C26,SeguimientoAlumnos!$C$3:$C$160,0)+2&amp;"C76"),FALSE()),0)+AU26,0)</f>
        <v>0</v>
      </c>
    </row>
    <row r="27" spans="1:48" ht="15.75" customHeight="1">
      <c r="A27" s="130" t="e">
        <f>#REF!</f>
        <v>#REF!</v>
      </c>
      <c r="B27" s="130" t="str">
        <f>SeguimientoAlumnos!A29</f>
        <v>ISC06A</v>
      </c>
      <c r="C27" s="130" t="str">
        <f>SeguimientoAlumnos!C29</f>
        <v>UP200086</v>
      </c>
      <c r="D27" s="130">
        <f>SeguimientoAlumnos!D29</f>
        <v>0</v>
      </c>
      <c r="E27" s="65" t="str">
        <f>C27&amp;"@alumnos.upa.edu.mx"</f>
        <v>UP200086@alumnos.upa.edu.mx</v>
      </c>
      <c r="F27" s="65">
        <f>VLOOKUP($C27,SeguimientoAlumnos!$C$2:$BW$109,51,FALSE())</f>
        <v>0</v>
      </c>
      <c r="G27" s="65">
        <f>VLOOKUP($C27,SeguimientoAlumnos!$C$2:$BW$109,52,FALSE())</f>
        <v>0</v>
      </c>
      <c r="H27" s="131" t="str">
        <f aca="1">IFERROR(INDIRECT(CONCATENATE("SeguimientoAlumnos!R2C"&amp;AN27),FALSE()),"")</f>
        <v/>
      </c>
      <c r="I27" s="131" t="str">
        <f aca="1">IFERROR(INDIRECT(CONCATENATE("SeguimientoAlumnos!R2C"&amp;AO27),FALSE()),"")</f>
        <v/>
      </c>
      <c r="J27" s="131" t="str">
        <f aca="1">IFERROR(INDIRECT(CONCATENATE("SeguimientoAlumnos!R2C"&amp;AP27),FALSE()),"")</f>
        <v/>
      </c>
      <c r="K27" s="131" t="str">
        <f aca="1">IFERROR(INDIRECT(CONCATENATE("SeguimientoAlumnos!R2C"&amp;AQ27),FALSE()),"")</f>
        <v/>
      </c>
      <c r="L27" s="131" t="str">
        <f aca="1">IFERROR(INDIRECT(CONCATENATE("SeguimientoAlumnos!R2C"&amp;AR27),FALSE()),"")</f>
        <v/>
      </c>
      <c r="M27" s="131" t="str">
        <f aca="1">IFERROR(INDIRECT(CONCATENATE("SeguimientoAlumnos!R2C"&amp;AS27),FALSE()),"")</f>
        <v/>
      </c>
      <c r="N27" s="131" t="str">
        <f aca="1">IFERROR(INDIRECT(CONCATENATE("SeguimientoAlumnos!R2C"&amp;AT27),FALSE()),"")</f>
        <v/>
      </c>
      <c r="O27" s="131" t="str">
        <f aca="1">IFERROR(INDIRECT(CONCATENATE("SeguimientoAlumnos!R2C"&amp;AU27),FALSE()),"")</f>
        <v/>
      </c>
      <c r="P27" s="131" t="str">
        <f aca="1">IFERROR(INDIRECT(CONCATENATE("SeguimientoAlumnos!R2C"&amp;AV27),FALSE()),"")</f>
        <v/>
      </c>
      <c r="Q27" s="65">
        <f>VLOOKUP($C27,SeguimientoAlumnos!$C$2:$BT$109,49,FALSE())</f>
        <v>0</v>
      </c>
      <c r="R27" s="131" t="str">
        <f aca="1">IFERROR(INDIRECT(CONCATENATE("SeguimientoAlumnos!R2C"&amp;AG27),FALSE()),"")</f>
        <v/>
      </c>
      <c r="S27" s="131" t="str">
        <f aca="1">IFERROR(INDIRECT(CONCATENATE("SeguimientoAlumnos!R2C"&amp;AH27),FALSE()),"")</f>
        <v/>
      </c>
      <c r="T27" s="131" t="str">
        <f aca="1">IFERROR(INDIRECT(CONCATENATE("SeguimientoAlumnos!R2C"&amp;AI27),FALSE()),"")</f>
        <v/>
      </c>
      <c r="U27" s="65"/>
      <c r="V27" s="65"/>
      <c r="W27" s="65"/>
      <c r="X27" s="65"/>
      <c r="Y27" s="65">
        <f>VLOOKUP($C27,SeguimientoAlumnos!$C$2:$BT$109,50,FALSE())</f>
        <v>0</v>
      </c>
      <c r="Z27" s="131" t="str">
        <f aca="1">IFERROR(INDIRECT(CONCATENATE("SeguimientoAlumnos!R2C"&amp;AD27),FALSE()),"")</f>
        <v/>
      </c>
      <c r="AA27" s="131" t="str">
        <f aca="1">IFERROR(INDIRECT(CONCATENATE("SeguimientoAlumnos!R2C"&amp;AE27),FALSE()),"")</f>
        <v/>
      </c>
      <c r="AB27" s="131" t="str">
        <f aca="1">IFERROR(INDIRECT(CONCATENATE("SeguimientoAlumnos!R2C"&amp;AF27),FALSE()),"")</f>
        <v/>
      </c>
      <c r="AC27" s="65">
        <f>VLOOKUP($C27,SeguimientoAlumnos!$C$2:$BT$109,43,FALSE())</f>
        <v>0</v>
      </c>
      <c r="AD27" s="132">
        <f aca="1">IF($Y27&gt;0,MATCH("E",INDIRECT(CONCATENATE("SeguimientoAlumnos!R"&amp;MATCH($C27,SeguimientoAlumnos!$C$3:$C$130,0)+2&amp;"C5"&amp;":R"&amp;MATCH($C27,SeguimientoAlumnos!$C$3:$C$130,0)+2&amp;"C76"),FALSE()),0)+4,0)</f>
        <v>0</v>
      </c>
      <c r="AE27" s="133">
        <f aca="1">IF($Y27&gt;1,MATCH("E",INDIRECT(CONCATENATE("SeguimientoAlumnos!R"&amp;MATCH($C27,SeguimientoAlumnos!$C$3:$C$130,0)+2&amp;"C"&amp;AD27+1&amp;":R"&amp;MATCH($C27,SeguimientoAlumnos!$C$3:$C$130,0)+2&amp;"C76"),FALSE()),0)+AD27,0)</f>
        <v>0</v>
      </c>
      <c r="AF27" s="133">
        <f aca="1">IF($Y27&gt;2,MATCH("E",INDIRECT(CONCATENATE("SeguimientoAlumnos!R"&amp;MATCH($C27,SeguimientoAlumnos!$C$3:$C$130,0)+2&amp;"C"&amp;AE27+1&amp;":R"&amp;MATCH($C27,SeguimientoAlumnos!$C$3:$C$130,0)+2&amp;"C76"),FALSE()),0)+AE27,0)</f>
        <v>0</v>
      </c>
      <c r="AG27" s="133">
        <f aca="1">IF($Q27&gt;0,MATCH("R",INDIRECT(CONCATENATE("SeguimientoAlumnos!R"&amp;MATCH($C27,SeguimientoAlumnos!$C$3:$C$160,0)+2&amp;"C5"&amp;":R"&amp;MATCH($C27,SeguimientoAlumnos!$C$3:$C$160,0)+2&amp;"C76"),FALSE()),0)+4,0)</f>
        <v>0</v>
      </c>
      <c r="AH27" s="133">
        <f aca="1">IF($Q27&gt;1,MATCH("R",INDIRECT(CONCATENATE("SeguimientoAlumnos!R"&amp;MATCH($C27,SeguimientoAlumnos!$C$3:$C$160,0)+2&amp;"C"&amp;AG27+1&amp;":R"&amp;MATCH($C27,SeguimientoAlumnos!$C$3:$C$160,0)+2&amp;"C76"),FALSE()),0)+AG27,0)</f>
        <v>0</v>
      </c>
      <c r="AI27" s="133">
        <f aca="1">IF($Q27&gt;1,MATCH("R",INDIRECT(CONCATENATE("SeguimientoAlumnos!R"&amp;MATCH($C27,SeguimientoAlumnos!$C$3:$C$160,0)+2&amp;"C"&amp;AH27+1&amp;":R"&amp;MATCH($C27,SeguimientoAlumnos!$C$3:$C$160,0)+2&amp;"C76"),FALSE()),0)+AH27,0)</f>
        <v>0</v>
      </c>
      <c r="AJ27" s="133">
        <f aca="1">IF($Q27&gt;1,MATCH("R",INDIRECT(CONCATENATE("SeguimientoAlumnos!R"&amp;MATCH($C27,SeguimientoAlumnos!$C$3:$C$160,0)+2&amp;"C"&amp;AI27+1&amp;":R"&amp;MATCH($C27,SeguimientoAlumnos!$C$3:$C$160,0)+2&amp;"C76"),FALSE()),0)+AI27,0)</f>
        <v>0</v>
      </c>
      <c r="AK27" s="133">
        <f aca="1">IF($Q27&gt;1,MATCH("R",INDIRECT(CONCATENATE("SeguimientoAlumnos!R"&amp;MATCH($C27,SeguimientoAlumnos!$C$3:$C$160,0)+2&amp;"C"&amp;AJ27+1&amp;":R"&amp;MATCH($C27,SeguimientoAlumnos!$C$3:$C$160,0)+2&amp;"C76"),FALSE()),0)+AJ27,0)</f>
        <v>0</v>
      </c>
      <c r="AL27" s="134">
        <f aca="1">IF($Q27&gt;1,MATCH("R",INDIRECT(CONCATENATE("SeguimientoAlumnos!R"&amp;MATCH($C27,SeguimientoAlumnos!$C$3:$C$160,0)+2&amp;"C"&amp;AK27+1&amp;":R"&amp;MATCH($C27,SeguimientoAlumnos!$C$3:$C$160,0)+2&amp;"C76"),FALSE()),0)+AK27,0)</f>
        <v>0</v>
      </c>
      <c r="AM27" s="134">
        <f aca="1">IF($Q27&gt;1,MATCH("R",INDIRECT(CONCATENATE("SeguimientoAlumnos!R"&amp;MATCH($C27,SeguimientoAlumnos!$C$3:$C$160,0)+2&amp;"C"&amp;AL27+1&amp;":R"&amp;MATCH($C27,SeguimientoAlumnos!$C$3:$C$160,0)+2&amp;"C76"),FALSE()),0)+AL27,0)</f>
        <v>0</v>
      </c>
      <c r="AN27" s="133">
        <f aca="1">IF($G27&gt;0,MATCH("X",INDIRECT(CONCATENATE("SeguimientoAlumnos!R"&amp;MATCH($C27,SeguimientoAlumnos!$C$3:$C$160,0)+2&amp;"C5"&amp;":R"&amp;MATCH($C27,SeguimientoAlumnos!$C$3:$C$160,0)+2&amp;"C76"),FALSE()),0)+4,0)</f>
        <v>0</v>
      </c>
      <c r="AO27" s="135">
        <f aca="1">IF($G27&gt;1,MATCH("X",INDIRECT(CONCATENATE("SeguimientoAlumnos!R"&amp;MATCH($C27,SeguimientoAlumnos!$C$3:$C$160,0)+2&amp;"C"&amp;AN27+1&amp;":R"&amp;MATCH($C27,SeguimientoAlumnos!$C$3:$C$160,0)+2&amp;"C76"),FALSE()),0)+AN27,0)</f>
        <v>0</v>
      </c>
      <c r="AP27" s="133">
        <f aca="1">IF($G27&gt;1,MATCH("X",INDIRECT(CONCATENATE("SeguimientoAlumnos!R"&amp;MATCH($C27,SeguimientoAlumnos!$C$3:$C$160,0)+2&amp;"C"&amp;AO27+1&amp;":R"&amp;MATCH($C27,SeguimientoAlumnos!$C$3:$C$160,0)+2&amp;"C76"),FALSE()),0)+AO27,0)</f>
        <v>0</v>
      </c>
      <c r="AQ27" s="133">
        <f aca="1">IF($G27&gt;1,MATCH("X",INDIRECT(CONCATENATE("SeguimientoAlumnos!R"&amp;MATCH($C27,SeguimientoAlumnos!$C$3:$C$160,0)+2&amp;"C"&amp;AP27+1&amp;":R"&amp;MATCH($C27,SeguimientoAlumnos!$C$3:$C$160,0)+2&amp;"C76"),FALSE()),0)+AP27,0)</f>
        <v>0</v>
      </c>
      <c r="AR27" s="133">
        <f aca="1">IF($G27&gt;1,MATCH("X",INDIRECT(CONCATENATE("SeguimientoAlumnos!R"&amp;MATCH($C27,SeguimientoAlumnos!$C$3:$C$160,0)+2&amp;"C"&amp;AQ27+1&amp;":R"&amp;MATCH($C27,SeguimientoAlumnos!$C$3:$C$160,0)+2&amp;"C76"),FALSE()),0)+AQ27,0)</f>
        <v>0</v>
      </c>
      <c r="AS27" s="133">
        <f aca="1">IF($G27&gt;1,MATCH("X",INDIRECT(CONCATENATE("SeguimientoAlumnos!R"&amp;MATCH($C27,SeguimientoAlumnos!$C$3:$C$160,0)+2&amp;"C"&amp;AR27+1&amp;":R"&amp;MATCH($C27,SeguimientoAlumnos!$C$3:$C$160,0)+2&amp;"C76"),FALSE()),0)+AR27,0)</f>
        <v>0</v>
      </c>
      <c r="AT27" s="133">
        <f aca="1">IF($G27&gt;1,MATCH("X",INDIRECT(CONCATENATE("SeguimientoAlumnos!R"&amp;MATCH($C27,SeguimientoAlumnos!$C$3:$C$160,0)+2&amp;"C"&amp;AS27+1&amp;":R"&amp;MATCH($C27,SeguimientoAlumnos!$C$3:$C$160,0)+2&amp;"C76"),FALSE()),0)+AS27,0)</f>
        <v>0</v>
      </c>
      <c r="AU27" s="133">
        <f aca="1">IF($G27&gt;1,MATCH("X",INDIRECT(CONCATENATE("SeguimientoAlumnos!R"&amp;MATCH($C27,SeguimientoAlumnos!$C$3:$C$160,0)+2&amp;"C"&amp;AT27+1&amp;":R"&amp;MATCH($C27,SeguimientoAlumnos!$C$3:$C$160,0)+2&amp;"C76"),FALSE()),0)+AT27,0)</f>
        <v>0</v>
      </c>
      <c r="AV27" s="133">
        <f aca="1">IF($G27&gt;1,MATCH("X",INDIRECT(CONCATENATE("SeguimientoAlumnos!R"&amp;MATCH($C27,SeguimientoAlumnos!$C$3:$C$160,0)+2&amp;"C"&amp;AU27+1&amp;":R"&amp;MATCH($C27,SeguimientoAlumnos!$C$3:$C$160,0)+2&amp;"C76"),FALSE()),0)+AU27,0)</f>
        <v>0</v>
      </c>
    </row>
    <row r="28" spans="1:48" ht="15.75" customHeight="1">
      <c r="A28" s="130" t="e">
        <f>#REF!</f>
        <v>#REF!</v>
      </c>
      <c r="B28" s="130" t="str">
        <f>SeguimientoAlumnos!A30</f>
        <v>ISC03A</v>
      </c>
      <c r="C28" s="130" t="str">
        <f>SeguimientoAlumnos!C30</f>
        <v>UP220132</v>
      </c>
      <c r="D28" s="130">
        <f>SeguimientoAlumnos!D30</f>
        <v>0</v>
      </c>
      <c r="E28" s="65" t="str">
        <f>C28&amp;"@alumnos.upa.edu.mx"</f>
        <v>UP220132@alumnos.upa.edu.mx</v>
      </c>
      <c r="F28" s="65">
        <f>VLOOKUP($C28,SeguimientoAlumnos!$C$2:$BW$109,51,FALSE())</f>
        <v>0</v>
      </c>
      <c r="G28" s="65">
        <f>VLOOKUP($C28,SeguimientoAlumnos!$C$2:$BW$109,52,FALSE())</f>
        <v>0</v>
      </c>
      <c r="H28" s="131" t="str">
        <f aca="1">IFERROR(INDIRECT(CONCATENATE("SeguimientoAlumnos!R2C"&amp;AN28),FALSE()),"")</f>
        <v/>
      </c>
      <c r="I28" s="131" t="str">
        <f aca="1">IFERROR(INDIRECT(CONCATENATE("SeguimientoAlumnos!R2C"&amp;AO28),FALSE()),"")</f>
        <v/>
      </c>
      <c r="J28" s="131" t="str">
        <f aca="1">IFERROR(INDIRECT(CONCATENATE("SeguimientoAlumnos!R2C"&amp;AP28),FALSE()),"")</f>
        <v/>
      </c>
      <c r="K28" s="131" t="str">
        <f aca="1">IFERROR(INDIRECT(CONCATENATE("SeguimientoAlumnos!R2C"&amp;AQ28),FALSE()),"")</f>
        <v/>
      </c>
      <c r="L28" s="131" t="str">
        <f aca="1">IFERROR(INDIRECT(CONCATENATE("SeguimientoAlumnos!R2C"&amp;AR28),FALSE()),"")</f>
        <v/>
      </c>
      <c r="M28" s="131" t="str">
        <f aca="1">IFERROR(INDIRECT(CONCATENATE("SeguimientoAlumnos!R2C"&amp;AS28),FALSE()),"")</f>
        <v/>
      </c>
      <c r="N28" s="131" t="str">
        <f aca="1">IFERROR(INDIRECT(CONCATENATE("SeguimientoAlumnos!R2C"&amp;AT28),FALSE()),"")</f>
        <v/>
      </c>
      <c r="O28" s="131" t="str">
        <f aca="1">IFERROR(INDIRECT(CONCATENATE("SeguimientoAlumnos!R2C"&amp;AU28),FALSE()),"")</f>
        <v/>
      </c>
      <c r="P28" s="131" t="str">
        <f aca="1">IFERROR(INDIRECT(CONCATENATE("SeguimientoAlumnos!R2C"&amp;AV28),FALSE()),"")</f>
        <v/>
      </c>
      <c r="Q28" s="65">
        <f>VLOOKUP($C28,SeguimientoAlumnos!$C$2:$BT$109,49,FALSE())</f>
        <v>0</v>
      </c>
      <c r="R28" s="131" t="str">
        <f aca="1">IFERROR(INDIRECT(CONCATENATE("SeguimientoAlumnos!R2C"&amp;AG28),FALSE()),"")</f>
        <v/>
      </c>
      <c r="S28" s="131" t="str">
        <f aca="1">IFERROR(INDIRECT(CONCATENATE("SeguimientoAlumnos!R2C"&amp;AH28),FALSE()),"")</f>
        <v/>
      </c>
      <c r="T28" s="131" t="str">
        <f aca="1">IFERROR(INDIRECT(CONCATENATE("SeguimientoAlumnos!R2C"&amp;AI28),FALSE()),"")</f>
        <v/>
      </c>
      <c r="U28" s="65"/>
      <c r="V28" s="65"/>
      <c r="W28" s="65"/>
      <c r="X28" s="65"/>
      <c r="Y28" s="65">
        <f>VLOOKUP($C28,SeguimientoAlumnos!$C$2:$BT$109,50,FALSE())</f>
        <v>0</v>
      </c>
      <c r="Z28" s="131" t="str">
        <f aca="1">IFERROR(INDIRECT(CONCATENATE("SeguimientoAlumnos!R2C"&amp;AD28),FALSE()),"")</f>
        <v/>
      </c>
      <c r="AA28" s="131" t="str">
        <f aca="1">IFERROR(INDIRECT(CONCATENATE("SeguimientoAlumnos!R2C"&amp;AE28),FALSE()),"")</f>
        <v/>
      </c>
      <c r="AB28" s="131" t="str">
        <f aca="1">IFERROR(INDIRECT(CONCATENATE("SeguimientoAlumnos!R2C"&amp;AF28),FALSE()),"")</f>
        <v/>
      </c>
      <c r="AC28" s="65">
        <f>VLOOKUP($C28,SeguimientoAlumnos!$C$2:$BT$109,43,FALSE())</f>
        <v>0</v>
      </c>
      <c r="AD28" s="132">
        <f aca="1">IF($Y28&gt;0,MATCH("E",INDIRECT(CONCATENATE("SeguimientoAlumnos!R"&amp;MATCH($C28,SeguimientoAlumnos!$C$3:$C$130,0)+2&amp;"C5"&amp;":R"&amp;MATCH($C28,SeguimientoAlumnos!$C$3:$C$130,0)+2&amp;"C76"),FALSE()),0)+4,0)</f>
        <v>0</v>
      </c>
      <c r="AE28" s="133">
        <f aca="1">IF($Y28&gt;1,MATCH("E",INDIRECT(CONCATENATE("SeguimientoAlumnos!R"&amp;MATCH($C28,SeguimientoAlumnos!$C$3:$C$130,0)+2&amp;"C"&amp;AD28+1&amp;":R"&amp;MATCH($C28,SeguimientoAlumnos!$C$3:$C$130,0)+2&amp;"C76"),FALSE()),0)+AD28,0)</f>
        <v>0</v>
      </c>
      <c r="AF28" s="133">
        <f aca="1">IF($Y28&gt;2,MATCH("E",INDIRECT(CONCATENATE("SeguimientoAlumnos!R"&amp;MATCH($C28,SeguimientoAlumnos!$C$3:$C$130,0)+2&amp;"C"&amp;AE28+1&amp;":R"&amp;MATCH($C28,SeguimientoAlumnos!$C$3:$C$130,0)+2&amp;"C76"),FALSE()),0)+AE28,0)</f>
        <v>0</v>
      </c>
      <c r="AG28" s="133">
        <f aca="1">IF($Q28&gt;0,MATCH("R",INDIRECT(CONCATENATE("SeguimientoAlumnos!R"&amp;MATCH($C28,SeguimientoAlumnos!$C$3:$C$160,0)+2&amp;"C5"&amp;":R"&amp;MATCH($C28,SeguimientoAlumnos!$C$3:$C$160,0)+2&amp;"C76"),FALSE()),0)+4,0)</f>
        <v>0</v>
      </c>
      <c r="AH28" s="133">
        <f aca="1">IF($Q28&gt;1,MATCH("R",INDIRECT(CONCATENATE("SeguimientoAlumnos!R"&amp;MATCH($C28,SeguimientoAlumnos!$C$3:$C$160,0)+2&amp;"C"&amp;AG28+1&amp;":R"&amp;MATCH($C28,SeguimientoAlumnos!$C$3:$C$160,0)+2&amp;"C76"),FALSE()),0)+AG28,0)</f>
        <v>0</v>
      </c>
      <c r="AI28" s="133">
        <f aca="1">IF($Q28&gt;1,MATCH("R",INDIRECT(CONCATENATE("SeguimientoAlumnos!R"&amp;MATCH($C28,SeguimientoAlumnos!$C$3:$C$160,0)+2&amp;"C"&amp;AH28+1&amp;":R"&amp;MATCH($C28,SeguimientoAlumnos!$C$3:$C$160,0)+2&amp;"C76"),FALSE()),0)+AH28,0)</f>
        <v>0</v>
      </c>
      <c r="AJ28" s="133">
        <f aca="1">IF($Q28&gt;1,MATCH("R",INDIRECT(CONCATENATE("SeguimientoAlumnos!R"&amp;MATCH($C28,SeguimientoAlumnos!$C$3:$C$160,0)+2&amp;"C"&amp;AI28+1&amp;":R"&amp;MATCH($C28,SeguimientoAlumnos!$C$3:$C$160,0)+2&amp;"C76"),FALSE()),0)+AI28,0)</f>
        <v>0</v>
      </c>
      <c r="AK28" s="133">
        <f aca="1">IF($Q28&gt;1,MATCH("R",INDIRECT(CONCATENATE("SeguimientoAlumnos!R"&amp;MATCH($C28,SeguimientoAlumnos!$C$3:$C$160,0)+2&amp;"C"&amp;AJ28+1&amp;":R"&amp;MATCH($C28,SeguimientoAlumnos!$C$3:$C$160,0)+2&amp;"C76"),FALSE()),0)+AJ28,0)</f>
        <v>0</v>
      </c>
      <c r="AL28" s="134">
        <f aca="1">IF($Q28&gt;1,MATCH("R",INDIRECT(CONCATENATE("SeguimientoAlumnos!R"&amp;MATCH($C28,SeguimientoAlumnos!$C$3:$C$160,0)+2&amp;"C"&amp;AK28+1&amp;":R"&amp;MATCH($C28,SeguimientoAlumnos!$C$3:$C$160,0)+2&amp;"C76"),FALSE()),0)+AK28,0)</f>
        <v>0</v>
      </c>
      <c r="AM28" s="134">
        <f aca="1">IF($Q28&gt;1,MATCH("R",INDIRECT(CONCATENATE("SeguimientoAlumnos!R"&amp;MATCH($C28,SeguimientoAlumnos!$C$3:$C$160,0)+2&amp;"C"&amp;AL28+1&amp;":R"&amp;MATCH($C28,SeguimientoAlumnos!$C$3:$C$160,0)+2&amp;"C76"),FALSE()),0)+AL28,0)</f>
        <v>0</v>
      </c>
      <c r="AN28" s="133">
        <f aca="1">IF($G28&gt;0,MATCH("X",INDIRECT(CONCATENATE("SeguimientoAlumnos!R"&amp;MATCH($C28,SeguimientoAlumnos!$C$3:$C$160,0)+2&amp;"C5"&amp;":R"&amp;MATCH($C28,SeguimientoAlumnos!$C$3:$C$160,0)+2&amp;"C76"),FALSE()),0)+4,0)</f>
        <v>0</v>
      </c>
      <c r="AO28" s="135">
        <f aca="1">IF($G28&gt;1,MATCH("X",INDIRECT(CONCATENATE("SeguimientoAlumnos!R"&amp;MATCH($C28,SeguimientoAlumnos!$C$3:$C$160,0)+2&amp;"C"&amp;AN28+1&amp;":R"&amp;MATCH($C28,SeguimientoAlumnos!$C$3:$C$160,0)+2&amp;"C76"),FALSE()),0)+AN28,0)</f>
        <v>0</v>
      </c>
      <c r="AP28" s="133">
        <f aca="1">IF($G28&gt;1,MATCH("X",INDIRECT(CONCATENATE("SeguimientoAlumnos!R"&amp;MATCH($C28,SeguimientoAlumnos!$C$3:$C$160,0)+2&amp;"C"&amp;AO28+1&amp;":R"&amp;MATCH($C28,SeguimientoAlumnos!$C$3:$C$160,0)+2&amp;"C76"),FALSE()),0)+AO28,0)</f>
        <v>0</v>
      </c>
      <c r="AQ28" s="133">
        <f aca="1">IF($G28&gt;1,MATCH("X",INDIRECT(CONCATENATE("SeguimientoAlumnos!R"&amp;MATCH($C28,SeguimientoAlumnos!$C$3:$C$160,0)+2&amp;"C"&amp;AP28+1&amp;":R"&amp;MATCH($C28,SeguimientoAlumnos!$C$3:$C$160,0)+2&amp;"C76"),FALSE()),0)+AP28,0)</f>
        <v>0</v>
      </c>
      <c r="AR28" s="133">
        <f aca="1">IF($G28&gt;1,MATCH("X",INDIRECT(CONCATENATE("SeguimientoAlumnos!R"&amp;MATCH($C28,SeguimientoAlumnos!$C$3:$C$160,0)+2&amp;"C"&amp;AQ28+1&amp;":R"&amp;MATCH($C28,SeguimientoAlumnos!$C$3:$C$160,0)+2&amp;"C76"),FALSE()),0)+AQ28,0)</f>
        <v>0</v>
      </c>
      <c r="AS28" s="133">
        <f aca="1">IF($G28&gt;1,MATCH("X",INDIRECT(CONCATENATE("SeguimientoAlumnos!R"&amp;MATCH($C28,SeguimientoAlumnos!$C$3:$C$160,0)+2&amp;"C"&amp;AR28+1&amp;":R"&amp;MATCH($C28,SeguimientoAlumnos!$C$3:$C$160,0)+2&amp;"C76"),FALSE()),0)+AR28,0)</f>
        <v>0</v>
      </c>
      <c r="AT28" s="133">
        <f aca="1">IF($G28&gt;1,MATCH("X",INDIRECT(CONCATENATE("SeguimientoAlumnos!R"&amp;MATCH($C28,SeguimientoAlumnos!$C$3:$C$160,0)+2&amp;"C"&amp;AS28+1&amp;":R"&amp;MATCH($C28,SeguimientoAlumnos!$C$3:$C$160,0)+2&amp;"C76"),FALSE()),0)+AS28,0)</f>
        <v>0</v>
      </c>
      <c r="AU28" s="133">
        <f aca="1">IF($G28&gt;1,MATCH("X",INDIRECT(CONCATENATE("SeguimientoAlumnos!R"&amp;MATCH($C28,SeguimientoAlumnos!$C$3:$C$160,0)+2&amp;"C"&amp;AT28+1&amp;":R"&amp;MATCH($C28,SeguimientoAlumnos!$C$3:$C$160,0)+2&amp;"C76"),FALSE()),0)+AT28,0)</f>
        <v>0</v>
      </c>
      <c r="AV28" s="133">
        <f aca="1">IF($G28&gt;1,MATCH("X",INDIRECT(CONCATENATE("SeguimientoAlumnos!R"&amp;MATCH($C28,SeguimientoAlumnos!$C$3:$C$160,0)+2&amp;"C"&amp;AU28+1&amp;":R"&amp;MATCH($C28,SeguimientoAlumnos!$C$3:$C$160,0)+2&amp;"C76"),FALSE()),0)+AU28,0)</f>
        <v>0</v>
      </c>
    </row>
    <row r="29" spans="1:48" ht="15.75" customHeight="1">
      <c r="A29" s="130" t="e">
        <f>#REF!</f>
        <v>#REF!</v>
      </c>
      <c r="B29" s="130" t="str">
        <f>SeguimientoAlumnos!A31</f>
        <v>ISC03C</v>
      </c>
      <c r="C29" s="130" t="str">
        <f>SeguimientoAlumnos!C31</f>
        <v>UP220332</v>
      </c>
      <c r="D29" s="130">
        <f>SeguimientoAlumnos!D31</f>
        <v>0</v>
      </c>
      <c r="E29" s="65" t="str">
        <f>C29&amp;"@alumnos.upa.edu.mx"</f>
        <v>UP220332@alumnos.upa.edu.mx</v>
      </c>
      <c r="F29" s="65">
        <f>VLOOKUP($C29,SeguimientoAlumnos!$C$2:$BW$109,51,FALSE())</f>
        <v>0</v>
      </c>
      <c r="G29" s="65">
        <f>VLOOKUP($C29,SeguimientoAlumnos!$C$2:$BW$109,52,FALSE())</f>
        <v>0</v>
      </c>
      <c r="H29" s="131" t="str">
        <f aca="1">IFERROR(INDIRECT(CONCATENATE("SeguimientoAlumnos!R2C"&amp;AN29),FALSE()),"")</f>
        <v/>
      </c>
      <c r="I29" s="131" t="str">
        <f aca="1">IFERROR(INDIRECT(CONCATENATE("SeguimientoAlumnos!R2C"&amp;AO29),FALSE()),"")</f>
        <v/>
      </c>
      <c r="J29" s="131" t="str">
        <f aca="1">IFERROR(INDIRECT(CONCATENATE("SeguimientoAlumnos!R2C"&amp;AP29),FALSE()),"")</f>
        <v/>
      </c>
      <c r="K29" s="131" t="str">
        <f aca="1">IFERROR(INDIRECT(CONCATENATE("SeguimientoAlumnos!R2C"&amp;AQ29),FALSE()),"")</f>
        <v/>
      </c>
      <c r="L29" s="131" t="str">
        <f aca="1">IFERROR(INDIRECT(CONCATENATE("SeguimientoAlumnos!R2C"&amp;AR29),FALSE()),"")</f>
        <v/>
      </c>
      <c r="M29" s="131" t="str">
        <f aca="1">IFERROR(INDIRECT(CONCATENATE("SeguimientoAlumnos!R2C"&amp;AS29),FALSE()),"")</f>
        <v/>
      </c>
      <c r="N29" s="131" t="str">
        <f aca="1">IFERROR(INDIRECT(CONCATENATE("SeguimientoAlumnos!R2C"&amp;AT29),FALSE()),"")</f>
        <v/>
      </c>
      <c r="O29" s="131" t="str">
        <f aca="1">IFERROR(INDIRECT(CONCATENATE("SeguimientoAlumnos!R2C"&amp;AU29),FALSE()),"")</f>
        <v/>
      </c>
      <c r="P29" s="131" t="str">
        <f aca="1">IFERROR(INDIRECT(CONCATENATE("SeguimientoAlumnos!R2C"&amp;AV29),FALSE()),"")</f>
        <v/>
      </c>
      <c r="Q29" s="65">
        <f>VLOOKUP($C29,SeguimientoAlumnos!$C$2:$BT$109,49,FALSE())</f>
        <v>0</v>
      </c>
      <c r="R29" s="131" t="str">
        <f aca="1">IFERROR(INDIRECT(CONCATENATE("SeguimientoAlumnos!R2C"&amp;AG29),FALSE()),"")</f>
        <v/>
      </c>
      <c r="S29" s="131" t="str">
        <f aca="1">IFERROR(INDIRECT(CONCATENATE("SeguimientoAlumnos!R2C"&amp;AH29),FALSE()),"")</f>
        <v/>
      </c>
      <c r="T29" s="131" t="str">
        <f aca="1">IFERROR(INDIRECT(CONCATENATE("SeguimientoAlumnos!R2C"&amp;AI29),FALSE()),"")</f>
        <v/>
      </c>
      <c r="U29" s="65"/>
      <c r="V29" s="65"/>
      <c r="W29" s="65"/>
      <c r="X29" s="65"/>
      <c r="Y29" s="65">
        <f>VLOOKUP($C29,SeguimientoAlumnos!$C$2:$BT$109,50,FALSE())</f>
        <v>0</v>
      </c>
      <c r="Z29" s="131" t="str">
        <f aca="1">IFERROR(INDIRECT(CONCATENATE("SeguimientoAlumnos!R2C"&amp;AD29),FALSE()),"")</f>
        <v/>
      </c>
      <c r="AA29" s="131" t="str">
        <f aca="1">IFERROR(INDIRECT(CONCATENATE("SeguimientoAlumnos!R2C"&amp;AE29),FALSE()),"")</f>
        <v/>
      </c>
      <c r="AB29" s="131" t="str">
        <f aca="1">IFERROR(INDIRECT(CONCATENATE("SeguimientoAlumnos!R2C"&amp;AF29),FALSE()),"")</f>
        <v/>
      </c>
      <c r="AC29" s="65">
        <f>VLOOKUP($C29,SeguimientoAlumnos!$C$2:$BT$109,43,FALSE())</f>
        <v>0</v>
      </c>
      <c r="AD29" s="132">
        <f aca="1">IF($Y29&gt;0,MATCH("E",INDIRECT(CONCATENATE("SeguimientoAlumnos!R"&amp;MATCH($C29,SeguimientoAlumnos!$C$3:$C$130,0)+2&amp;"C5"&amp;":R"&amp;MATCH($C29,SeguimientoAlumnos!$C$3:$C$130,0)+2&amp;"C76"),FALSE()),0)+4,0)</f>
        <v>0</v>
      </c>
      <c r="AE29" s="133">
        <f aca="1">IF($Y29&gt;1,MATCH("E",INDIRECT(CONCATENATE("SeguimientoAlumnos!R"&amp;MATCH($C29,SeguimientoAlumnos!$C$3:$C$130,0)+2&amp;"C"&amp;AD29+1&amp;":R"&amp;MATCH($C29,SeguimientoAlumnos!$C$3:$C$130,0)+2&amp;"C76"),FALSE()),0)+AD29,0)</f>
        <v>0</v>
      </c>
      <c r="AF29" s="133">
        <f aca="1">IF($Y29&gt;2,MATCH("E",INDIRECT(CONCATENATE("SeguimientoAlumnos!R"&amp;MATCH($C29,SeguimientoAlumnos!$C$3:$C$130,0)+2&amp;"C"&amp;AE29+1&amp;":R"&amp;MATCH($C29,SeguimientoAlumnos!$C$3:$C$130,0)+2&amp;"C76"),FALSE()),0)+AE29,0)</f>
        <v>0</v>
      </c>
      <c r="AG29" s="133">
        <f aca="1">IF($Q29&gt;0,MATCH("R",INDIRECT(CONCATENATE("SeguimientoAlumnos!R"&amp;MATCH($C29,SeguimientoAlumnos!$C$3:$C$160,0)+2&amp;"C5"&amp;":R"&amp;MATCH($C29,SeguimientoAlumnos!$C$3:$C$160,0)+2&amp;"C76"),FALSE()),0)+4,0)</f>
        <v>0</v>
      </c>
      <c r="AH29" s="133">
        <f aca="1">IF($Q29&gt;1,MATCH("R",INDIRECT(CONCATENATE("SeguimientoAlumnos!R"&amp;MATCH($C29,SeguimientoAlumnos!$C$3:$C$160,0)+2&amp;"C"&amp;AG29+1&amp;":R"&amp;MATCH($C29,SeguimientoAlumnos!$C$3:$C$160,0)+2&amp;"C76"),FALSE()),0)+AG29,0)</f>
        <v>0</v>
      </c>
      <c r="AI29" s="133">
        <f aca="1">IF($Q29&gt;1,MATCH("R",INDIRECT(CONCATENATE("SeguimientoAlumnos!R"&amp;MATCH($C29,SeguimientoAlumnos!$C$3:$C$160,0)+2&amp;"C"&amp;AH29+1&amp;":R"&amp;MATCH($C29,SeguimientoAlumnos!$C$3:$C$160,0)+2&amp;"C76"),FALSE()),0)+AH29,0)</f>
        <v>0</v>
      </c>
      <c r="AJ29" s="133">
        <f aca="1">IF($Q29&gt;1,MATCH("R",INDIRECT(CONCATENATE("SeguimientoAlumnos!R"&amp;MATCH($C29,SeguimientoAlumnos!$C$3:$C$160,0)+2&amp;"C"&amp;AI29+1&amp;":R"&amp;MATCH($C29,SeguimientoAlumnos!$C$3:$C$160,0)+2&amp;"C76"),FALSE()),0)+AI29,0)</f>
        <v>0</v>
      </c>
      <c r="AK29" s="133">
        <f aca="1">IF($Q29&gt;1,MATCH("R",INDIRECT(CONCATENATE("SeguimientoAlumnos!R"&amp;MATCH($C29,SeguimientoAlumnos!$C$3:$C$160,0)+2&amp;"C"&amp;AJ29+1&amp;":R"&amp;MATCH($C29,SeguimientoAlumnos!$C$3:$C$160,0)+2&amp;"C76"),FALSE()),0)+AJ29,0)</f>
        <v>0</v>
      </c>
      <c r="AL29" s="134">
        <f aca="1">IF($Q29&gt;1,MATCH("R",INDIRECT(CONCATENATE("SeguimientoAlumnos!R"&amp;MATCH($C29,SeguimientoAlumnos!$C$3:$C$160,0)+2&amp;"C"&amp;AK29+1&amp;":R"&amp;MATCH($C29,SeguimientoAlumnos!$C$3:$C$160,0)+2&amp;"C76"),FALSE()),0)+AK29,0)</f>
        <v>0</v>
      </c>
      <c r="AM29" s="134">
        <f aca="1">IF($Q29&gt;1,MATCH("R",INDIRECT(CONCATENATE("SeguimientoAlumnos!R"&amp;MATCH($C29,SeguimientoAlumnos!$C$3:$C$160,0)+2&amp;"C"&amp;AL29+1&amp;":R"&amp;MATCH($C29,SeguimientoAlumnos!$C$3:$C$160,0)+2&amp;"C76"),FALSE()),0)+AL29,0)</f>
        <v>0</v>
      </c>
      <c r="AN29" s="133">
        <f aca="1">IF($G29&gt;0,MATCH("X",INDIRECT(CONCATENATE("SeguimientoAlumnos!R"&amp;MATCH($C29,SeguimientoAlumnos!$C$3:$C$160,0)+2&amp;"C5"&amp;":R"&amp;MATCH($C29,SeguimientoAlumnos!$C$3:$C$160,0)+2&amp;"C76"),FALSE()),0)+4,0)</f>
        <v>0</v>
      </c>
      <c r="AO29" s="135">
        <f aca="1">IF($G29&gt;1,MATCH("X",INDIRECT(CONCATENATE("SeguimientoAlumnos!R"&amp;MATCH($C29,SeguimientoAlumnos!$C$3:$C$160,0)+2&amp;"C"&amp;AN29+1&amp;":R"&amp;MATCH($C29,SeguimientoAlumnos!$C$3:$C$160,0)+2&amp;"C76"),FALSE()),0)+AN29,0)</f>
        <v>0</v>
      </c>
      <c r="AP29" s="133">
        <f aca="1">IF($G29&gt;1,MATCH("X",INDIRECT(CONCATENATE("SeguimientoAlumnos!R"&amp;MATCH($C29,SeguimientoAlumnos!$C$3:$C$160,0)+2&amp;"C"&amp;AO29+1&amp;":R"&amp;MATCH($C29,SeguimientoAlumnos!$C$3:$C$160,0)+2&amp;"C76"),FALSE()),0)+AO29,0)</f>
        <v>0</v>
      </c>
      <c r="AQ29" s="133">
        <f aca="1">IF($G29&gt;1,MATCH("X",INDIRECT(CONCATENATE("SeguimientoAlumnos!R"&amp;MATCH($C29,SeguimientoAlumnos!$C$3:$C$160,0)+2&amp;"C"&amp;AP29+1&amp;":R"&amp;MATCH($C29,SeguimientoAlumnos!$C$3:$C$160,0)+2&amp;"C76"),FALSE()),0)+AP29,0)</f>
        <v>0</v>
      </c>
      <c r="AR29" s="133">
        <f aca="1">IF($G29&gt;1,MATCH("X",INDIRECT(CONCATENATE("SeguimientoAlumnos!R"&amp;MATCH($C29,SeguimientoAlumnos!$C$3:$C$160,0)+2&amp;"C"&amp;AQ29+1&amp;":R"&amp;MATCH($C29,SeguimientoAlumnos!$C$3:$C$160,0)+2&amp;"C76"),FALSE()),0)+AQ29,0)</f>
        <v>0</v>
      </c>
      <c r="AS29" s="133">
        <f aca="1">IF($G29&gt;1,MATCH("X",INDIRECT(CONCATENATE("SeguimientoAlumnos!R"&amp;MATCH($C29,SeguimientoAlumnos!$C$3:$C$160,0)+2&amp;"C"&amp;AR29+1&amp;":R"&amp;MATCH($C29,SeguimientoAlumnos!$C$3:$C$160,0)+2&amp;"C76"),FALSE()),0)+AR29,0)</f>
        <v>0</v>
      </c>
      <c r="AT29" s="133">
        <f aca="1">IF($G29&gt;1,MATCH("X",INDIRECT(CONCATENATE("SeguimientoAlumnos!R"&amp;MATCH($C29,SeguimientoAlumnos!$C$3:$C$160,0)+2&amp;"C"&amp;AS29+1&amp;":R"&amp;MATCH($C29,SeguimientoAlumnos!$C$3:$C$160,0)+2&amp;"C76"),FALSE()),0)+AS29,0)</f>
        <v>0</v>
      </c>
      <c r="AU29" s="133">
        <f aca="1">IF($G29&gt;1,MATCH("X",INDIRECT(CONCATENATE("SeguimientoAlumnos!R"&amp;MATCH($C29,SeguimientoAlumnos!$C$3:$C$160,0)+2&amp;"C"&amp;AT29+1&amp;":R"&amp;MATCH($C29,SeguimientoAlumnos!$C$3:$C$160,0)+2&amp;"C76"),FALSE()),0)+AT29,0)</f>
        <v>0</v>
      </c>
      <c r="AV29" s="133">
        <f aca="1">IF($G29&gt;1,MATCH("X",INDIRECT(CONCATENATE("SeguimientoAlumnos!R"&amp;MATCH($C29,SeguimientoAlumnos!$C$3:$C$160,0)+2&amp;"C"&amp;AU29+1&amp;":R"&amp;MATCH($C29,SeguimientoAlumnos!$C$3:$C$160,0)+2&amp;"C76"),FALSE()),0)+AU29,0)</f>
        <v>0</v>
      </c>
    </row>
    <row r="30" spans="1:48" ht="15.75" customHeight="1">
      <c r="A30" s="130" t="e">
        <f>#REF!</f>
        <v>#REF!</v>
      </c>
      <c r="B30" s="130" t="str">
        <f>SeguimientoAlumnos!A32</f>
        <v>ISC03A</v>
      </c>
      <c r="C30" s="130" t="str">
        <f>SeguimientoAlumnos!C32</f>
        <v>UP220814</v>
      </c>
      <c r="D30" s="130">
        <f>SeguimientoAlumnos!D32</f>
        <v>0</v>
      </c>
      <c r="E30" s="65" t="str">
        <f>C30&amp;"@alumnos.upa.edu.mx"</f>
        <v>UP220814@alumnos.upa.edu.mx</v>
      </c>
      <c r="F30" s="65">
        <f>VLOOKUP($C30,SeguimientoAlumnos!$C$2:$BW$109,51,FALSE())</f>
        <v>0</v>
      </c>
      <c r="G30" s="65">
        <f>VLOOKUP($C30,SeguimientoAlumnos!$C$2:$BW$109,52,FALSE())</f>
        <v>0</v>
      </c>
      <c r="H30" s="131" t="str">
        <f aca="1">IFERROR(INDIRECT(CONCATENATE("SeguimientoAlumnos!R2C"&amp;AN30),FALSE()),"")</f>
        <v/>
      </c>
      <c r="I30" s="131" t="str">
        <f aca="1">IFERROR(INDIRECT(CONCATENATE("SeguimientoAlumnos!R2C"&amp;AO30),FALSE()),"")</f>
        <v/>
      </c>
      <c r="J30" s="131" t="str">
        <f aca="1">IFERROR(INDIRECT(CONCATENATE("SeguimientoAlumnos!R2C"&amp;AP30),FALSE()),"")</f>
        <v/>
      </c>
      <c r="K30" s="131" t="str">
        <f aca="1">IFERROR(INDIRECT(CONCATENATE("SeguimientoAlumnos!R2C"&amp;AQ30),FALSE()),"")</f>
        <v/>
      </c>
      <c r="L30" s="131" t="str">
        <f aca="1">IFERROR(INDIRECT(CONCATENATE("SeguimientoAlumnos!R2C"&amp;AR30),FALSE()),"")</f>
        <v/>
      </c>
      <c r="M30" s="131" t="str">
        <f aca="1">IFERROR(INDIRECT(CONCATENATE("SeguimientoAlumnos!R2C"&amp;AS30),FALSE()),"")</f>
        <v/>
      </c>
      <c r="N30" s="131" t="str">
        <f aca="1">IFERROR(INDIRECT(CONCATENATE("SeguimientoAlumnos!R2C"&amp;AT30),FALSE()),"")</f>
        <v/>
      </c>
      <c r="O30" s="131" t="str">
        <f aca="1">IFERROR(INDIRECT(CONCATENATE("SeguimientoAlumnos!R2C"&amp;AU30),FALSE()),"")</f>
        <v/>
      </c>
      <c r="P30" s="131" t="str">
        <f aca="1">IFERROR(INDIRECT(CONCATENATE("SeguimientoAlumnos!R2C"&amp;AV30),FALSE()),"")</f>
        <v/>
      </c>
      <c r="Q30" s="65">
        <f>VLOOKUP($C30,SeguimientoAlumnos!$C$2:$BT$109,49,FALSE())</f>
        <v>0</v>
      </c>
      <c r="R30" s="131" t="str">
        <f aca="1">IFERROR(INDIRECT(CONCATENATE("SeguimientoAlumnos!R2C"&amp;AG30),FALSE()),"")</f>
        <v/>
      </c>
      <c r="S30" s="131" t="str">
        <f aca="1">IFERROR(INDIRECT(CONCATENATE("SeguimientoAlumnos!R2C"&amp;AH30),FALSE()),"")</f>
        <v/>
      </c>
      <c r="T30" s="131" t="str">
        <f aca="1">IFERROR(INDIRECT(CONCATENATE("SeguimientoAlumnos!R2C"&amp;AI30),FALSE()),"")</f>
        <v/>
      </c>
      <c r="U30" s="65"/>
      <c r="V30" s="65"/>
      <c r="W30" s="65"/>
      <c r="X30" s="65"/>
      <c r="Y30" s="65">
        <f>VLOOKUP($C30,SeguimientoAlumnos!$C$2:$BT$109,50,FALSE())</f>
        <v>0</v>
      </c>
      <c r="Z30" s="131" t="str">
        <f aca="1">IFERROR(INDIRECT(CONCATENATE("SeguimientoAlumnos!R2C"&amp;AD30),FALSE()),"")</f>
        <v/>
      </c>
      <c r="AA30" s="131" t="str">
        <f aca="1">IFERROR(INDIRECT(CONCATENATE("SeguimientoAlumnos!R2C"&amp;AE30),FALSE()),"")</f>
        <v/>
      </c>
      <c r="AB30" s="131" t="str">
        <f aca="1">IFERROR(INDIRECT(CONCATENATE("SeguimientoAlumnos!R2C"&amp;AF30),FALSE()),"")</f>
        <v/>
      </c>
      <c r="AC30" s="65">
        <f>VLOOKUP($C30,SeguimientoAlumnos!$C$2:$BT$109,43,FALSE())</f>
        <v>0</v>
      </c>
      <c r="AD30" s="132">
        <f aca="1">IF($Y30&gt;0,MATCH("E",INDIRECT(CONCATENATE("SeguimientoAlumnos!R"&amp;MATCH($C30,SeguimientoAlumnos!$C$3:$C$130,0)+2&amp;"C5"&amp;":R"&amp;MATCH($C30,SeguimientoAlumnos!$C$3:$C$130,0)+2&amp;"C76"),FALSE()),0)+4,0)</f>
        <v>0</v>
      </c>
      <c r="AE30" s="133">
        <f aca="1">IF($Y30&gt;1,MATCH("E",INDIRECT(CONCATENATE("SeguimientoAlumnos!R"&amp;MATCH($C30,SeguimientoAlumnos!$C$3:$C$130,0)+2&amp;"C"&amp;AD30+1&amp;":R"&amp;MATCH($C30,SeguimientoAlumnos!$C$3:$C$130,0)+2&amp;"C76"),FALSE()),0)+AD30,0)</f>
        <v>0</v>
      </c>
      <c r="AF30" s="133">
        <f aca="1">IF($Y30&gt;2,MATCH("E",INDIRECT(CONCATENATE("SeguimientoAlumnos!R"&amp;MATCH($C30,SeguimientoAlumnos!$C$3:$C$130,0)+2&amp;"C"&amp;AE30+1&amp;":R"&amp;MATCH($C30,SeguimientoAlumnos!$C$3:$C$130,0)+2&amp;"C76"),FALSE()),0)+AE30,0)</f>
        <v>0</v>
      </c>
      <c r="AG30" s="133">
        <f aca="1">IF($Q30&gt;0,MATCH("R",INDIRECT(CONCATENATE("SeguimientoAlumnos!R"&amp;MATCH($C30,SeguimientoAlumnos!$C$3:$C$160,0)+2&amp;"C5"&amp;":R"&amp;MATCH($C30,SeguimientoAlumnos!$C$3:$C$160,0)+2&amp;"C76"),FALSE()),0)+4,0)</f>
        <v>0</v>
      </c>
      <c r="AH30" s="133">
        <f aca="1">IF($Q30&gt;1,MATCH("R",INDIRECT(CONCATENATE("SeguimientoAlumnos!R"&amp;MATCH($C30,SeguimientoAlumnos!$C$3:$C$160,0)+2&amp;"C"&amp;AG30+1&amp;":R"&amp;MATCH($C30,SeguimientoAlumnos!$C$3:$C$160,0)+2&amp;"C76"),FALSE()),0)+AG30,0)</f>
        <v>0</v>
      </c>
      <c r="AI30" s="133">
        <f aca="1">IF($Q30&gt;1,MATCH("R",INDIRECT(CONCATENATE("SeguimientoAlumnos!R"&amp;MATCH($C30,SeguimientoAlumnos!$C$3:$C$160,0)+2&amp;"C"&amp;AH30+1&amp;":R"&amp;MATCH($C30,SeguimientoAlumnos!$C$3:$C$160,0)+2&amp;"C76"),FALSE()),0)+AH30,0)</f>
        <v>0</v>
      </c>
      <c r="AJ30" s="133">
        <f aca="1">IF($Q30&gt;1,MATCH("R",INDIRECT(CONCATENATE("SeguimientoAlumnos!R"&amp;MATCH($C30,SeguimientoAlumnos!$C$3:$C$160,0)+2&amp;"C"&amp;AI30+1&amp;":R"&amp;MATCH($C30,SeguimientoAlumnos!$C$3:$C$160,0)+2&amp;"C76"),FALSE()),0)+AI30,0)</f>
        <v>0</v>
      </c>
      <c r="AK30" s="133">
        <f aca="1">IF($Q30&gt;1,MATCH("R",INDIRECT(CONCATENATE("SeguimientoAlumnos!R"&amp;MATCH($C30,SeguimientoAlumnos!$C$3:$C$160,0)+2&amp;"C"&amp;AJ30+1&amp;":R"&amp;MATCH($C30,SeguimientoAlumnos!$C$3:$C$160,0)+2&amp;"C76"),FALSE()),0)+AJ30,0)</f>
        <v>0</v>
      </c>
      <c r="AL30" s="134">
        <f aca="1">IF($Q30&gt;1,MATCH("R",INDIRECT(CONCATENATE("SeguimientoAlumnos!R"&amp;MATCH($C30,SeguimientoAlumnos!$C$3:$C$160,0)+2&amp;"C"&amp;AK30+1&amp;":R"&amp;MATCH($C30,SeguimientoAlumnos!$C$3:$C$160,0)+2&amp;"C76"),FALSE()),0)+AK30,0)</f>
        <v>0</v>
      </c>
      <c r="AM30" s="134">
        <f aca="1">IF($Q30&gt;1,MATCH("R",INDIRECT(CONCATENATE("SeguimientoAlumnos!R"&amp;MATCH($C30,SeguimientoAlumnos!$C$3:$C$160,0)+2&amp;"C"&amp;AL30+1&amp;":R"&amp;MATCH($C30,SeguimientoAlumnos!$C$3:$C$160,0)+2&amp;"C76"),FALSE()),0)+AL30,0)</f>
        <v>0</v>
      </c>
      <c r="AN30" s="133">
        <f aca="1">IF($G30&gt;0,MATCH("X",INDIRECT(CONCATENATE("SeguimientoAlumnos!R"&amp;MATCH($C30,SeguimientoAlumnos!$C$3:$C$160,0)+2&amp;"C5"&amp;":R"&amp;MATCH($C30,SeguimientoAlumnos!$C$3:$C$160,0)+2&amp;"C76"),FALSE()),0)+4,0)</f>
        <v>0</v>
      </c>
      <c r="AO30" s="135">
        <f aca="1">IF($G30&gt;1,MATCH("X",INDIRECT(CONCATENATE("SeguimientoAlumnos!R"&amp;MATCH($C30,SeguimientoAlumnos!$C$3:$C$160,0)+2&amp;"C"&amp;AN30+1&amp;":R"&amp;MATCH($C30,SeguimientoAlumnos!$C$3:$C$160,0)+2&amp;"C76"),FALSE()),0)+AN30,0)</f>
        <v>0</v>
      </c>
      <c r="AP30" s="133">
        <f aca="1">IF($G30&gt;1,MATCH("X",INDIRECT(CONCATENATE("SeguimientoAlumnos!R"&amp;MATCH($C30,SeguimientoAlumnos!$C$3:$C$160,0)+2&amp;"C"&amp;AO30+1&amp;":R"&amp;MATCH($C30,SeguimientoAlumnos!$C$3:$C$160,0)+2&amp;"C76"),FALSE()),0)+AO30,0)</f>
        <v>0</v>
      </c>
      <c r="AQ30" s="133">
        <f aca="1">IF($G30&gt;1,MATCH("X",INDIRECT(CONCATENATE("SeguimientoAlumnos!R"&amp;MATCH($C30,SeguimientoAlumnos!$C$3:$C$160,0)+2&amp;"C"&amp;AP30+1&amp;":R"&amp;MATCH($C30,SeguimientoAlumnos!$C$3:$C$160,0)+2&amp;"C76"),FALSE()),0)+AP30,0)</f>
        <v>0</v>
      </c>
      <c r="AR30" s="133">
        <f aca="1">IF($G30&gt;1,MATCH("X",INDIRECT(CONCATENATE("SeguimientoAlumnos!R"&amp;MATCH($C30,SeguimientoAlumnos!$C$3:$C$160,0)+2&amp;"C"&amp;AQ30+1&amp;":R"&amp;MATCH($C30,SeguimientoAlumnos!$C$3:$C$160,0)+2&amp;"C76"),FALSE()),0)+AQ30,0)</f>
        <v>0</v>
      </c>
      <c r="AS30" s="133">
        <f aca="1">IF($G30&gt;1,MATCH("X",INDIRECT(CONCATENATE("SeguimientoAlumnos!R"&amp;MATCH($C30,SeguimientoAlumnos!$C$3:$C$160,0)+2&amp;"C"&amp;AR30+1&amp;":R"&amp;MATCH($C30,SeguimientoAlumnos!$C$3:$C$160,0)+2&amp;"C76"),FALSE()),0)+AR30,0)</f>
        <v>0</v>
      </c>
      <c r="AT30" s="133">
        <f aca="1">IF($G30&gt;1,MATCH("X",INDIRECT(CONCATENATE("SeguimientoAlumnos!R"&amp;MATCH($C30,SeguimientoAlumnos!$C$3:$C$160,0)+2&amp;"C"&amp;AS30+1&amp;":R"&amp;MATCH($C30,SeguimientoAlumnos!$C$3:$C$160,0)+2&amp;"C76"),FALSE()),0)+AS30,0)</f>
        <v>0</v>
      </c>
      <c r="AU30" s="133">
        <f aca="1">IF($G30&gt;1,MATCH("X",INDIRECT(CONCATENATE("SeguimientoAlumnos!R"&amp;MATCH($C30,SeguimientoAlumnos!$C$3:$C$160,0)+2&amp;"C"&amp;AT30+1&amp;":R"&amp;MATCH($C30,SeguimientoAlumnos!$C$3:$C$160,0)+2&amp;"C76"),FALSE()),0)+AT30,0)</f>
        <v>0</v>
      </c>
      <c r="AV30" s="133">
        <f aca="1">IF($G30&gt;1,MATCH("X",INDIRECT(CONCATENATE("SeguimientoAlumnos!R"&amp;MATCH($C30,SeguimientoAlumnos!$C$3:$C$160,0)+2&amp;"C"&amp;AU30+1&amp;":R"&amp;MATCH($C30,SeguimientoAlumnos!$C$3:$C$160,0)+2&amp;"C76"),FALSE()),0)+AU30,0)</f>
        <v>0</v>
      </c>
    </row>
    <row r="31" spans="1:48" ht="15.75" customHeight="1">
      <c r="A31" s="130" t="e">
        <f>#REF!</f>
        <v>#REF!</v>
      </c>
      <c r="B31" s="130" t="str">
        <f>SeguimientoAlumnos!A33</f>
        <v>ISC03C</v>
      </c>
      <c r="C31" s="130" t="str">
        <f>SeguimientoAlumnos!C33</f>
        <v>UP220881</v>
      </c>
      <c r="D31" s="130">
        <f>SeguimientoAlumnos!D33</f>
        <v>0</v>
      </c>
      <c r="E31" s="65" t="str">
        <f>C31&amp;"@alumnos.upa.edu.mx"</f>
        <v>UP220881@alumnos.upa.edu.mx</v>
      </c>
      <c r="F31" s="65">
        <f>VLOOKUP($C31,SeguimientoAlumnos!$C$2:$BW$109,51,FALSE())</f>
        <v>0</v>
      </c>
      <c r="G31" s="65">
        <f>VLOOKUP($C31,SeguimientoAlumnos!$C$2:$BW$109,52,FALSE())</f>
        <v>0</v>
      </c>
      <c r="H31" s="131" t="str">
        <f aca="1">IFERROR(INDIRECT(CONCATENATE("SeguimientoAlumnos!R2C"&amp;AN31),FALSE()),"")</f>
        <v/>
      </c>
      <c r="I31" s="131" t="str">
        <f aca="1">IFERROR(INDIRECT(CONCATENATE("SeguimientoAlumnos!R2C"&amp;AO31),FALSE()),"")</f>
        <v/>
      </c>
      <c r="J31" s="131" t="str">
        <f aca="1">IFERROR(INDIRECT(CONCATENATE("SeguimientoAlumnos!R2C"&amp;AP31),FALSE()),"")</f>
        <v/>
      </c>
      <c r="K31" s="131" t="str">
        <f aca="1">IFERROR(INDIRECT(CONCATENATE("SeguimientoAlumnos!R2C"&amp;AQ31),FALSE()),"")</f>
        <v/>
      </c>
      <c r="L31" s="131" t="str">
        <f aca="1">IFERROR(INDIRECT(CONCATENATE("SeguimientoAlumnos!R2C"&amp;AR31),FALSE()),"")</f>
        <v/>
      </c>
      <c r="M31" s="131" t="str">
        <f aca="1">IFERROR(INDIRECT(CONCATENATE("SeguimientoAlumnos!R2C"&amp;AS31),FALSE()),"")</f>
        <v/>
      </c>
      <c r="N31" s="131" t="str">
        <f aca="1">IFERROR(INDIRECT(CONCATENATE("SeguimientoAlumnos!R2C"&amp;AT31),FALSE()),"")</f>
        <v/>
      </c>
      <c r="O31" s="131" t="str">
        <f aca="1">IFERROR(INDIRECT(CONCATENATE("SeguimientoAlumnos!R2C"&amp;AU31),FALSE()),"")</f>
        <v/>
      </c>
      <c r="P31" s="131" t="str">
        <f aca="1">IFERROR(INDIRECT(CONCATENATE("SeguimientoAlumnos!R2C"&amp;AV31),FALSE()),"")</f>
        <v/>
      </c>
      <c r="Q31" s="65">
        <f>VLOOKUP($C31,SeguimientoAlumnos!$C$2:$BT$109,49,FALSE())</f>
        <v>0</v>
      </c>
      <c r="R31" s="131" t="str">
        <f aca="1">IFERROR(INDIRECT(CONCATENATE("SeguimientoAlumnos!R2C"&amp;AG31),FALSE()),"")</f>
        <v/>
      </c>
      <c r="S31" s="131" t="str">
        <f aca="1">IFERROR(INDIRECT(CONCATENATE("SeguimientoAlumnos!R2C"&amp;AH31),FALSE()),"")</f>
        <v/>
      </c>
      <c r="T31" s="131" t="str">
        <f aca="1">IFERROR(INDIRECT(CONCATENATE("SeguimientoAlumnos!R2C"&amp;AI31),FALSE()),"")</f>
        <v/>
      </c>
      <c r="U31" s="65"/>
      <c r="V31" s="65"/>
      <c r="W31" s="65"/>
      <c r="X31" s="65"/>
      <c r="Y31" s="65">
        <f>VLOOKUP($C31,SeguimientoAlumnos!$C$2:$BT$109,50,FALSE())</f>
        <v>0</v>
      </c>
      <c r="Z31" s="131" t="str">
        <f aca="1">IFERROR(INDIRECT(CONCATENATE("SeguimientoAlumnos!R2C"&amp;AD31),FALSE()),"")</f>
        <v/>
      </c>
      <c r="AA31" s="131" t="str">
        <f aca="1">IFERROR(INDIRECT(CONCATENATE("SeguimientoAlumnos!R2C"&amp;AE31),FALSE()),"")</f>
        <v/>
      </c>
      <c r="AB31" s="131" t="str">
        <f aca="1">IFERROR(INDIRECT(CONCATENATE("SeguimientoAlumnos!R2C"&amp;AF31),FALSE()),"")</f>
        <v/>
      </c>
      <c r="AC31" s="65">
        <f>VLOOKUP($C31,SeguimientoAlumnos!$C$2:$BT$109,43,FALSE())</f>
        <v>0</v>
      </c>
      <c r="AD31" s="132">
        <f aca="1">IF($Y31&gt;0,MATCH("E",INDIRECT(CONCATENATE("SeguimientoAlumnos!R"&amp;MATCH($C31,SeguimientoAlumnos!$C$3:$C$130,0)+2&amp;"C5"&amp;":R"&amp;MATCH($C31,SeguimientoAlumnos!$C$3:$C$130,0)+2&amp;"C76"),FALSE()),0)+4,0)</f>
        <v>0</v>
      </c>
      <c r="AE31" s="133">
        <f aca="1">IF($Y31&gt;1,MATCH("E",INDIRECT(CONCATENATE("SeguimientoAlumnos!R"&amp;MATCH($C31,SeguimientoAlumnos!$C$3:$C$130,0)+2&amp;"C"&amp;AD31+1&amp;":R"&amp;MATCH($C31,SeguimientoAlumnos!$C$3:$C$130,0)+2&amp;"C76"),FALSE()),0)+AD31,0)</f>
        <v>0</v>
      </c>
      <c r="AF31" s="133">
        <f aca="1">IF($Y31&gt;2,MATCH("E",INDIRECT(CONCATENATE("SeguimientoAlumnos!R"&amp;MATCH($C31,SeguimientoAlumnos!$C$3:$C$130,0)+2&amp;"C"&amp;AE31+1&amp;":R"&amp;MATCH($C31,SeguimientoAlumnos!$C$3:$C$130,0)+2&amp;"C76"),FALSE()),0)+AE31,0)</f>
        <v>0</v>
      </c>
      <c r="AG31" s="133">
        <f aca="1">IF($Q31&gt;0,MATCH("R",INDIRECT(CONCATENATE("SeguimientoAlumnos!R"&amp;MATCH($C31,SeguimientoAlumnos!$C$3:$C$160,0)+2&amp;"C5"&amp;":R"&amp;MATCH($C31,SeguimientoAlumnos!$C$3:$C$160,0)+2&amp;"C76"),FALSE()),0)+4,0)</f>
        <v>0</v>
      </c>
      <c r="AH31" s="133">
        <f aca="1">IF($Q31&gt;1,MATCH("R",INDIRECT(CONCATENATE("SeguimientoAlumnos!R"&amp;MATCH($C31,SeguimientoAlumnos!$C$3:$C$160,0)+2&amp;"C"&amp;AG31+1&amp;":R"&amp;MATCH($C31,SeguimientoAlumnos!$C$3:$C$160,0)+2&amp;"C76"),FALSE()),0)+AG31,0)</f>
        <v>0</v>
      </c>
      <c r="AI31" s="133">
        <f aca="1">IF($Q31&gt;1,MATCH("R",INDIRECT(CONCATENATE("SeguimientoAlumnos!R"&amp;MATCH($C31,SeguimientoAlumnos!$C$3:$C$160,0)+2&amp;"C"&amp;AH31+1&amp;":R"&amp;MATCH($C31,SeguimientoAlumnos!$C$3:$C$160,0)+2&amp;"C76"),FALSE()),0)+AH31,0)</f>
        <v>0</v>
      </c>
      <c r="AJ31" s="133">
        <f aca="1">IF($Q31&gt;1,MATCH("R",INDIRECT(CONCATENATE("SeguimientoAlumnos!R"&amp;MATCH($C31,SeguimientoAlumnos!$C$3:$C$160,0)+2&amp;"C"&amp;AI31+1&amp;":R"&amp;MATCH($C31,SeguimientoAlumnos!$C$3:$C$160,0)+2&amp;"C76"),FALSE()),0)+AI31,0)</f>
        <v>0</v>
      </c>
      <c r="AK31" s="133">
        <f aca="1">IF($Q31&gt;1,MATCH("R",INDIRECT(CONCATENATE("SeguimientoAlumnos!R"&amp;MATCH($C31,SeguimientoAlumnos!$C$3:$C$160,0)+2&amp;"C"&amp;AJ31+1&amp;":R"&amp;MATCH($C31,SeguimientoAlumnos!$C$3:$C$160,0)+2&amp;"C76"),FALSE()),0)+AJ31,0)</f>
        <v>0</v>
      </c>
      <c r="AL31" s="134">
        <f aca="1">IF($Q31&gt;1,MATCH("R",INDIRECT(CONCATENATE("SeguimientoAlumnos!R"&amp;MATCH($C31,SeguimientoAlumnos!$C$3:$C$160,0)+2&amp;"C"&amp;AK31+1&amp;":R"&amp;MATCH($C31,SeguimientoAlumnos!$C$3:$C$160,0)+2&amp;"C76"),FALSE()),0)+AK31,0)</f>
        <v>0</v>
      </c>
      <c r="AM31" s="134">
        <f aca="1">IF($Q31&gt;1,MATCH("R",INDIRECT(CONCATENATE("SeguimientoAlumnos!R"&amp;MATCH($C31,SeguimientoAlumnos!$C$3:$C$160,0)+2&amp;"C"&amp;AL31+1&amp;":R"&amp;MATCH($C31,SeguimientoAlumnos!$C$3:$C$160,0)+2&amp;"C76"),FALSE()),0)+AL31,0)</f>
        <v>0</v>
      </c>
      <c r="AN31" s="133">
        <f aca="1">IF($G31&gt;0,MATCH("X",INDIRECT(CONCATENATE("SeguimientoAlumnos!R"&amp;MATCH($C31,SeguimientoAlumnos!$C$3:$C$160,0)+2&amp;"C5"&amp;":R"&amp;MATCH($C31,SeguimientoAlumnos!$C$3:$C$160,0)+2&amp;"C76"),FALSE()),0)+4,0)</f>
        <v>0</v>
      </c>
      <c r="AO31" s="135">
        <f aca="1">IF($G31&gt;1,MATCH("X",INDIRECT(CONCATENATE("SeguimientoAlumnos!R"&amp;MATCH($C31,SeguimientoAlumnos!$C$3:$C$160,0)+2&amp;"C"&amp;AN31+1&amp;":R"&amp;MATCH($C31,SeguimientoAlumnos!$C$3:$C$160,0)+2&amp;"C76"),FALSE()),0)+AN31,0)</f>
        <v>0</v>
      </c>
      <c r="AP31" s="133">
        <f aca="1">IF($G31&gt;1,MATCH("X",INDIRECT(CONCATENATE("SeguimientoAlumnos!R"&amp;MATCH($C31,SeguimientoAlumnos!$C$3:$C$160,0)+2&amp;"C"&amp;AO31+1&amp;":R"&amp;MATCH($C31,SeguimientoAlumnos!$C$3:$C$160,0)+2&amp;"C76"),FALSE()),0)+AO31,0)</f>
        <v>0</v>
      </c>
      <c r="AQ31" s="133">
        <f aca="1">IF($G31&gt;1,MATCH("X",INDIRECT(CONCATENATE("SeguimientoAlumnos!R"&amp;MATCH($C31,SeguimientoAlumnos!$C$3:$C$160,0)+2&amp;"C"&amp;AP31+1&amp;":R"&amp;MATCH($C31,SeguimientoAlumnos!$C$3:$C$160,0)+2&amp;"C76"),FALSE()),0)+AP31,0)</f>
        <v>0</v>
      </c>
      <c r="AR31" s="133">
        <f aca="1">IF($G31&gt;1,MATCH("X",INDIRECT(CONCATENATE("SeguimientoAlumnos!R"&amp;MATCH($C31,SeguimientoAlumnos!$C$3:$C$160,0)+2&amp;"C"&amp;AQ31+1&amp;":R"&amp;MATCH($C31,SeguimientoAlumnos!$C$3:$C$160,0)+2&amp;"C76"),FALSE()),0)+AQ31,0)</f>
        <v>0</v>
      </c>
      <c r="AS31" s="133">
        <f aca="1">IF($G31&gt;1,MATCH("X",INDIRECT(CONCATENATE("SeguimientoAlumnos!R"&amp;MATCH($C31,SeguimientoAlumnos!$C$3:$C$160,0)+2&amp;"C"&amp;AR31+1&amp;":R"&amp;MATCH($C31,SeguimientoAlumnos!$C$3:$C$160,0)+2&amp;"C76"),FALSE()),0)+AR31,0)</f>
        <v>0</v>
      </c>
      <c r="AT31" s="133">
        <f aca="1">IF($G31&gt;1,MATCH("X",INDIRECT(CONCATENATE("SeguimientoAlumnos!R"&amp;MATCH($C31,SeguimientoAlumnos!$C$3:$C$160,0)+2&amp;"C"&amp;AS31+1&amp;":R"&amp;MATCH($C31,SeguimientoAlumnos!$C$3:$C$160,0)+2&amp;"C76"),FALSE()),0)+AS31,0)</f>
        <v>0</v>
      </c>
      <c r="AU31" s="133">
        <f aca="1">IF($G31&gt;1,MATCH("X",INDIRECT(CONCATENATE("SeguimientoAlumnos!R"&amp;MATCH($C31,SeguimientoAlumnos!$C$3:$C$160,0)+2&amp;"C"&amp;AT31+1&amp;":R"&amp;MATCH($C31,SeguimientoAlumnos!$C$3:$C$160,0)+2&amp;"C76"),FALSE()),0)+AT31,0)</f>
        <v>0</v>
      </c>
      <c r="AV31" s="133">
        <f aca="1">IF($G31&gt;1,MATCH("X",INDIRECT(CONCATENATE("SeguimientoAlumnos!R"&amp;MATCH($C31,SeguimientoAlumnos!$C$3:$C$160,0)+2&amp;"C"&amp;AU31+1&amp;":R"&amp;MATCH($C31,SeguimientoAlumnos!$C$3:$C$160,0)+2&amp;"C76"),FALSE()),0)+AU31,0)</f>
        <v>0</v>
      </c>
    </row>
    <row r="32" spans="1:48" ht="15.75" customHeight="1">
      <c r="A32" s="130" t="e">
        <f>#REF!</f>
        <v>#REF!</v>
      </c>
      <c r="B32" s="130" t="str">
        <f>SeguimientoAlumnos!A34</f>
        <v>ISC06A</v>
      </c>
      <c r="C32" s="130" t="str">
        <f>SeguimientoAlumnos!C34</f>
        <v>UP210342</v>
      </c>
      <c r="D32" s="130">
        <f>SeguimientoAlumnos!D34</f>
        <v>0</v>
      </c>
      <c r="E32" s="65" t="str">
        <f>C32&amp;"@alumnos.upa.edu.mx"</f>
        <v>UP210342@alumnos.upa.edu.mx</v>
      </c>
      <c r="F32" s="65">
        <f>VLOOKUP($C32,SeguimientoAlumnos!$C$2:$BW$109,51,FALSE())</f>
        <v>0</v>
      </c>
      <c r="G32" s="65">
        <f>VLOOKUP($C32,SeguimientoAlumnos!$C$2:$BW$109,52,FALSE())</f>
        <v>0</v>
      </c>
      <c r="H32" s="131" t="str">
        <f aca="1">IFERROR(INDIRECT(CONCATENATE("SeguimientoAlumnos!R2C"&amp;AN32),FALSE()),"")</f>
        <v/>
      </c>
      <c r="I32" s="131" t="str">
        <f aca="1">IFERROR(INDIRECT(CONCATENATE("SeguimientoAlumnos!R2C"&amp;AO32),FALSE()),"")</f>
        <v/>
      </c>
      <c r="J32" s="131" t="str">
        <f aca="1">IFERROR(INDIRECT(CONCATENATE("SeguimientoAlumnos!R2C"&amp;AP32),FALSE()),"")</f>
        <v/>
      </c>
      <c r="K32" s="131" t="str">
        <f aca="1">IFERROR(INDIRECT(CONCATENATE("SeguimientoAlumnos!R2C"&amp;AQ32),FALSE()),"")</f>
        <v/>
      </c>
      <c r="L32" s="131" t="str">
        <f aca="1">IFERROR(INDIRECT(CONCATENATE("SeguimientoAlumnos!R2C"&amp;AR32),FALSE()),"")</f>
        <v/>
      </c>
      <c r="M32" s="131" t="str">
        <f aca="1">IFERROR(INDIRECT(CONCATENATE("SeguimientoAlumnos!R2C"&amp;AS32),FALSE()),"")</f>
        <v/>
      </c>
      <c r="N32" s="131" t="str">
        <f aca="1">IFERROR(INDIRECT(CONCATENATE("SeguimientoAlumnos!R2C"&amp;AT32),FALSE()),"")</f>
        <v/>
      </c>
      <c r="O32" s="131" t="str">
        <f aca="1">IFERROR(INDIRECT(CONCATENATE("SeguimientoAlumnos!R2C"&amp;AU32),FALSE()),"")</f>
        <v/>
      </c>
      <c r="P32" s="131" t="str">
        <f aca="1">IFERROR(INDIRECT(CONCATENATE("SeguimientoAlumnos!R2C"&amp;AV32),FALSE()),"")</f>
        <v/>
      </c>
      <c r="Q32" s="65">
        <f>VLOOKUP($C32,SeguimientoAlumnos!$C$2:$BT$109,49,FALSE())</f>
        <v>0</v>
      </c>
      <c r="R32" s="131" t="str">
        <f aca="1">IFERROR(INDIRECT(CONCATENATE("SeguimientoAlumnos!R2C"&amp;AG32),FALSE()),"")</f>
        <v/>
      </c>
      <c r="S32" s="131" t="str">
        <f aca="1">IFERROR(INDIRECT(CONCATENATE("SeguimientoAlumnos!R2C"&amp;AH32),FALSE()),"")</f>
        <v/>
      </c>
      <c r="T32" s="131" t="str">
        <f aca="1">IFERROR(INDIRECT(CONCATENATE("SeguimientoAlumnos!R2C"&amp;AI32),FALSE()),"")</f>
        <v/>
      </c>
      <c r="U32" s="65"/>
      <c r="V32" s="65"/>
      <c r="W32" s="65"/>
      <c r="X32" s="65"/>
      <c r="Y32" s="65">
        <f>VLOOKUP($C32,SeguimientoAlumnos!$C$2:$BT$109,50,FALSE())</f>
        <v>0</v>
      </c>
      <c r="Z32" s="131" t="str">
        <f aca="1">IFERROR(INDIRECT(CONCATENATE("SeguimientoAlumnos!R2C"&amp;AD32),FALSE()),"")</f>
        <v/>
      </c>
      <c r="AA32" s="131" t="str">
        <f aca="1">IFERROR(INDIRECT(CONCATENATE("SeguimientoAlumnos!R2C"&amp;AE32),FALSE()),"")</f>
        <v/>
      </c>
      <c r="AB32" s="131" t="str">
        <f aca="1">IFERROR(INDIRECT(CONCATENATE("SeguimientoAlumnos!R2C"&amp;AF32),FALSE()),"")</f>
        <v/>
      </c>
      <c r="AC32" s="65">
        <f>VLOOKUP($C32,SeguimientoAlumnos!$C$2:$BT$109,43,FALSE())</f>
        <v>0</v>
      </c>
      <c r="AD32" s="132">
        <f aca="1">IF($Y32&gt;0,MATCH("E",INDIRECT(CONCATENATE("SeguimientoAlumnos!R"&amp;MATCH($C32,SeguimientoAlumnos!$C$3:$C$130,0)+2&amp;"C5"&amp;":R"&amp;MATCH($C32,SeguimientoAlumnos!$C$3:$C$130,0)+2&amp;"C76"),FALSE()),0)+4,0)</f>
        <v>0</v>
      </c>
      <c r="AE32" s="133">
        <f aca="1">IF($Y32&gt;1,MATCH("E",INDIRECT(CONCATENATE("SeguimientoAlumnos!R"&amp;MATCH($C32,SeguimientoAlumnos!$C$3:$C$130,0)+2&amp;"C"&amp;AD32+1&amp;":R"&amp;MATCH($C32,SeguimientoAlumnos!$C$3:$C$130,0)+2&amp;"C76"),FALSE()),0)+AD32,0)</f>
        <v>0</v>
      </c>
      <c r="AF32" s="133">
        <f aca="1">IF($Y32&gt;2,MATCH("E",INDIRECT(CONCATENATE("SeguimientoAlumnos!R"&amp;MATCH($C32,SeguimientoAlumnos!$C$3:$C$130,0)+2&amp;"C"&amp;AE32+1&amp;":R"&amp;MATCH($C32,SeguimientoAlumnos!$C$3:$C$130,0)+2&amp;"C76"),FALSE()),0)+AE32,0)</f>
        <v>0</v>
      </c>
      <c r="AG32" s="133">
        <f aca="1">IF($Q32&gt;0,MATCH("R",INDIRECT(CONCATENATE("SeguimientoAlumnos!R"&amp;MATCH($C32,SeguimientoAlumnos!$C$3:$C$160,0)+2&amp;"C5"&amp;":R"&amp;MATCH($C32,SeguimientoAlumnos!$C$3:$C$160,0)+2&amp;"C76"),FALSE()),0)+4,0)</f>
        <v>0</v>
      </c>
      <c r="AH32" s="133">
        <f aca="1">IF($Q32&gt;1,MATCH("R",INDIRECT(CONCATENATE("SeguimientoAlumnos!R"&amp;MATCH($C32,SeguimientoAlumnos!$C$3:$C$160,0)+2&amp;"C"&amp;AG32+1&amp;":R"&amp;MATCH($C32,SeguimientoAlumnos!$C$3:$C$160,0)+2&amp;"C76"),FALSE()),0)+AG32,0)</f>
        <v>0</v>
      </c>
      <c r="AI32" s="133">
        <f aca="1">IF($Q32&gt;1,MATCH("R",INDIRECT(CONCATENATE("SeguimientoAlumnos!R"&amp;MATCH($C32,SeguimientoAlumnos!$C$3:$C$160,0)+2&amp;"C"&amp;AH32+1&amp;":R"&amp;MATCH($C32,SeguimientoAlumnos!$C$3:$C$160,0)+2&amp;"C76"),FALSE()),0)+AH32,0)</f>
        <v>0</v>
      </c>
      <c r="AJ32" s="133">
        <f aca="1">IF($Q32&gt;1,MATCH("R",INDIRECT(CONCATENATE("SeguimientoAlumnos!R"&amp;MATCH($C32,SeguimientoAlumnos!$C$3:$C$160,0)+2&amp;"C"&amp;AI32+1&amp;":R"&amp;MATCH($C32,SeguimientoAlumnos!$C$3:$C$160,0)+2&amp;"C76"),FALSE()),0)+AI32,0)</f>
        <v>0</v>
      </c>
      <c r="AK32" s="133">
        <f aca="1">IF($Q32&gt;1,MATCH("R",INDIRECT(CONCATENATE("SeguimientoAlumnos!R"&amp;MATCH($C32,SeguimientoAlumnos!$C$3:$C$160,0)+2&amp;"C"&amp;AJ32+1&amp;":R"&amp;MATCH($C32,SeguimientoAlumnos!$C$3:$C$160,0)+2&amp;"C76"),FALSE()),0)+AJ32,0)</f>
        <v>0</v>
      </c>
      <c r="AL32" s="134">
        <f aca="1">IF($Q32&gt;1,MATCH("R",INDIRECT(CONCATENATE("SeguimientoAlumnos!R"&amp;MATCH($C32,SeguimientoAlumnos!$C$3:$C$160,0)+2&amp;"C"&amp;AK32+1&amp;":R"&amp;MATCH($C32,SeguimientoAlumnos!$C$3:$C$160,0)+2&amp;"C76"),FALSE()),0)+AK32,0)</f>
        <v>0</v>
      </c>
      <c r="AM32" s="134">
        <f aca="1">IF($Q32&gt;1,MATCH("R",INDIRECT(CONCATENATE("SeguimientoAlumnos!R"&amp;MATCH($C32,SeguimientoAlumnos!$C$3:$C$160,0)+2&amp;"C"&amp;AL32+1&amp;":R"&amp;MATCH($C32,SeguimientoAlumnos!$C$3:$C$160,0)+2&amp;"C76"),FALSE()),0)+AL32,0)</f>
        <v>0</v>
      </c>
      <c r="AN32" s="133">
        <f aca="1">IF($G32&gt;0,MATCH("X",INDIRECT(CONCATENATE("SeguimientoAlumnos!R"&amp;MATCH($C32,SeguimientoAlumnos!$C$3:$C$160,0)+2&amp;"C5"&amp;":R"&amp;MATCH($C32,SeguimientoAlumnos!$C$3:$C$160,0)+2&amp;"C76"),FALSE()),0)+4,0)</f>
        <v>0</v>
      </c>
      <c r="AO32" s="135">
        <f aca="1">IF($G32&gt;1,MATCH("X",INDIRECT(CONCATENATE("SeguimientoAlumnos!R"&amp;MATCH($C32,SeguimientoAlumnos!$C$3:$C$160,0)+2&amp;"C"&amp;AN32+1&amp;":R"&amp;MATCH($C32,SeguimientoAlumnos!$C$3:$C$160,0)+2&amp;"C76"),FALSE()),0)+AN32,0)</f>
        <v>0</v>
      </c>
      <c r="AP32" s="133">
        <f aca="1">IF($G32&gt;1,MATCH("X",INDIRECT(CONCATENATE("SeguimientoAlumnos!R"&amp;MATCH($C32,SeguimientoAlumnos!$C$3:$C$160,0)+2&amp;"C"&amp;AO32+1&amp;":R"&amp;MATCH($C32,SeguimientoAlumnos!$C$3:$C$160,0)+2&amp;"C76"),FALSE()),0)+AO32,0)</f>
        <v>0</v>
      </c>
      <c r="AQ32" s="133">
        <f aca="1">IF($G32&gt;1,MATCH("X",INDIRECT(CONCATENATE("SeguimientoAlumnos!R"&amp;MATCH($C32,SeguimientoAlumnos!$C$3:$C$160,0)+2&amp;"C"&amp;AP32+1&amp;":R"&amp;MATCH($C32,SeguimientoAlumnos!$C$3:$C$160,0)+2&amp;"C76"),FALSE()),0)+AP32,0)</f>
        <v>0</v>
      </c>
      <c r="AR32" s="133">
        <f aca="1">IF($G32&gt;1,MATCH("X",INDIRECT(CONCATENATE("SeguimientoAlumnos!R"&amp;MATCH($C32,SeguimientoAlumnos!$C$3:$C$160,0)+2&amp;"C"&amp;AQ32+1&amp;":R"&amp;MATCH($C32,SeguimientoAlumnos!$C$3:$C$160,0)+2&amp;"C76"),FALSE()),0)+AQ32,0)</f>
        <v>0</v>
      </c>
      <c r="AS32" s="133">
        <f aca="1">IF($G32&gt;1,MATCH("X",INDIRECT(CONCATENATE("SeguimientoAlumnos!R"&amp;MATCH($C32,SeguimientoAlumnos!$C$3:$C$160,0)+2&amp;"C"&amp;AR32+1&amp;":R"&amp;MATCH($C32,SeguimientoAlumnos!$C$3:$C$160,0)+2&amp;"C76"),FALSE()),0)+AR32,0)</f>
        <v>0</v>
      </c>
      <c r="AT32" s="133">
        <f aca="1">IF($G32&gt;1,MATCH("X",INDIRECT(CONCATENATE("SeguimientoAlumnos!R"&amp;MATCH($C32,SeguimientoAlumnos!$C$3:$C$160,0)+2&amp;"C"&amp;AS32+1&amp;":R"&amp;MATCH($C32,SeguimientoAlumnos!$C$3:$C$160,0)+2&amp;"C76"),FALSE()),0)+AS32,0)</f>
        <v>0</v>
      </c>
      <c r="AU32" s="133">
        <f aca="1">IF($G32&gt;1,MATCH("X",INDIRECT(CONCATENATE("SeguimientoAlumnos!R"&amp;MATCH($C32,SeguimientoAlumnos!$C$3:$C$160,0)+2&amp;"C"&amp;AT32+1&amp;":R"&amp;MATCH($C32,SeguimientoAlumnos!$C$3:$C$160,0)+2&amp;"C76"),FALSE()),0)+AT32,0)</f>
        <v>0</v>
      </c>
      <c r="AV32" s="133">
        <f aca="1">IF($G32&gt;1,MATCH("X",INDIRECT(CONCATENATE("SeguimientoAlumnos!R"&amp;MATCH($C32,SeguimientoAlumnos!$C$3:$C$160,0)+2&amp;"C"&amp;AU32+1&amp;":R"&amp;MATCH($C32,SeguimientoAlumnos!$C$3:$C$160,0)+2&amp;"C76"),FALSE()),0)+AU32,0)</f>
        <v>0</v>
      </c>
    </row>
    <row r="33" spans="1:48" ht="15.75" customHeight="1">
      <c r="A33" s="130" t="e">
        <f>#REF!</f>
        <v>#REF!</v>
      </c>
      <c r="B33" s="130" t="str">
        <f>SeguimientoAlumnos!A35</f>
        <v>ISC06A</v>
      </c>
      <c r="C33" s="130" t="str">
        <f>SeguimientoAlumnos!C35</f>
        <v>UP210042</v>
      </c>
      <c r="D33" s="130">
        <f>SeguimientoAlumnos!D35</f>
        <v>0</v>
      </c>
      <c r="E33" s="65" t="str">
        <f>C33&amp;"@alumnos.upa.edu.mx"</f>
        <v>UP210042@alumnos.upa.edu.mx</v>
      </c>
      <c r="F33" s="65">
        <f>VLOOKUP($C33,SeguimientoAlumnos!$C$2:$BW$109,51,FALSE())</f>
        <v>0</v>
      </c>
      <c r="G33" s="65">
        <f>VLOOKUP($C33,SeguimientoAlumnos!$C$2:$BW$109,52,FALSE())</f>
        <v>0</v>
      </c>
      <c r="H33" s="131" t="str">
        <f aca="1">IFERROR(INDIRECT(CONCATENATE("SeguimientoAlumnos!R2C"&amp;AN33),FALSE()),"")</f>
        <v/>
      </c>
      <c r="I33" s="131" t="str">
        <f aca="1">IFERROR(INDIRECT(CONCATENATE("SeguimientoAlumnos!R2C"&amp;AO33),FALSE()),"")</f>
        <v/>
      </c>
      <c r="J33" s="131" t="str">
        <f aca="1">IFERROR(INDIRECT(CONCATENATE("SeguimientoAlumnos!R2C"&amp;AP33),FALSE()),"")</f>
        <v/>
      </c>
      <c r="K33" s="131" t="str">
        <f aca="1">IFERROR(INDIRECT(CONCATENATE("SeguimientoAlumnos!R2C"&amp;AQ33),FALSE()),"")</f>
        <v/>
      </c>
      <c r="L33" s="131" t="str">
        <f aca="1">IFERROR(INDIRECT(CONCATENATE("SeguimientoAlumnos!R2C"&amp;AR33),FALSE()),"")</f>
        <v/>
      </c>
      <c r="M33" s="131" t="str">
        <f aca="1">IFERROR(INDIRECT(CONCATENATE("SeguimientoAlumnos!R2C"&amp;AS33),FALSE()),"")</f>
        <v/>
      </c>
      <c r="N33" s="131" t="str">
        <f aca="1">IFERROR(INDIRECT(CONCATENATE("SeguimientoAlumnos!R2C"&amp;AT33),FALSE()),"")</f>
        <v/>
      </c>
      <c r="O33" s="131" t="str">
        <f aca="1">IFERROR(INDIRECT(CONCATENATE("SeguimientoAlumnos!R2C"&amp;AU33),FALSE()),"")</f>
        <v/>
      </c>
      <c r="P33" s="131" t="str">
        <f aca="1">IFERROR(INDIRECT(CONCATENATE("SeguimientoAlumnos!R2C"&amp;AV33),FALSE()),"")</f>
        <v/>
      </c>
      <c r="Q33" s="65">
        <f>VLOOKUP($C33,SeguimientoAlumnos!$C$2:$BT$109,49,FALSE())</f>
        <v>0</v>
      </c>
      <c r="R33" s="131" t="str">
        <f aca="1">IFERROR(INDIRECT(CONCATENATE("SeguimientoAlumnos!R2C"&amp;AG33),FALSE()),"")</f>
        <v/>
      </c>
      <c r="S33" s="131" t="str">
        <f aca="1">IFERROR(INDIRECT(CONCATENATE("SeguimientoAlumnos!R2C"&amp;AH33),FALSE()),"")</f>
        <v/>
      </c>
      <c r="T33" s="131" t="str">
        <f aca="1">IFERROR(INDIRECT(CONCATENATE("SeguimientoAlumnos!R2C"&amp;AI33),FALSE()),"")</f>
        <v/>
      </c>
      <c r="U33" s="65"/>
      <c r="V33" s="65"/>
      <c r="W33" s="65"/>
      <c r="X33" s="65"/>
      <c r="Y33" s="65">
        <f>VLOOKUP($C33,SeguimientoAlumnos!$C$2:$BT$109,50,FALSE())</f>
        <v>0</v>
      </c>
      <c r="Z33" s="131" t="str">
        <f aca="1">IFERROR(INDIRECT(CONCATENATE("SeguimientoAlumnos!R2C"&amp;AD33),FALSE()),"")</f>
        <v/>
      </c>
      <c r="AA33" s="131" t="str">
        <f aca="1">IFERROR(INDIRECT(CONCATENATE("SeguimientoAlumnos!R2C"&amp;AE33),FALSE()),"")</f>
        <v/>
      </c>
      <c r="AB33" s="131" t="str">
        <f aca="1">IFERROR(INDIRECT(CONCATENATE("SeguimientoAlumnos!R2C"&amp;AF33),FALSE()),"")</f>
        <v/>
      </c>
      <c r="AC33" s="65">
        <f>VLOOKUP($C33,SeguimientoAlumnos!$C$2:$BT$109,43,FALSE())</f>
        <v>0</v>
      </c>
      <c r="AD33" s="132">
        <f aca="1">IF($Y33&gt;0,MATCH("E",INDIRECT(CONCATENATE("SeguimientoAlumnos!R"&amp;MATCH($C33,SeguimientoAlumnos!$C$3:$C$130,0)+2&amp;"C5"&amp;":R"&amp;MATCH($C33,SeguimientoAlumnos!$C$3:$C$130,0)+2&amp;"C76"),FALSE()),0)+4,0)</f>
        <v>0</v>
      </c>
      <c r="AE33" s="133">
        <f aca="1">IF($Y33&gt;1,MATCH("E",INDIRECT(CONCATENATE("SeguimientoAlumnos!R"&amp;MATCH($C33,SeguimientoAlumnos!$C$3:$C$130,0)+2&amp;"C"&amp;AD33+1&amp;":R"&amp;MATCH($C33,SeguimientoAlumnos!$C$3:$C$130,0)+2&amp;"C76"),FALSE()),0)+AD33,0)</f>
        <v>0</v>
      </c>
      <c r="AF33" s="133">
        <f aca="1">IF($Y33&gt;2,MATCH("E",INDIRECT(CONCATENATE("SeguimientoAlumnos!R"&amp;MATCH($C33,SeguimientoAlumnos!$C$3:$C$130,0)+2&amp;"C"&amp;AE33+1&amp;":R"&amp;MATCH($C33,SeguimientoAlumnos!$C$3:$C$130,0)+2&amp;"C76"),FALSE()),0)+AE33,0)</f>
        <v>0</v>
      </c>
      <c r="AG33" s="133">
        <f aca="1">IF($Q33&gt;0,MATCH("R",INDIRECT(CONCATENATE("SeguimientoAlumnos!R"&amp;MATCH($C33,SeguimientoAlumnos!$C$3:$C$160,0)+2&amp;"C5"&amp;":R"&amp;MATCH($C33,SeguimientoAlumnos!$C$3:$C$160,0)+2&amp;"C76"),FALSE()),0)+4,0)</f>
        <v>0</v>
      </c>
      <c r="AH33" s="133">
        <f aca="1">IF($Q33&gt;1,MATCH("R",INDIRECT(CONCATENATE("SeguimientoAlumnos!R"&amp;MATCH($C33,SeguimientoAlumnos!$C$3:$C$160,0)+2&amp;"C"&amp;AG33+1&amp;":R"&amp;MATCH($C33,SeguimientoAlumnos!$C$3:$C$160,0)+2&amp;"C76"),FALSE()),0)+AG33,0)</f>
        <v>0</v>
      </c>
      <c r="AI33" s="133">
        <f aca="1">IF($Q33&gt;1,MATCH("R",INDIRECT(CONCATENATE("SeguimientoAlumnos!R"&amp;MATCH($C33,SeguimientoAlumnos!$C$3:$C$160,0)+2&amp;"C"&amp;AH33+1&amp;":R"&amp;MATCH($C33,SeguimientoAlumnos!$C$3:$C$160,0)+2&amp;"C76"),FALSE()),0)+AH33,0)</f>
        <v>0</v>
      </c>
      <c r="AJ33" s="133">
        <f aca="1">IF($Q33&gt;1,MATCH("R",INDIRECT(CONCATENATE("SeguimientoAlumnos!R"&amp;MATCH($C33,SeguimientoAlumnos!$C$3:$C$160,0)+2&amp;"C"&amp;AI33+1&amp;":R"&amp;MATCH($C33,SeguimientoAlumnos!$C$3:$C$160,0)+2&amp;"C76"),FALSE()),0)+AI33,0)</f>
        <v>0</v>
      </c>
      <c r="AK33" s="133">
        <f aca="1">IF($Q33&gt;1,MATCH("R",INDIRECT(CONCATENATE("SeguimientoAlumnos!R"&amp;MATCH($C33,SeguimientoAlumnos!$C$3:$C$160,0)+2&amp;"C"&amp;AJ33+1&amp;":R"&amp;MATCH($C33,SeguimientoAlumnos!$C$3:$C$160,0)+2&amp;"C76"),FALSE()),0)+AJ33,0)</f>
        <v>0</v>
      </c>
      <c r="AL33" s="134">
        <f aca="1">IF($Q33&gt;1,MATCH("R",INDIRECT(CONCATENATE("SeguimientoAlumnos!R"&amp;MATCH($C33,SeguimientoAlumnos!$C$3:$C$160,0)+2&amp;"C"&amp;AK33+1&amp;":R"&amp;MATCH($C33,SeguimientoAlumnos!$C$3:$C$160,0)+2&amp;"C76"),FALSE()),0)+AK33,0)</f>
        <v>0</v>
      </c>
      <c r="AM33" s="134">
        <f aca="1">IF($Q33&gt;1,MATCH("R",INDIRECT(CONCATENATE("SeguimientoAlumnos!R"&amp;MATCH($C33,SeguimientoAlumnos!$C$3:$C$160,0)+2&amp;"C"&amp;AL33+1&amp;":R"&amp;MATCH($C33,SeguimientoAlumnos!$C$3:$C$160,0)+2&amp;"C76"),FALSE()),0)+AL33,0)</f>
        <v>0</v>
      </c>
      <c r="AN33" s="133">
        <f aca="1">IF($G33&gt;0,MATCH("X",INDIRECT(CONCATENATE("SeguimientoAlumnos!R"&amp;MATCH($C33,SeguimientoAlumnos!$C$3:$C$160,0)+2&amp;"C5"&amp;":R"&amp;MATCH($C33,SeguimientoAlumnos!$C$3:$C$160,0)+2&amp;"C76"),FALSE()),0)+4,0)</f>
        <v>0</v>
      </c>
      <c r="AO33" s="135">
        <f aca="1">IF($G33&gt;1,MATCH("X",INDIRECT(CONCATENATE("SeguimientoAlumnos!R"&amp;MATCH($C33,SeguimientoAlumnos!$C$3:$C$160,0)+2&amp;"C"&amp;AN33+1&amp;":R"&amp;MATCH($C33,SeguimientoAlumnos!$C$3:$C$160,0)+2&amp;"C76"),FALSE()),0)+AN33,0)</f>
        <v>0</v>
      </c>
      <c r="AP33" s="133">
        <f aca="1">IF($G33&gt;1,MATCH("X",INDIRECT(CONCATENATE("SeguimientoAlumnos!R"&amp;MATCH($C33,SeguimientoAlumnos!$C$3:$C$160,0)+2&amp;"C"&amp;AO33+1&amp;":R"&amp;MATCH($C33,SeguimientoAlumnos!$C$3:$C$160,0)+2&amp;"C76"),FALSE()),0)+AO33,0)</f>
        <v>0</v>
      </c>
      <c r="AQ33" s="133">
        <f aca="1">IF($G33&gt;1,MATCH("X",INDIRECT(CONCATENATE("SeguimientoAlumnos!R"&amp;MATCH($C33,SeguimientoAlumnos!$C$3:$C$160,0)+2&amp;"C"&amp;AP33+1&amp;":R"&amp;MATCH($C33,SeguimientoAlumnos!$C$3:$C$160,0)+2&amp;"C76"),FALSE()),0)+AP33,0)</f>
        <v>0</v>
      </c>
      <c r="AR33" s="133">
        <f aca="1">IF($G33&gt;1,MATCH("X",INDIRECT(CONCATENATE("SeguimientoAlumnos!R"&amp;MATCH($C33,SeguimientoAlumnos!$C$3:$C$160,0)+2&amp;"C"&amp;AQ33+1&amp;":R"&amp;MATCH($C33,SeguimientoAlumnos!$C$3:$C$160,0)+2&amp;"C76"),FALSE()),0)+AQ33,0)</f>
        <v>0</v>
      </c>
      <c r="AS33" s="133">
        <f aca="1">IF($G33&gt;1,MATCH("X",INDIRECT(CONCATENATE("SeguimientoAlumnos!R"&amp;MATCH($C33,SeguimientoAlumnos!$C$3:$C$160,0)+2&amp;"C"&amp;AR33+1&amp;":R"&amp;MATCH($C33,SeguimientoAlumnos!$C$3:$C$160,0)+2&amp;"C76"),FALSE()),0)+AR33,0)</f>
        <v>0</v>
      </c>
      <c r="AT33" s="133">
        <f aca="1">IF($G33&gt;1,MATCH("X",INDIRECT(CONCATENATE("SeguimientoAlumnos!R"&amp;MATCH($C33,SeguimientoAlumnos!$C$3:$C$160,0)+2&amp;"C"&amp;AS33+1&amp;":R"&amp;MATCH($C33,SeguimientoAlumnos!$C$3:$C$160,0)+2&amp;"C76"),FALSE()),0)+AS33,0)</f>
        <v>0</v>
      </c>
      <c r="AU33" s="133">
        <f aca="1">IF($G33&gt;1,MATCH("X",INDIRECT(CONCATENATE("SeguimientoAlumnos!R"&amp;MATCH($C33,SeguimientoAlumnos!$C$3:$C$160,0)+2&amp;"C"&amp;AT33+1&amp;":R"&amp;MATCH($C33,SeguimientoAlumnos!$C$3:$C$160,0)+2&amp;"C76"),FALSE()),0)+AT33,0)</f>
        <v>0</v>
      </c>
      <c r="AV33" s="133">
        <f aca="1">IF($G33&gt;1,MATCH("X",INDIRECT(CONCATENATE("SeguimientoAlumnos!R"&amp;MATCH($C33,SeguimientoAlumnos!$C$3:$C$160,0)+2&amp;"C"&amp;AU33+1&amp;":R"&amp;MATCH($C33,SeguimientoAlumnos!$C$3:$C$160,0)+2&amp;"C76"),FALSE()),0)+AU33,0)</f>
        <v>0</v>
      </c>
    </row>
    <row r="34" spans="1:48" ht="15.75" customHeight="1">
      <c r="A34" s="130" t="e">
        <f>#REF!</f>
        <v>#REF!</v>
      </c>
      <c r="B34" s="130" t="str">
        <f>SeguimientoAlumnos!A36</f>
        <v>ISC06B</v>
      </c>
      <c r="C34" s="130" t="str">
        <f>SeguimientoAlumnos!C36</f>
        <v>UP210527</v>
      </c>
      <c r="D34" s="130">
        <f>SeguimientoAlumnos!D36</f>
        <v>0</v>
      </c>
      <c r="E34" s="65" t="str">
        <f>C34&amp;"@alumnos.upa.edu.mx"</f>
        <v>UP210527@alumnos.upa.edu.mx</v>
      </c>
      <c r="F34" s="65">
        <f>VLOOKUP($C34,SeguimientoAlumnos!$C$2:$BW$109,51,FALSE())</f>
        <v>0</v>
      </c>
      <c r="G34" s="65">
        <f>VLOOKUP($C34,SeguimientoAlumnos!$C$2:$BW$109,52,FALSE())</f>
        <v>0</v>
      </c>
      <c r="H34" s="131" t="str">
        <f aca="1">IFERROR(INDIRECT(CONCATENATE("SeguimientoAlumnos!R2C"&amp;AN34),FALSE()),"")</f>
        <v/>
      </c>
      <c r="I34" s="131" t="str">
        <f aca="1">IFERROR(INDIRECT(CONCATENATE("SeguimientoAlumnos!R2C"&amp;AO34),FALSE()),"")</f>
        <v/>
      </c>
      <c r="J34" s="131" t="str">
        <f aca="1">IFERROR(INDIRECT(CONCATENATE("SeguimientoAlumnos!R2C"&amp;AP34),FALSE()),"")</f>
        <v/>
      </c>
      <c r="K34" s="131" t="str">
        <f aca="1">IFERROR(INDIRECT(CONCATENATE("SeguimientoAlumnos!R2C"&amp;AQ34),FALSE()),"")</f>
        <v/>
      </c>
      <c r="L34" s="131" t="str">
        <f aca="1">IFERROR(INDIRECT(CONCATENATE("SeguimientoAlumnos!R2C"&amp;AR34),FALSE()),"")</f>
        <v/>
      </c>
      <c r="M34" s="131" t="str">
        <f aca="1">IFERROR(INDIRECT(CONCATENATE("SeguimientoAlumnos!R2C"&amp;AS34),FALSE()),"")</f>
        <v/>
      </c>
      <c r="N34" s="131" t="str">
        <f aca="1">IFERROR(INDIRECT(CONCATENATE("SeguimientoAlumnos!R2C"&amp;AT34),FALSE()),"")</f>
        <v/>
      </c>
      <c r="O34" s="131" t="str">
        <f aca="1">IFERROR(INDIRECT(CONCATENATE("SeguimientoAlumnos!R2C"&amp;AU34),FALSE()),"")</f>
        <v/>
      </c>
      <c r="P34" s="131" t="str">
        <f aca="1">IFERROR(INDIRECT(CONCATENATE("SeguimientoAlumnos!R2C"&amp;AV34),FALSE()),"")</f>
        <v/>
      </c>
      <c r="Q34" s="65">
        <f>VLOOKUP($C34,SeguimientoAlumnos!$C$2:$BT$109,49,FALSE())</f>
        <v>0</v>
      </c>
      <c r="R34" s="131" t="str">
        <f aca="1">IFERROR(INDIRECT(CONCATENATE("SeguimientoAlumnos!R2C"&amp;AG34),FALSE()),"")</f>
        <v/>
      </c>
      <c r="S34" s="131" t="str">
        <f aca="1">IFERROR(INDIRECT(CONCATENATE("SeguimientoAlumnos!R2C"&amp;AH34),FALSE()),"")</f>
        <v/>
      </c>
      <c r="T34" s="131" t="str">
        <f aca="1">IFERROR(INDIRECT(CONCATENATE("SeguimientoAlumnos!R2C"&amp;AI34),FALSE()),"")</f>
        <v/>
      </c>
      <c r="U34" s="65"/>
      <c r="V34" s="65"/>
      <c r="W34" s="65"/>
      <c r="X34" s="65"/>
      <c r="Y34" s="65">
        <f>VLOOKUP($C34,SeguimientoAlumnos!$C$2:$BT$109,50,FALSE())</f>
        <v>0</v>
      </c>
      <c r="Z34" s="131" t="str">
        <f aca="1">IFERROR(INDIRECT(CONCATENATE("SeguimientoAlumnos!R2C"&amp;AD34),FALSE()),"")</f>
        <v/>
      </c>
      <c r="AA34" s="131" t="str">
        <f aca="1">IFERROR(INDIRECT(CONCATENATE("SeguimientoAlumnos!R2C"&amp;AE34),FALSE()),"")</f>
        <v/>
      </c>
      <c r="AB34" s="131" t="str">
        <f aca="1">IFERROR(INDIRECT(CONCATENATE("SeguimientoAlumnos!R2C"&amp;AF34),FALSE()),"")</f>
        <v/>
      </c>
      <c r="AC34" s="65">
        <f>VLOOKUP($C34,SeguimientoAlumnos!$C$2:$BT$109,43,FALSE())</f>
        <v>0</v>
      </c>
      <c r="AD34" s="132">
        <f aca="1">IF($Y34&gt;0,MATCH("E",INDIRECT(CONCATENATE("SeguimientoAlumnos!R"&amp;MATCH($C34,SeguimientoAlumnos!$C$3:$C$130,0)+2&amp;"C5"&amp;":R"&amp;MATCH($C34,SeguimientoAlumnos!$C$3:$C$130,0)+2&amp;"C76"),FALSE()),0)+4,0)</f>
        <v>0</v>
      </c>
      <c r="AE34" s="133">
        <f aca="1">IF($Y34&gt;1,MATCH("E",INDIRECT(CONCATENATE("SeguimientoAlumnos!R"&amp;MATCH($C34,SeguimientoAlumnos!$C$3:$C$130,0)+2&amp;"C"&amp;AD34+1&amp;":R"&amp;MATCH($C34,SeguimientoAlumnos!$C$3:$C$130,0)+2&amp;"C76"),FALSE()),0)+AD34,0)</f>
        <v>0</v>
      </c>
      <c r="AF34" s="133">
        <f aca="1">IF($Y34&gt;2,MATCH("E",INDIRECT(CONCATENATE("SeguimientoAlumnos!R"&amp;MATCH($C34,SeguimientoAlumnos!$C$3:$C$130,0)+2&amp;"C"&amp;AE34+1&amp;":R"&amp;MATCH($C34,SeguimientoAlumnos!$C$3:$C$130,0)+2&amp;"C76"),FALSE()),0)+AE34,0)</f>
        <v>0</v>
      </c>
      <c r="AG34" s="133">
        <f aca="1">IF($Q34&gt;0,MATCH("R",INDIRECT(CONCATENATE("SeguimientoAlumnos!R"&amp;MATCH($C34,SeguimientoAlumnos!$C$3:$C$160,0)+2&amp;"C5"&amp;":R"&amp;MATCH($C34,SeguimientoAlumnos!$C$3:$C$160,0)+2&amp;"C76"),FALSE()),0)+4,0)</f>
        <v>0</v>
      </c>
      <c r="AH34" s="133">
        <f aca="1">IF($Q34&gt;1,MATCH("R",INDIRECT(CONCATENATE("SeguimientoAlumnos!R"&amp;MATCH($C34,SeguimientoAlumnos!$C$3:$C$160,0)+2&amp;"C"&amp;AG34+1&amp;":R"&amp;MATCH($C34,SeguimientoAlumnos!$C$3:$C$160,0)+2&amp;"C76"),FALSE()),0)+AG34,0)</f>
        <v>0</v>
      </c>
      <c r="AI34" s="133">
        <f aca="1">IF($Q34&gt;1,MATCH("R",INDIRECT(CONCATENATE("SeguimientoAlumnos!R"&amp;MATCH($C34,SeguimientoAlumnos!$C$3:$C$160,0)+2&amp;"C"&amp;AH34+1&amp;":R"&amp;MATCH($C34,SeguimientoAlumnos!$C$3:$C$160,0)+2&amp;"C76"),FALSE()),0)+AH34,0)</f>
        <v>0</v>
      </c>
      <c r="AJ34" s="133">
        <f aca="1">IF($Q34&gt;1,MATCH("R",INDIRECT(CONCATENATE("SeguimientoAlumnos!R"&amp;MATCH($C34,SeguimientoAlumnos!$C$3:$C$160,0)+2&amp;"C"&amp;AI34+1&amp;":R"&amp;MATCH($C34,SeguimientoAlumnos!$C$3:$C$160,0)+2&amp;"C76"),FALSE()),0)+AI34,0)</f>
        <v>0</v>
      </c>
      <c r="AK34" s="133">
        <f aca="1">IF($Q34&gt;1,MATCH("R",INDIRECT(CONCATENATE("SeguimientoAlumnos!R"&amp;MATCH($C34,SeguimientoAlumnos!$C$3:$C$160,0)+2&amp;"C"&amp;AJ34+1&amp;":R"&amp;MATCH($C34,SeguimientoAlumnos!$C$3:$C$160,0)+2&amp;"C76"),FALSE()),0)+AJ34,0)</f>
        <v>0</v>
      </c>
      <c r="AL34" s="134">
        <f aca="1">IF($Q34&gt;1,MATCH("R",INDIRECT(CONCATENATE("SeguimientoAlumnos!R"&amp;MATCH($C34,SeguimientoAlumnos!$C$3:$C$160,0)+2&amp;"C"&amp;AK34+1&amp;":R"&amp;MATCH($C34,SeguimientoAlumnos!$C$3:$C$160,0)+2&amp;"C76"),FALSE()),0)+AK34,0)</f>
        <v>0</v>
      </c>
      <c r="AM34" s="134">
        <f aca="1">IF($Q34&gt;1,MATCH("R",INDIRECT(CONCATENATE("SeguimientoAlumnos!R"&amp;MATCH($C34,SeguimientoAlumnos!$C$3:$C$160,0)+2&amp;"C"&amp;AL34+1&amp;":R"&amp;MATCH($C34,SeguimientoAlumnos!$C$3:$C$160,0)+2&amp;"C76"),FALSE()),0)+AL34,0)</f>
        <v>0</v>
      </c>
      <c r="AN34" s="133">
        <f aca="1">IF($G34&gt;0,MATCH("X",INDIRECT(CONCATENATE("SeguimientoAlumnos!R"&amp;MATCH($C34,SeguimientoAlumnos!$C$3:$C$160,0)+2&amp;"C5"&amp;":R"&amp;MATCH($C34,SeguimientoAlumnos!$C$3:$C$160,0)+2&amp;"C76"),FALSE()),0)+4,0)</f>
        <v>0</v>
      </c>
      <c r="AO34" s="135">
        <f aca="1">IF($G34&gt;1,MATCH("X",INDIRECT(CONCATENATE("SeguimientoAlumnos!R"&amp;MATCH($C34,SeguimientoAlumnos!$C$3:$C$160,0)+2&amp;"C"&amp;AN34+1&amp;":R"&amp;MATCH($C34,SeguimientoAlumnos!$C$3:$C$160,0)+2&amp;"C76"),FALSE()),0)+AN34,0)</f>
        <v>0</v>
      </c>
      <c r="AP34" s="133">
        <f aca="1">IF($G34&gt;1,MATCH("X",INDIRECT(CONCATENATE("SeguimientoAlumnos!R"&amp;MATCH($C34,SeguimientoAlumnos!$C$3:$C$160,0)+2&amp;"C"&amp;AO34+1&amp;":R"&amp;MATCH($C34,SeguimientoAlumnos!$C$3:$C$160,0)+2&amp;"C76"),FALSE()),0)+AO34,0)</f>
        <v>0</v>
      </c>
      <c r="AQ34" s="133">
        <f aca="1">IF($G34&gt;1,MATCH("X",INDIRECT(CONCATENATE("SeguimientoAlumnos!R"&amp;MATCH($C34,SeguimientoAlumnos!$C$3:$C$160,0)+2&amp;"C"&amp;AP34+1&amp;":R"&amp;MATCH($C34,SeguimientoAlumnos!$C$3:$C$160,0)+2&amp;"C76"),FALSE()),0)+AP34,0)</f>
        <v>0</v>
      </c>
      <c r="AR34" s="133">
        <f aca="1">IF($G34&gt;1,MATCH("X",INDIRECT(CONCATENATE("SeguimientoAlumnos!R"&amp;MATCH($C34,SeguimientoAlumnos!$C$3:$C$160,0)+2&amp;"C"&amp;AQ34+1&amp;":R"&amp;MATCH($C34,SeguimientoAlumnos!$C$3:$C$160,0)+2&amp;"C76"),FALSE()),0)+AQ34,0)</f>
        <v>0</v>
      </c>
      <c r="AS34" s="133">
        <f aca="1">IF($G34&gt;1,MATCH("X",INDIRECT(CONCATENATE("SeguimientoAlumnos!R"&amp;MATCH($C34,SeguimientoAlumnos!$C$3:$C$160,0)+2&amp;"C"&amp;AR34+1&amp;":R"&amp;MATCH($C34,SeguimientoAlumnos!$C$3:$C$160,0)+2&amp;"C76"),FALSE()),0)+AR34,0)</f>
        <v>0</v>
      </c>
      <c r="AT34" s="133">
        <f aca="1">IF($G34&gt;1,MATCH("X",INDIRECT(CONCATENATE("SeguimientoAlumnos!R"&amp;MATCH($C34,SeguimientoAlumnos!$C$3:$C$160,0)+2&amp;"C"&amp;AS34+1&amp;":R"&amp;MATCH($C34,SeguimientoAlumnos!$C$3:$C$160,0)+2&amp;"C76"),FALSE()),0)+AS34,0)</f>
        <v>0</v>
      </c>
      <c r="AU34" s="133">
        <f aca="1">IF($G34&gt;1,MATCH("X",INDIRECT(CONCATENATE("SeguimientoAlumnos!R"&amp;MATCH($C34,SeguimientoAlumnos!$C$3:$C$160,0)+2&amp;"C"&amp;AT34+1&amp;":R"&amp;MATCH($C34,SeguimientoAlumnos!$C$3:$C$160,0)+2&amp;"C76"),FALSE()),0)+AT34,0)</f>
        <v>0</v>
      </c>
      <c r="AV34" s="133">
        <f aca="1">IF($G34&gt;1,MATCH("X",INDIRECT(CONCATENATE("SeguimientoAlumnos!R"&amp;MATCH($C34,SeguimientoAlumnos!$C$3:$C$160,0)+2&amp;"C"&amp;AU34+1&amp;":R"&amp;MATCH($C34,SeguimientoAlumnos!$C$3:$C$160,0)+2&amp;"C76"),FALSE()),0)+AU34,0)</f>
        <v>0</v>
      </c>
    </row>
    <row r="35" spans="1:48" ht="15.75" customHeight="1">
      <c r="A35" s="130" t="e">
        <f>#REF!</f>
        <v>#REF!</v>
      </c>
      <c r="B35" s="130" t="str">
        <f>SeguimientoAlumnos!A37</f>
        <v>ISC06B</v>
      </c>
      <c r="C35" s="130" t="str">
        <f>SeguimientoAlumnos!C37</f>
        <v>UP210644</v>
      </c>
      <c r="D35" s="130">
        <f>SeguimientoAlumnos!D37</f>
        <v>0</v>
      </c>
      <c r="E35" s="65" t="str">
        <f>C35&amp;"@alumnos.upa.edu.mx"</f>
        <v>UP210644@alumnos.upa.edu.mx</v>
      </c>
      <c r="F35" s="65">
        <f>VLOOKUP($C35,SeguimientoAlumnos!$C$2:$BW$109,51,FALSE())</f>
        <v>0</v>
      </c>
      <c r="G35" s="65">
        <f>VLOOKUP($C35,SeguimientoAlumnos!$C$2:$BW$109,52,FALSE())</f>
        <v>0</v>
      </c>
      <c r="H35" s="131" t="str">
        <f aca="1">IFERROR(INDIRECT(CONCATENATE("SeguimientoAlumnos!R2C"&amp;AN35),FALSE()),"")</f>
        <v/>
      </c>
      <c r="I35" s="131" t="str">
        <f aca="1">IFERROR(INDIRECT(CONCATENATE("SeguimientoAlumnos!R2C"&amp;AO35),FALSE()),"")</f>
        <v/>
      </c>
      <c r="J35" s="131" t="str">
        <f aca="1">IFERROR(INDIRECT(CONCATENATE("SeguimientoAlumnos!R2C"&amp;AP35),FALSE()),"")</f>
        <v/>
      </c>
      <c r="K35" s="131" t="str">
        <f aca="1">IFERROR(INDIRECT(CONCATENATE("SeguimientoAlumnos!R2C"&amp;AQ35),FALSE()),"")</f>
        <v/>
      </c>
      <c r="L35" s="131" t="str">
        <f aca="1">IFERROR(INDIRECT(CONCATENATE("SeguimientoAlumnos!R2C"&amp;AR35),FALSE()),"")</f>
        <v/>
      </c>
      <c r="M35" s="131" t="str">
        <f aca="1">IFERROR(INDIRECT(CONCATENATE("SeguimientoAlumnos!R2C"&amp;AS35),FALSE()),"")</f>
        <v/>
      </c>
      <c r="N35" s="131" t="str">
        <f aca="1">IFERROR(INDIRECT(CONCATENATE("SeguimientoAlumnos!R2C"&amp;AT35),FALSE()),"")</f>
        <v/>
      </c>
      <c r="O35" s="131" t="str">
        <f aca="1">IFERROR(INDIRECT(CONCATENATE("SeguimientoAlumnos!R2C"&amp;AU35),FALSE()),"")</f>
        <v/>
      </c>
      <c r="P35" s="131" t="str">
        <f aca="1">IFERROR(INDIRECT(CONCATENATE("SeguimientoAlumnos!R2C"&amp;AV35),FALSE()),"")</f>
        <v/>
      </c>
      <c r="Q35" s="65">
        <f>VLOOKUP($C35,SeguimientoAlumnos!$C$2:$BT$109,49,FALSE())</f>
        <v>0</v>
      </c>
      <c r="R35" s="131" t="str">
        <f aca="1">IFERROR(INDIRECT(CONCATENATE("SeguimientoAlumnos!R2C"&amp;AG35),FALSE()),"")</f>
        <v/>
      </c>
      <c r="S35" s="131" t="str">
        <f aca="1">IFERROR(INDIRECT(CONCATENATE("SeguimientoAlumnos!R2C"&amp;AH35),FALSE()),"")</f>
        <v/>
      </c>
      <c r="T35" s="131" t="str">
        <f aca="1">IFERROR(INDIRECT(CONCATENATE("SeguimientoAlumnos!R2C"&amp;AI35),FALSE()),"")</f>
        <v/>
      </c>
      <c r="U35" s="65"/>
      <c r="V35" s="65"/>
      <c r="W35" s="65"/>
      <c r="X35" s="65"/>
      <c r="Y35" s="65">
        <f>VLOOKUP($C35,SeguimientoAlumnos!$C$2:$BT$109,50,FALSE())</f>
        <v>0</v>
      </c>
      <c r="Z35" s="131" t="str">
        <f aca="1">IFERROR(INDIRECT(CONCATENATE("SeguimientoAlumnos!R2C"&amp;AD35),FALSE()),"")</f>
        <v/>
      </c>
      <c r="AA35" s="131" t="str">
        <f aca="1">IFERROR(INDIRECT(CONCATENATE("SeguimientoAlumnos!R2C"&amp;AE35),FALSE()),"")</f>
        <v/>
      </c>
      <c r="AB35" s="131" t="str">
        <f aca="1">IFERROR(INDIRECT(CONCATENATE("SeguimientoAlumnos!R2C"&amp;AF35),FALSE()),"")</f>
        <v/>
      </c>
      <c r="AC35" s="65">
        <f>VLOOKUP($C35,SeguimientoAlumnos!$C$2:$BT$109,43,FALSE())</f>
        <v>0</v>
      </c>
      <c r="AD35" s="132">
        <f aca="1">IF($Y35&gt;0,MATCH("E",INDIRECT(CONCATENATE("SeguimientoAlumnos!R"&amp;MATCH($C35,SeguimientoAlumnos!$C$3:$C$130,0)+2&amp;"C5"&amp;":R"&amp;MATCH($C35,SeguimientoAlumnos!$C$3:$C$130,0)+2&amp;"C76"),FALSE()),0)+4,0)</f>
        <v>0</v>
      </c>
      <c r="AE35" s="133">
        <f aca="1">IF($Y35&gt;1,MATCH("E",INDIRECT(CONCATENATE("SeguimientoAlumnos!R"&amp;MATCH($C35,SeguimientoAlumnos!$C$3:$C$130,0)+2&amp;"C"&amp;AD35+1&amp;":R"&amp;MATCH($C35,SeguimientoAlumnos!$C$3:$C$130,0)+2&amp;"C76"),FALSE()),0)+AD35,0)</f>
        <v>0</v>
      </c>
      <c r="AF35" s="133">
        <f aca="1">IF($Y35&gt;2,MATCH("E",INDIRECT(CONCATENATE("SeguimientoAlumnos!R"&amp;MATCH($C35,SeguimientoAlumnos!$C$3:$C$130,0)+2&amp;"C"&amp;AE35+1&amp;":R"&amp;MATCH($C35,SeguimientoAlumnos!$C$3:$C$130,0)+2&amp;"C76"),FALSE()),0)+AE35,0)</f>
        <v>0</v>
      </c>
      <c r="AG35" s="133">
        <f aca="1">IF($Q35&gt;0,MATCH("R",INDIRECT(CONCATENATE("SeguimientoAlumnos!R"&amp;MATCH($C35,SeguimientoAlumnos!$C$3:$C$160,0)+2&amp;"C5"&amp;":R"&amp;MATCH($C35,SeguimientoAlumnos!$C$3:$C$160,0)+2&amp;"C76"),FALSE()),0)+4,0)</f>
        <v>0</v>
      </c>
      <c r="AH35" s="133">
        <f aca="1">IF($Q35&gt;1,MATCH("R",INDIRECT(CONCATENATE("SeguimientoAlumnos!R"&amp;MATCH($C35,SeguimientoAlumnos!$C$3:$C$160,0)+2&amp;"C"&amp;AG35+1&amp;":R"&amp;MATCH($C35,SeguimientoAlumnos!$C$3:$C$160,0)+2&amp;"C76"),FALSE()),0)+AG35,0)</f>
        <v>0</v>
      </c>
      <c r="AI35" s="133">
        <f aca="1">IF($Q35&gt;1,MATCH("R",INDIRECT(CONCATENATE("SeguimientoAlumnos!R"&amp;MATCH($C35,SeguimientoAlumnos!$C$3:$C$160,0)+2&amp;"C"&amp;AH35+1&amp;":R"&amp;MATCH($C35,SeguimientoAlumnos!$C$3:$C$160,0)+2&amp;"C76"),FALSE()),0)+AH35,0)</f>
        <v>0</v>
      </c>
      <c r="AJ35" s="133">
        <f aca="1">IF($Q35&gt;1,MATCH("R",INDIRECT(CONCATENATE("SeguimientoAlumnos!R"&amp;MATCH($C35,SeguimientoAlumnos!$C$3:$C$160,0)+2&amp;"C"&amp;AI35+1&amp;":R"&amp;MATCH($C35,SeguimientoAlumnos!$C$3:$C$160,0)+2&amp;"C76"),FALSE()),0)+AI35,0)</f>
        <v>0</v>
      </c>
      <c r="AK35" s="133">
        <f aca="1">IF($Q35&gt;1,MATCH("R",INDIRECT(CONCATENATE("SeguimientoAlumnos!R"&amp;MATCH($C35,SeguimientoAlumnos!$C$3:$C$160,0)+2&amp;"C"&amp;AJ35+1&amp;":R"&amp;MATCH($C35,SeguimientoAlumnos!$C$3:$C$160,0)+2&amp;"C76"),FALSE()),0)+AJ35,0)</f>
        <v>0</v>
      </c>
      <c r="AL35" s="134">
        <f aca="1">IF($Q35&gt;1,MATCH("R",INDIRECT(CONCATENATE("SeguimientoAlumnos!R"&amp;MATCH($C35,SeguimientoAlumnos!$C$3:$C$160,0)+2&amp;"C"&amp;AK35+1&amp;":R"&amp;MATCH($C35,SeguimientoAlumnos!$C$3:$C$160,0)+2&amp;"C76"),FALSE()),0)+AK35,0)</f>
        <v>0</v>
      </c>
      <c r="AM35" s="134">
        <f aca="1">IF($Q35&gt;1,MATCH("R",INDIRECT(CONCATENATE("SeguimientoAlumnos!R"&amp;MATCH($C35,SeguimientoAlumnos!$C$3:$C$160,0)+2&amp;"C"&amp;AL35+1&amp;":R"&amp;MATCH($C35,SeguimientoAlumnos!$C$3:$C$160,0)+2&amp;"C76"),FALSE()),0)+AL35,0)</f>
        <v>0</v>
      </c>
      <c r="AN35" s="133">
        <f aca="1">IF($G35&gt;0,MATCH("X",INDIRECT(CONCATENATE("SeguimientoAlumnos!R"&amp;MATCH($C35,SeguimientoAlumnos!$C$3:$C$160,0)+2&amp;"C5"&amp;":R"&amp;MATCH($C35,SeguimientoAlumnos!$C$3:$C$160,0)+2&amp;"C76"),FALSE()),0)+4,0)</f>
        <v>0</v>
      </c>
      <c r="AO35" s="135">
        <f aca="1">IF($G35&gt;1,MATCH("X",INDIRECT(CONCATENATE("SeguimientoAlumnos!R"&amp;MATCH($C35,SeguimientoAlumnos!$C$3:$C$160,0)+2&amp;"C"&amp;AN35+1&amp;":R"&amp;MATCH($C35,SeguimientoAlumnos!$C$3:$C$160,0)+2&amp;"C76"),FALSE()),0)+AN35,0)</f>
        <v>0</v>
      </c>
      <c r="AP35" s="133">
        <f aca="1">IF($G35&gt;1,MATCH("X",INDIRECT(CONCATENATE("SeguimientoAlumnos!R"&amp;MATCH($C35,SeguimientoAlumnos!$C$3:$C$160,0)+2&amp;"C"&amp;AO35+1&amp;":R"&amp;MATCH($C35,SeguimientoAlumnos!$C$3:$C$160,0)+2&amp;"C76"),FALSE()),0)+AO35,0)</f>
        <v>0</v>
      </c>
      <c r="AQ35" s="133">
        <f aca="1">IF($G35&gt;1,MATCH("X",INDIRECT(CONCATENATE("SeguimientoAlumnos!R"&amp;MATCH($C35,SeguimientoAlumnos!$C$3:$C$160,0)+2&amp;"C"&amp;AP35+1&amp;":R"&amp;MATCH($C35,SeguimientoAlumnos!$C$3:$C$160,0)+2&amp;"C76"),FALSE()),0)+AP35,0)</f>
        <v>0</v>
      </c>
      <c r="AR35" s="133">
        <f aca="1">IF($G35&gt;1,MATCH("X",INDIRECT(CONCATENATE("SeguimientoAlumnos!R"&amp;MATCH($C35,SeguimientoAlumnos!$C$3:$C$160,0)+2&amp;"C"&amp;AQ35+1&amp;":R"&amp;MATCH($C35,SeguimientoAlumnos!$C$3:$C$160,0)+2&amp;"C76"),FALSE()),0)+AQ35,0)</f>
        <v>0</v>
      </c>
      <c r="AS35" s="133">
        <f aca="1">IF($G35&gt;1,MATCH("X",INDIRECT(CONCATENATE("SeguimientoAlumnos!R"&amp;MATCH($C35,SeguimientoAlumnos!$C$3:$C$160,0)+2&amp;"C"&amp;AR35+1&amp;":R"&amp;MATCH($C35,SeguimientoAlumnos!$C$3:$C$160,0)+2&amp;"C76"),FALSE()),0)+AR35,0)</f>
        <v>0</v>
      </c>
      <c r="AT35" s="133">
        <f aca="1">IF($G35&gt;1,MATCH("X",INDIRECT(CONCATENATE("SeguimientoAlumnos!R"&amp;MATCH($C35,SeguimientoAlumnos!$C$3:$C$160,0)+2&amp;"C"&amp;AS35+1&amp;":R"&amp;MATCH($C35,SeguimientoAlumnos!$C$3:$C$160,0)+2&amp;"C76"),FALSE()),0)+AS35,0)</f>
        <v>0</v>
      </c>
      <c r="AU35" s="133">
        <f aca="1">IF($G35&gt;1,MATCH("X",INDIRECT(CONCATENATE("SeguimientoAlumnos!R"&amp;MATCH($C35,SeguimientoAlumnos!$C$3:$C$160,0)+2&amp;"C"&amp;AT35+1&amp;":R"&amp;MATCH($C35,SeguimientoAlumnos!$C$3:$C$160,0)+2&amp;"C76"),FALSE()),0)+AT35,0)</f>
        <v>0</v>
      </c>
      <c r="AV35" s="133">
        <f aca="1">IF($G35&gt;1,MATCH("X",INDIRECT(CONCATENATE("SeguimientoAlumnos!R"&amp;MATCH($C35,SeguimientoAlumnos!$C$3:$C$160,0)+2&amp;"C"&amp;AU35+1&amp;":R"&amp;MATCH($C35,SeguimientoAlumnos!$C$3:$C$160,0)+2&amp;"C76"),FALSE()),0)+AU35,0)</f>
        <v>0</v>
      </c>
    </row>
    <row r="36" spans="1:48" ht="15.75" customHeight="1">
      <c r="A36" s="130" t="e">
        <f>#REF!</f>
        <v>#REF!</v>
      </c>
      <c r="B36" s="130" t="str">
        <f>SeguimientoAlumnos!A38</f>
        <v>ISC06A</v>
      </c>
      <c r="C36" s="130" t="str">
        <f>SeguimientoAlumnos!C38</f>
        <v>UP210052</v>
      </c>
      <c r="D36" s="130">
        <f>SeguimientoAlumnos!D38</f>
        <v>0</v>
      </c>
      <c r="E36" s="65" t="str">
        <f>C36&amp;"@alumnos.upa.edu.mx"</f>
        <v>UP210052@alumnos.upa.edu.mx</v>
      </c>
      <c r="F36" s="65">
        <f>VLOOKUP($C36,SeguimientoAlumnos!$C$2:$BW$109,51,FALSE())</f>
        <v>0</v>
      </c>
      <c r="G36" s="65">
        <f>VLOOKUP($C36,SeguimientoAlumnos!$C$2:$BW$109,52,FALSE())</f>
        <v>0</v>
      </c>
      <c r="H36" s="131" t="str">
        <f aca="1">IFERROR(INDIRECT(CONCATENATE("SeguimientoAlumnos!R2C"&amp;AN36),FALSE()),"")</f>
        <v/>
      </c>
      <c r="I36" s="131" t="str">
        <f aca="1">IFERROR(INDIRECT(CONCATENATE("SeguimientoAlumnos!R2C"&amp;AO36),FALSE()),"")</f>
        <v/>
      </c>
      <c r="J36" s="131" t="str">
        <f aca="1">IFERROR(INDIRECT(CONCATENATE("SeguimientoAlumnos!R2C"&amp;AP36),FALSE()),"")</f>
        <v/>
      </c>
      <c r="K36" s="131" t="str">
        <f aca="1">IFERROR(INDIRECT(CONCATENATE("SeguimientoAlumnos!R2C"&amp;AQ36),FALSE()),"")</f>
        <v/>
      </c>
      <c r="L36" s="131" t="str">
        <f aca="1">IFERROR(INDIRECT(CONCATENATE("SeguimientoAlumnos!R2C"&amp;AR36),FALSE()),"")</f>
        <v/>
      </c>
      <c r="M36" s="131" t="str">
        <f aca="1">IFERROR(INDIRECT(CONCATENATE("SeguimientoAlumnos!R2C"&amp;AS36),FALSE()),"")</f>
        <v/>
      </c>
      <c r="N36" s="131" t="str">
        <f aca="1">IFERROR(INDIRECT(CONCATENATE("SeguimientoAlumnos!R2C"&amp;AT36),FALSE()),"")</f>
        <v/>
      </c>
      <c r="O36" s="131" t="str">
        <f aca="1">IFERROR(INDIRECT(CONCATENATE("SeguimientoAlumnos!R2C"&amp;AU36),FALSE()),"")</f>
        <v/>
      </c>
      <c r="P36" s="131" t="str">
        <f aca="1">IFERROR(INDIRECT(CONCATENATE("SeguimientoAlumnos!R2C"&amp;AV36),FALSE()),"")</f>
        <v/>
      </c>
      <c r="Q36" s="65">
        <f>VLOOKUP($C36,SeguimientoAlumnos!$C$2:$BT$109,49,FALSE())</f>
        <v>0</v>
      </c>
      <c r="R36" s="131" t="str">
        <f aca="1">IFERROR(INDIRECT(CONCATENATE("SeguimientoAlumnos!R2C"&amp;AG36),FALSE()),"")</f>
        <v/>
      </c>
      <c r="S36" s="131" t="str">
        <f aca="1">IFERROR(INDIRECT(CONCATENATE("SeguimientoAlumnos!R2C"&amp;AH36),FALSE()),"")</f>
        <v/>
      </c>
      <c r="T36" s="131" t="str">
        <f aca="1">IFERROR(INDIRECT(CONCATENATE("SeguimientoAlumnos!R2C"&amp;AI36),FALSE()),"")</f>
        <v/>
      </c>
      <c r="U36" s="65"/>
      <c r="V36" s="65"/>
      <c r="W36" s="65"/>
      <c r="X36" s="65"/>
      <c r="Y36" s="65">
        <f>VLOOKUP($C36,SeguimientoAlumnos!$C$2:$BT$109,50,FALSE())</f>
        <v>0</v>
      </c>
      <c r="Z36" s="131" t="str">
        <f aca="1">IFERROR(INDIRECT(CONCATENATE("SeguimientoAlumnos!R2C"&amp;AD36),FALSE()),"")</f>
        <v/>
      </c>
      <c r="AA36" s="131" t="str">
        <f aca="1">IFERROR(INDIRECT(CONCATENATE("SeguimientoAlumnos!R2C"&amp;AE36),FALSE()),"")</f>
        <v/>
      </c>
      <c r="AB36" s="131" t="str">
        <f aca="1">IFERROR(INDIRECT(CONCATENATE("SeguimientoAlumnos!R2C"&amp;AF36),FALSE()),"")</f>
        <v/>
      </c>
      <c r="AC36" s="65">
        <f>VLOOKUP($C36,SeguimientoAlumnos!$C$2:$BT$109,43,FALSE())</f>
        <v>0</v>
      </c>
      <c r="AD36" s="132">
        <f aca="1">IF($Y36&gt;0,MATCH("E",INDIRECT(CONCATENATE("SeguimientoAlumnos!R"&amp;MATCH($C36,SeguimientoAlumnos!$C$3:$C$130,0)+2&amp;"C5"&amp;":R"&amp;MATCH($C36,SeguimientoAlumnos!$C$3:$C$130,0)+2&amp;"C76"),FALSE()),0)+4,0)</f>
        <v>0</v>
      </c>
      <c r="AE36" s="133">
        <f aca="1">IF($Y36&gt;1,MATCH("E",INDIRECT(CONCATENATE("SeguimientoAlumnos!R"&amp;MATCH($C36,SeguimientoAlumnos!$C$3:$C$130,0)+2&amp;"C"&amp;AD36+1&amp;":R"&amp;MATCH($C36,SeguimientoAlumnos!$C$3:$C$130,0)+2&amp;"C76"),FALSE()),0)+AD36,0)</f>
        <v>0</v>
      </c>
      <c r="AF36" s="133">
        <f aca="1">IF($Y36&gt;2,MATCH("E",INDIRECT(CONCATENATE("SeguimientoAlumnos!R"&amp;MATCH($C36,SeguimientoAlumnos!$C$3:$C$130,0)+2&amp;"C"&amp;AE36+1&amp;":R"&amp;MATCH($C36,SeguimientoAlumnos!$C$3:$C$130,0)+2&amp;"C76"),FALSE()),0)+AE36,0)</f>
        <v>0</v>
      </c>
      <c r="AG36" s="133">
        <f aca="1">IF($Q36&gt;0,MATCH("R",INDIRECT(CONCATENATE("SeguimientoAlumnos!R"&amp;MATCH($C36,SeguimientoAlumnos!$C$3:$C$160,0)+2&amp;"C5"&amp;":R"&amp;MATCH($C36,SeguimientoAlumnos!$C$3:$C$160,0)+2&amp;"C76"),FALSE()),0)+4,0)</f>
        <v>0</v>
      </c>
      <c r="AH36" s="133">
        <f aca="1">IF($Q36&gt;1,MATCH("R",INDIRECT(CONCATENATE("SeguimientoAlumnos!R"&amp;MATCH($C36,SeguimientoAlumnos!$C$3:$C$160,0)+2&amp;"C"&amp;AG36+1&amp;":R"&amp;MATCH($C36,SeguimientoAlumnos!$C$3:$C$160,0)+2&amp;"C76"),FALSE()),0)+AG36,0)</f>
        <v>0</v>
      </c>
      <c r="AI36" s="133">
        <f aca="1">IF($Q36&gt;1,MATCH("R",INDIRECT(CONCATENATE("SeguimientoAlumnos!R"&amp;MATCH($C36,SeguimientoAlumnos!$C$3:$C$160,0)+2&amp;"C"&amp;AH36+1&amp;":R"&amp;MATCH($C36,SeguimientoAlumnos!$C$3:$C$160,0)+2&amp;"C76"),FALSE()),0)+AH36,0)</f>
        <v>0</v>
      </c>
      <c r="AJ36" s="133">
        <f aca="1">IF($Q36&gt;1,MATCH("R",INDIRECT(CONCATENATE("SeguimientoAlumnos!R"&amp;MATCH($C36,SeguimientoAlumnos!$C$3:$C$160,0)+2&amp;"C"&amp;AI36+1&amp;":R"&amp;MATCH($C36,SeguimientoAlumnos!$C$3:$C$160,0)+2&amp;"C76"),FALSE()),0)+AI36,0)</f>
        <v>0</v>
      </c>
      <c r="AK36" s="133">
        <f aca="1">IF($Q36&gt;1,MATCH("R",INDIRECT(CONCATENATE("SeguimientoAlumnos!R"&amp;MATCH($C36,SeguimientoAlumnos!$C$3:$C$160,0)+2&amp;"C"&amp;AJ36+1&amp;":R"&amp;MATCH($C36,SeguimientoAlumnos!$C$3:$C$160,0)+2&amp;"C76"),FALSE()),0)+AJ36,0)</f>
        <v>0</v>
      </c>
      <c r="AL36" s="134">
        <f aca="1">IF($Q36&gt;1,MATCH("R",INDIRECT(CONCATENATE("SeguimientoAlumnos!R"&amp;MATCH($C36,SeguimientoAlumnos!$C$3:$C$160,0)+2&amp;"C"&amp;AK36+1&amp;":R"&amp;MATCH($C36,SeguimientoAlumnos!$C$3:$C$160,0)+2&amp;"C76"),FALSE()),0)+AK36,0)</f>
        <v>0</v>
      </c>
      <c r="AM36" s="134">
        <f aca="1">IF($Q36&gt;1,MATCH("R",INDIRECT(CONCATENATE("SeguimientoAlumnos!R"&amp;MATCH($C36,SeguimientoAlumnos!$C$3:$C$160,0)+2&amp;"C"&amp;AL36+1&amp;":R"&amp;MATCH($C36,SeguimientoAlumnos!$C$3:$C$160,0)+2&amp;"C76"),FALSE()),0)+AL36,0)</f>
        <v>0</v>
      </c>
      <c r="AN36" s="133">
        <f aca="1">IF($G36&gt;0,MATCH("X",INDIRECT(CONCATENATE("SeguimientoAlumnos!R"&amp;MATCH($C36,SeguimientoAlumnos!$C$3:$C$160,0)+2&amp;"C5"&amp;":R"&amp;MATCH($C36,SeguimientoAlumnos!$C$3:$C$160,0)+2&amp;"C76"),FALSE()),0)+4,0)</f>
        <v>0</v>
      </c>
      <c r="AO36" s="135">
        <f aca="1">IF($G36&gt;1,MATCH("X",INDIRECT(CONCATENATE("SeguimientoAlumnos!R"&amp;MATCH($C36,SeguimientoAlumnos!$C$3:$C$160,0)+2&amp;"C"&amp;AN36+1&amp;":R"&amp;MATCH($C36,SeguimientoAlumnos!$C$3:$C$160,0)+2&amp;"C76"),FALSE()),0)+AN36,0)</f>
        <v>0</v>
      </c>
      <c r="AP36" s="133">
        <f aca="1">IF($G36&gt;1,MATCH("X",INDIRECT(CONCATENATE("SeguimientoAlumnos!R"&amp;MATCH($C36,SeguimientoAlumnos!$C$3:$C$160,0)+2&amp;"C"&amp;AO36+1&amp;":R"&amp;MATCH($C36,SeguimientoAlumnos!$C$3:$C$160,0)+2&amp;"C76"),FALSE()),0)+AO36,0)</f>
        <v>0</v>
      </c>
      <c r="AQ36" s="133">
        <f aca="1">IF($G36&gt;1,MATCH("X",INDIRECT(CONCATENATE("SeguimientoAlumnos!R"&amp;MATCH($C36,SeguimientoAlumnos!$C$3:$C$160,0)+2&amp;"C"&amp;AP36+1&amp;":R"&amp;MATCH($C36,SeguimientoAlumnos!$C$3:$C$160,0)+2&amp;"C76"),FALSE()),0)+AP36,0)</f>
        <v>0</v>
      </c>
      <c r="AR36" s="133">
        <f aca="1">IF($G36&gt;1,MATCH("X",INDIRECT(CONCATENATE("SeguimientoAlumnos!R"&amp;MATCH($C36,SeguimientoAlumnos!$C$3:$C$160,0)+2&amp;"C"&amp;AQ36+1&amp;":R"&amp;MATCH($C36,SeguimientoAlumnos!$C$3:$C$160,0)+2&amp;"C76"),FALSE()),0)+AQ36,0)</f>
        <v>0</v>
      </c>
      <c r="AS36" s="133">
        <f aca="1">IF($G36&gt;1,MATCH("X",INDIRECT(CONCATENATE("SeguimientoAlumnos!R"&amp;MATCH($C36,SeguimientoAlumnos!$C$3:$C$160,0)+2&amp;"C"&amp;AR36+1&amp;":R"&amp;MATCH($C36,SeguimientoAlumnos!$C$3:$C$160,0)+2&amp;"C76"),FALSE()),0)+AR36,0)</f>
        <v>0</v>
      </c>
      <c r="AT36" s="133">
        <f aca="1">IF($G36&gt;1,MATCH("X",INDIRECT(CONCATENATE("SeguimientoAlumnos!R"&amp;MATCH($C36,SeguimientoAlumnos!$C$3:$C$160,0)+2&amp;"C"&amp;AS36+1&amp;":R"&amp;MATCH($C36,SeguimientoAlumnos!$C$3:$C$160,0)+2&amp;"C76"),FALSE()),0)+AS36,0)</f>
        <v>0</v>
      </c>
      <c r="AU36" s="133">
        <f aca="1">IF($G36&gt;1,MATCH("X",INDIRECT(CONCATENATE("SeguimientoAlumnos!R"&amp;MATCH($C36,SeguimientoAlumnos!$C$3:$C$160,0)+2&amp;"C"&amp;AT36+1&amp;":R"&amp;MATCH($C36,SeguimientoAlumnos!$C$3:$C$160,0)+2&amp;"C76"),FALSE()),0)+AT36,0)</f>
        <v>0</v>
      </c>
      <c r="AV36" s="133">
        <f aca="1">IF($G36&gt;1,MATCH("X",INDIRECT(CONCATENATE("SeguimientoAlumnos!R"&amp;MATCH($C36,SeguimientoAlumnos!$C$3:$C$160,0)+2&amp;"C"&amp;AU36+1&amp;":R"&amp;MATCH($C36,SeguimientoAlumnos!$C$3:$C$160,0)+2&amp;"C76"),FALSE()),0)+AU36,0)</f>
        <v>0</v>
      </c>
    </row>
    <row r="37" spans="1:48" ht="15.75" customHeight="1">
      <c r="A37" s="130" t="e">
        <f>#REF!</f>
        <v>#REF!</v>
      </c>
      <c r="B37" s="130" t="str">
        <f>SeguimientoAlumnos!A39</f>
        <v>ISC06A</v>
      </c>
      <c r="C37" s="130" t="str">
        <f>SeguimientoAlumnos!C39</f>
        <v>UP210063</v>
      </c>
      <c r="D37" s="130">
        <f>SeguimientoAlumnos!D39</f>
        <v>0</v>
      </c>
      <c r="E37" s="65" t="str">
        <f>C37&amp;"@alumnos.upa.edu.mx"</f>
        <v>UP210063@alumnos.upa.edu.mx</v>
      </c>
      <c r="F37" s="65">
        <f>VLOOKUP($C37,SeguimientoAlumnos!$C$2:$BW$109,51,FALSE())</f>
        <v>0</v>
      </c>
      <c r="G37" s="65">
        <f>VLOOKUP($C37,SeguimientoAlumnos!$C$2:$BW$109,52,FALSE())</f>
        <v>0</v>
      </c>
      <c r="H37" s="131" t="str">
        <f aca="1">IFERROR(INDIRECT(CONCATENATE("SeguimientoAlumnos!R2C"&amp;AN37),FALSE()),"")</f>
        <v/>
      </c>
      <c r="I37" s="131" t="str">
        <f aca="1">IFERROR(INDIRECT(CONCATENATE("SeguimientoAlumnos!R2C"&amp;AO37),FALSE()),"")</f>
        <v/>
      </c>
      <c r="J37" s="131" t="str">
        <f aca="1">IFERROR(INDIRECT(CONCATENATE("SeguimientoAlumnos!R2C"&amp;AP37),FALSE()),"")</f>
        <v/>
      </c>
      <c r="K37" s="131" t="str">
        <f aca="1">IFERROR(INDIRECT(CONCATENATE("SeguimientoAlumnos!R2C"&amp;AQ37),FALSE()),"")</f>
        <v/>
      </c>
      <c r="L37" s="131" t="str">
        <f aca="1">IFERROR(INDIRECT(CONCATENATE("SeguimientoAlumnos!R2C"&amp;AR37),FALSE()),"")</f>
        <v/>
      </c>
      <c r="M37" s="131" t="str">
        <f aca="1">IFERROR(INDIRECT(CONCATENATE("SeguimientoAlumnos!R2C"&amp;AS37),FALSE()),"")</f>
        <v/>
      </c>
      <c r="N37" s="131" t="str">
        <f aca="1">IFERROR(INDIRECT(CONCATENATE("SeguimientoAlumnos!R2C"&amp;AT37),FALSE()),"")</f>
        <v/>
      </c>
      <c r="O37" s="131" t="str">
        <f aca="1">IFERROR(INDIRECT(CONCATENATE("SeguimientoAlumnos!R2C"&amp;AU37),FALSE()),"")</f>
        <v/>
      </c>
      <c r="P37" s="131" t="str">
        <f aca="1">IFERROR(INDIRECT(CONCATENATE("SeguimientoAlumnos!R2C"&amp;AV37),FALSE()),"")</f>
        <v/>
      </c>
      <c r="Q37" s="65">
        <f>VLOOKUP($C37,SeguimientoAlumnos!$C$2:$BT$109,49,FALSE())</f>
        <v>0</v>
      </c>
      <c r="R37" s="131" t="str">
        <f aca="1">IFERROR(INDIRECT(CONCATENATE("SeguimientoAlumnos!R2C"&amp;AG37),FALSE()),"")</f>
        <v/>
      </c>
      <c r="S37" s="131" t="str">
        <f aca="1">IFERROR(INDIRECT(CONCATENATE("SeguimientoAlumnos!R2C"&amp;AH37),FALSE()),"")</f>
        <v/>
      </c>
      <c r="T37" s="131" t="str">
        <f aca="1">IFERROR(INDIRECT(CONCATENATE("SeguimientoAlumnos!R2C"&amp;AI37),FALSE()),"")</f>
        <v/>
      </c>
      <c r="U37" s="65"/>
      <c r="V37" s="65"/>
      <c r="W37" s="65"/>
      <c r="X37" s="65"/>
      <c r="Y37" s="65">
        <f>VLOOKUP($C37,SeguimientoAlumnos!$C$2:$BT$109,50,FALSE())</f>
        <v>0</v>
      </c>
      <c r="Z37" s="131" t="str">
        <f aca="1">IFERROR(INDIRECT(CONCATENATE("SeguimientoAlumnos!R2C"&amp;AD37),FALSE()),"")</f>
        <v/>
      </c>
      <c r="AA37" s="131" t="str">
        <f aca="1">IFERROR(INDIRECT(CONCATENATE("SeguimientoAlumnos!R2C"&amp;AE37),FALSE()),"")</f>
        <v/>
      </c>
      <c r="AB37" s="131" t="str">
        <f aca="1">IFERROR(INDIRECT(CONCATENATE("SeguimientoAlumnos!R2C"&amp;AF37),FALSE()),"")</f>
        <v/>
      </c>
      <c r="AC37" s="65">
        <f>VLOOKUP($C37,SeguimientoAlumnos!$C$2:$BT$109,43,FALSE())</f>
        <v>0</v>
      </c>
      <c r="AD37" s="132">
        <f aca="1">IF($Y37&gt;0,MATCH("E",INDIRECT(CONCATENATE("SeguimientoAlumnos!R"&amp;MATCH($C37,SeguimientoAlumnos!$C$3:$C$130,0)+2&amp;"C5"&amp;":R"&amp;MATCH($C37,SeguimientoAlumnos!$C$3:$C$130,0)+2&amp;"C76"),FALSE()),0)+4,0)</f>
        <v>0</v>
      </c>
      <c r="AE37" s="133">
        <f aca="1">IF($Y37&gt;1,MATCH("E",INDIRECT(CONCATENATE("SeguimientoAlumnos!R"&amp;MATCH($C37,SeguimientoAlumnos!$C$3:$C$130,0)+2&amp;"C"&amp;AD37+1&amp;":R"&amp;MATCH($C37,SeguimientoAlumnos!$C$3:$C$130,0)+2&amp;"C76"),FALSE()),0)+AD37,0)</f>
        <v>0</v>
      </c>
      <c r="AF37" s="133">
        <f aca="1">IF($Y37&gt;2,MATCH("E",INDIRECT(CONCATENATE("SeguimientoAlumnos!R"&amp;MATCH($C37,SeguimientoAlumnos!$C$3:$C$130,0)+2&amp;"C"&amp;AE37+1&amp;":R"&amp;MATCH($C37,SeguimientoAlumnos!$C$3:$C$130,0)+2&amp;"C76"),FALSE()),0)+AE37,0)</f>
        <v>0</v>
      </c>
      <c r="AG37" s="133">
        <f aca="1">IF($Q37&gt;0,MATCH("R",INDIRECT(CONCATENATE("SeguimientoAlumnos!R"&amp;MATCH($C37,SeguimientoAlumnos!$C$3:$C$160,0)+2&amp;"C5"&amp;":R"&amp;MATCH($C37,SeguimientoAlumnos!$C$3:$C$160,0)+2&amp;"C76"),FALSE()),0)+4,0)</f>
        <v>0</v>
      </c>
      <c r="AH37" s="133">
        <f aca="1">IF($Q37&gt;1,MATCH("R",INDIRECT(CONCATENATE("SeguimientoAlumnos!R"&amp;MATCH($C37,SeguimientoAlumnos!$C$3:$C$160,0)+2&amp;"C"&amp;AG37+1&amp;":R"&amp;MATCH($C37,SeguimientoAlumnos!$C$3:$C$160,0)+2&amp;"C76"),FALSE()),0)+AG37,0)</f>
        <v>0</v>
      </c>
      <c r="AI37" s="133">
        <f aca="1">IF($Q37&gt;1,MATCH("R",INDIRECT(CONCATENATE("SeguimientoAlumnos!R"&amp;MATCH($C37,SeguimientoAlumnos!$C$3:$C$160,0)+2&amp;"C"&amp;AH37+1&amp;":R"&amp;MATCH($C37,SeguimientoAlumnos!$C$3:$C$160,0)+2&amp;"C76"),FALSE()),0)+AH37,0)</f>
        <v>0</v>
      </c>
      <c r="AJ37" s="133">
        <f aca="1">IF($Q37&gt;1,MATCH("R",INDIRECT(CONCATENATE("SeguimientoAlumnos!R"&amp;MATCH($C37,SeguimientoAlumnos!$C$3:$C$160,0)+2&amp;"C"&amp;AI37+1&amp;":R"&amp;MATCH($C37,SeguimientoAlumnos!$C$3:$C$160,0)+2&amp;"C76"),FALSE()),0)+AI37,0)</f>
        <v>0</v>
      </c>
      <c r="AK37" s="133">
        <f aca="1">IF($Q37&gt;1,MATCH("R",INDIRECT(CONCATENATE("SeguimientoAlumnos!R"&amp;MATCH($C37,SeguimientoAlumnos!$C$3:$C$160,0)+2&amp;"C"&amp;AJ37+1&amp;":R"&amp;MATCH($C37,SeguimientoAlumnos!$C$3:$C$160,0)+2&amp;"C76"),FALSE()),0)+AJ37,0)</f>
        <v>0</v>
      </c>
      <c r="AL37" s="134">
        <f aca="1">IF($Q37&gt;1,MATCH("R",INDIRECT(CONCATENATE("SeguimientoAlumnos!R"&amp;MATCH($C37,SeguimientoAlumnos!$C$3:$C$160,0)+2&amp;"C"&amp;AK37+1&amp;":R"&amp;MATCH($C37,SeguimientoAlumnos!$C$3:$C$160,0)+2&amp;"C76"),FALSE()),0)+AK37,0)</f>
        <v>0</v>
      </c>
      <c r="AM37" s="134">
        <f aca="1">IF($Q37&gt;1,MATCH("R",INDIRECT(CONCATENATE("SeguimientoAlumnos!R"&amp;MATCH($C37,SeguimientoAlumnos!$C$3:$C$160,0)+2&amp;"C"&amp;AL37+1&amp;":R"&amp;MATCH($C37,SeguimientoAlumnos!$C$3:$C$160,0)+2&amp;"C76"),FALSE()),0)+AL37,0)</f>
        <v>0</v>
      </c>
      <c r="AN37" s="133">
        <f aca="1">IF($G37&gt;0,MATCH("X",INDIRECT(CONCATENATE("SeguimientoAlumnos!R"&amp;MATCH($C37,SeguimientoAlumnos!$C$3:$C$160,0)+2&amp;"C5"&amp;":R"&amp;MATCH($C37,SeguimientoAlumnos!$C$3:$C$160,0)+2&amp;"C76"),FALSE()),0)+4,0)</f>
        <v>0</v>
      </c>
      <c r="AO37" s="135">
        <f aca="1">IF($G37&gt;1,MATCH("X",INDIRECT(CONCATENATE("SeguimientoAlumnos!R"&amp;MATCH($C37,SeguimientoAlumnos!$C$3:$C$160,0)+2&amp;"C"&amp;AN37+1&amp;":R"&amp;MATCH($C37,SeguimientoAlumnos!$C$3:$C$160,0)+2&amp;"C76"),FALSE()),0)+AN37,0)</f>
        <v>0</v>
      </c>
      <c r="AP37" s="133">
        <f aca="1">IF($G37&gt;1,MATCH("X",INDIRECT(CONCATENATE("SeguimientoAlumnos!R"&amp;MATCH($C37,SeguimientoAlumnos!$C$3:$C$160,0)+2&amp;"C"&amp;AO37+1&amp;":R"&amp;MATCH($C37,SeguimientoAlumnos!$C$3:$C$160,0)+2&amp;"C76"),FALSE()),0)+AO37,0)</f>
        <v>0</v>
      </c>
      <c r="AQ37" s="133">
        <f aca="1">IF($G37&gt;1,MATCH("X",INDIRECT(CONCATENATE("SeguimientoAlumnos!R"&amp;MATCH($C37,SeguimientoAlumnos!$C$3:$C$160,0)+2&amp;"C"&amp;AP37+1&amp;":R"&amp;MATCH($C37,SeguimientoAlumnos!$C$3:$C$160,0)+2&amp;"C76"),FALSE()),0)+AP37,0)</f>
        <v>0</v>
      </c>
      <c r="AR37" s="133">
        <f aca="1">IF($G37&gt;1,MATCH("X",INDIRECT(CONCATENATE("SeguimientoAlumnos!R"&amp;MATCH($C37,SeguimientoAlumnos!$C$3:$C$160,0)+2&amp;"C"&amp;AQ37+1&amp;":R"&amp;MATCH($C37,SeguimientoAlumnos!$C$3:$C$160,0)+2&amp;"C76"),FALSE()),0)+AQ37,0)</f>
        <v>0</v>
      </c>
      <c r="AS37" s="133">
        <f aca="1">IF($G37&gt;1,MATCH("X",INDIRECT(CONCATENATE("SeguimientoAlumnos!R"&amp;MATCH($C37,SeguimientoAlumnos!$C$3:$C$160,0)+2&amp;"C"&amp;AR37+1&amp;":R"&amp;MATCH($C37,SeguimientoAlumnos!$C$3:$C$160,0)+2&amp;"C76"),FALSE()),0)+AR37,0)</f>
        <v>0</v>
      </c>
      <c r="AT37" s="133">
        <f aca="1">IF($G37&gt;1,MATCH("X",INDIRECT(CONCATENATE("SeguimientoAlumnos!R"&amp;MATCH($C37,SeguimientoAlumnos!$C$3:$C$160,0)+2&amp;"C"&amp;AS37+1&amp;":R"&amp;MATCH($C37,SeguimientoAlumnos!$C$3:$C$160,0)+2&amp;"C76"),FALSE()),0)+AS37,0)</f>
        <v>0</v>
      </c>
      <c r="AU37" s="133">
        <f aca="1">IF($G37&gt;1,MATCH("X",INDIRECT(CONCATENATE("SeguimientoAlumnos!R"&amp;MATCH($C37,SeguimientoAlumnos!$C$3:$C$160,0)+2&amp;"C"&amp;AT37+1&amp;":R"&amp;MATCH($C37,SeguimientoAlumnos!$C$3:$C$160,0)+2&amp;"C76"),FALSE()),0)+AT37,0)</f>
        <v>0</v>
      </c>
      <c r="AV37" s="133">
        <f aca="1">IF($G37&gt;1,MATCH("X",INDIRECT(CONCATENATE("SeguimientoAlumnos!R"&amp;MATCH($C37,SeguimientoAlumnos!$C$3:$C$160,0)+2&amp;"C"&amp;AU37+1&amp;":R"&amp;MATCH($C37,SeguimientoAlumnos!$C$3:$C$160,0)+2&amp;"C76"),FALSE()),0)+AU37,0)</f>
        <v>0</v>
      </c>
    </row>
    <row r="38" spans="1:48" ht="15.75" customHeight="1">
      <c r="A38" s="130" t="e">
        <f>#REF!</f>
        <v>#REF!</v>
      </c>
      <c r="B38" s="130" t="str">
        <f>SeguimientoAlumnos!A40</f>
        <v>ISC06A</v>
      </c>
      <c r="C38" s="130" t="str">
        <f>SeguimientoAlumnos!C40</f>
        <v>UP210170</v>
      </c>
      <c r="D38" s="130">
        <f>SeguimientoAlumnos!D40</f>
        <v>0</v>
      </c>
      <c r="E38" s="65" t="str">
        <f>C38&amp;"@alumnos.upa.edu.mx"</f>
        <v>UP210170@alumnos.upa.edu.mx</v>
      </c>
      <c r="F38" s="65">
        <f>VLOOKUP($C38,SeguimientoAlumnos!$C$2:$BW$109,51,FALSE())</f>
        <v>0</v>
      </c>
      <c r="G38" s="65">
        <f>VLOOKUP($C38,SeguimientoAlumnos!$C$2:$BW$109,52,FALSE())</f>
        <v>0</v>
      </c>
      <c r="H38" s="131" t="str">
        <f aca="1">IFERROR(INDIRECT(CONCATENATE("SeguimientoAlumnos!R2C"&amp;AN38),FALSE()),"")</f>
        <v/>
      </c>
      <c r="I38" s="131" t="str">
        <f aca="1">IFERROR(INDIRECT(CONCATENATE("SeguimientoAlumnos!R2C"&amp;AO38),FALSE()),"")</f>
        <v/>
      </c>
      <c r="J38" s="131" t="str">
        <f aca="1">IFERROR(INDIRECT(CONCATENATE("SeguimientoAlumnos!R2C"&amp;AP38),FALSE()),"")</f>
        <v/>
      </c>
      <c r="K38" s="131" t="str">
        <f aca="1">IFERROR(INDIRECT(CONCATENATE("SeguimientoAlumnos!R2C"&amp;AQ38),FALSE()),"")</f>
        <v/>
      </c>
      <c r="L38" s="131" t="str">
        <f aca="1">IFERROR(INDIRECT(CONCATENATE("SeguimientoAlumnos!R2C"&amp;AR38),FALSE()),"")</f>
        <v/>
      </c>
      <c r="M38" s="131" t="str">
        <f aca="1">IFERROR(INDIRECT(CONCATENATE("SeguimientoAlumnos!R2C"&amp;AS38),FALSE()),"")</f>
        <v/>
      </c>
      <c r="N38" s="131" t="str">
        <f aca="1">IFERROR(INDIRECT(CONCATENATE("SeguimientoAlumnos!R2C"&amp;AT38),FALSE()),"")</f>
        <v/>
      </c>
      <c r="O38" s="131" t="str">
        <f aca="1">IFERROR(INDIRECT(CONCATENATE("SeguimientoAlumnos!R2C"&amp;AU38),FALSE()),"")</f>
        <v/>
      </c>
      <c r="P38" s="131" t="str">
        <f aca="1">IFERROR(INDIRECT(CONCATENATE("SeguimientoAlumnos!R2C"&amp;AV38),FALSE()),"")</f>
        <v/>
      </c>
      <c r="Q38" s="65">
        <f>VLOOKUP($C38,SeguimientoAlumnos!$C$2:$BT$109,49,FALSE())</f>
        <v>0</v>
      </c>
      <c r="R38" s="131" t="str">
        <f aca="1">IFERROR(INDIRECT(CONCATENATE("SeguimientoAlumnos!R2C"&amp;AG38),FALSE()),"")</f>
        <v/>
      </c>
      <c r="S38" s="131" t="str">
        <f aca="1">IFERROR(INDIRECT(CONCATENATE("SeguimientoAlumnos!R2C"&amp;AH38),FALSE()),"")</f>
        <v/>
      </c>
      <c r="T38" s="131" t="str">
        <f aca="1">IFERROR(INDIRECT(CONCATENATE("SeguimientoAlumnos!R2C"&amp;AI38),FALSE()),"")</f>
        <v/>
      </c>
      <c r="U38" s="65"/>
      <c r="V38" s="65"/>
      <c r="W38" s="65"/>
      <c r="X38" s="65"/>
      <c r="Y38" s="65">
        <f>VLOOKUP($C38,SeguimientoAlumnos!$C$2:$BT$109,50,FALSE())</f>
        <v>0</v>
      </c>
      <c r="Z38" s="131" t="str">
        <f aca="1">IFERROR(INDIRECT(CONCATENATE("SeguimientoAlumnos!R2C"&amp;AD38),FALSE()),"")</f>
        <v/>
      </c>
      <c r="AA38" s="131" t="str">
        <f aca="1">IFERROR(INDIRECT(CONCATENATE("SeguimientoAlumnos!R2C"&amp;AE38),FALSE()),"")</f>
        <v/>
      </c>
      <c r="AB38" s="131" t="str">
        <f aca="1">IFERROR(INDIRECT(CONCATENATE("SeguimientoAlumnos!R2C"&amp;AF38),FALSE()),"")</f>
        <v/>
      </c>
      <c r="AC38" s="65">
        <f>VLOOKUP($C38,SeguimientoAlumnos!$C$2:$BT$109,43,FALSE())</f>
        <v>0</v>
      </c>
      <c r="AD38" s="132">
        <f aca="1">IF($Y38&gt;0,MATCH("E",INDIRECT(CONCATENATE("SeguimientoAlumnos!R"&amp;MATCH($C38,SeguimientoAlumnos!$C$3:$C$130,0)+2&amp;"C5"&amp;":R"&amp;MATCH($C38,SeguimientoAlumnos!$C$3:$C$130,0)+2&amp;"C76"),FALSE()),0)+4,0)</f>
        <v>0</v>
      </c>
      <c r="AE38" s="133">
        <f aca="1">IF($Y38&gt;1,MATCH("E",INDIRECT(CONCATENATE("SeguimientoAlumnos!R"&amp;MATCH($C38,SeguimientoAlumnos!$C$3:$C$130,0)+2&amp;"C"&amp;AD38+1&amp;":R"&amp;MATCH($C38,SeguimientoAlumnos!$C$3:$C$130,0)+2&amp;"C76"),FALSE()),0)+AD38,0)</f>
        <v>0</v>
      </c>
      <c r="AF38" s="133">
        <f aca="1">IF($Y38&gt;2,MATCH("E",INDIRECT(CONCATENATE("SeguimientoAlumnos!R"&amp;MATCH($C38,SeguimientoAlumnos!$C$3:$C$130,0)+2&amp;"C"&amp;AE38+1&amp;":R"&amp;MATCH($C38,SeguimientoAlumnos!$C$3:$C$130,0)+2&amp;"C76"),FALSE()),0)+AE38,0)</f>
        <v>0</v>
      </c>
      <c r="AG38" s="133">
        <f aca="1">IF($Q38&gt;0,MATCH("R",INDIRECT(CONCATENATE("SeguimientoAlumnos!R"&amp;MATCH($C38,SeguimientoAlumnos!$C$3:$C$160,0)+2&amp;"C5"&amp;":R"&amp;MATCH($C38,SeguimientoAlumnos!$C$3:$C$160,0)+2&amp;"C76"),FALSE()),0)+4,0)</f>
        <v>0</v>
      </c>
      <c r="AH38" s="133">
        <f aca="1">IF($Q38&gt;1,MATCH("R",INDIRECT(CONCATENATE("SeguimientoAlumnos!R"&amp;MATCH($C38,SeguimientoAlumnos!$C$3:$C$160,0)+2&amp;"C"&amp;AG38+1&amp;":R"&amp;MATCH($C38,SeguimientoAlumnos!$C$3:$C$160,0)+2&amp;"C76"),FALSE()),0)+AG38,0)</f>
        <v>0</v>
      </c>
      <c r="AI38" s="133">
        <f aca="1">IF($Q38&gt;1,MATCH("R",INDIRECT(CONCATENATE("SeguimientoAlumnos!R"&amp;MATCH($C38,SeguimientoAlumnos!$C$3:$C$160,0)+2&amp;"C"&amp;AH38+1&amp;":R"&amp;MATCH($C38,SeguimientoAlumnos!$C$3:$C$160,0)+2&amp;"C76"),FALSE()),0)+AH38,0)</f>
        <v>0</v>
      </c>
      <c r="AJ38" s="133">
        <f aca="1">IF($Q38&gt;1,MATCH("R",INDIRECT(CONCATENATE("SeguimientoAlumnos!R"&amp;MATCH($C38,SeguimientoAlumnos!$C$3:$C$160,0)+2&amp;"C"&amp;AI38+1&amp;":R"&amp;MATCH($C38,SeguimientoAlumnos!$C$3:$C$160,0)+2&amp;"C76"),FALSE()),0)+AI38,0)</f>
        <v>0</v>
      </c>
      <c r="AK38" s="133">
        <f aca="1">IF($Q38&gt;1,MATCH("R",INDIRECT(CONCATENATE("SeguimientoAlumnos!R"&amp;MATCH($C38,SeguimientoAlumnos!$C$3:$C$160,0)+2&amp;"C"&amp;AJ38+1&amp;":R"&amp;MATCH($C38,SeguimientoAlumnos!$C$3:$C$160,0)+2&amp;"C76"),FALSE()),0)+AJ38,0)</f>
        <v>0</v>
      </c>
      <c r="AL38" s="134">
        <f aca="1">IF($Q38&gt;1,MATCH("R",INDIRECT(CONCATENATE("SeguimientoAlumnos!R"&amp;MATCH($C38,SeguimientoAlumnos!$C$3:$C$160,0)+2&amp;"C"&amp;AK38+1&amp;":R"&amp;MATCH($C38,SeguimientoAlumnos!$C$3:$C$160,0)+2&amp;"C76"),FALSE()),0)+AK38,0)</f>
        <v>0</v>
      </c>
      <c r="AM38" s="134">
        <f aca="1">IF($Q38&gt;1,MATCH("R",INDIRECT(CONCATENATE("SeguimientoAlumnos!R"&amp;MATCH($C38,SeguimientoAlumnos!$C$3:$C$160,0)+2&amp;"C"&amp;AL38+1&amp;":R"&amp;MATCH($C38,SeguimientoAlumnos!$C$3:$C$160,0)+2&amp;"C76"),FALSE()),0)+AL38,0)</f>
        <v>0</v>
      </c>
      <c r="AN38" s="133">
        <f aca="1">IF($G38&gt;0,MATCH("X",INDIRECT(CONCATENATE("SeguimientoAlumnos!R"&amp;MATCH($C38,SeguimientoAlumnos!$C$3:$C$160,0)+2&amp;"C5"&amp;":R"&amp;MATCH($C38,SeguimientoAlumnos!$C$3:$C$160,0)+2&amp;"C76"),FALSE()),0)+4,0)</f>
        <v>0</v>
      </c>
      <c r="AO38" s="135">
        <f aca="1">IF($G38&gt;1,MATCH("X",INDIRECT(CONCATENATE("SeguimientoAlumnos!R"&amp;MATCH($C38,SeguimientoAlumnos!$C$3:$C$160,0)+2&amp;"C"&amp;AN38+1&amp;":R"&amp;MATCH($C38,SeguimientoAlumnos!$C$3:$C$160,0)+2&amp;"C76"),FALSE()),0)+AN38,0)</f>
        <v>0</v>
      </c>
      <c r="AP38" s="133">
        <f aca="1">IF($G38&gt;1,MATCH("X",INDIRECT(CONCATENATE("SeguimientoAlumnos!R"&amp;MATCH($C38,SeguimientoAlumnos!$C$3:$C$160,0)+2&amp;"C"&amp;AO38+1&amp;":R"&amp;MATCH($C38,SeguimientoAlumnos!$C$3:$C$160,0)+2&amp;"C76"),FALSE()),0)+AO38,0)</f>
        <v>0</v>
      </c>
      <c r="AQ38" s="133">
        <f aca="1">IF($G38&gt;1,MATCH("X",INDIRECT(CONCATENATE("SeguimientoAlumnos!R"&amp;MATCH($C38,SeguimientoAlumnos!$C$3:$C$160,0)+2&amp;"C"&amp;AP38+1&amp;":R"&amp;MATCH($C38,SeguimientoAlumnos!$C$3:$C$160,0)+2&amp;"C76"),FALSE()),0)+AP38,0)</f>
        <v>0</v>
      </c>
      <c r="AR38" s="133">
        <f aca="1">IF($G38&gt;1,MATCH("X",INDIRECT(CONCATENATE("SeguimientoAlumnos!R"&amp;MATCH($C38,SeguimientoAlumnos!$C$3:$C$160,0)+2&amp;"C"&amp;AQ38+1&amp;":R"&amp;MATCH($C38,SeguimientoAlumnos!$C$3:$C$160,0)+2&amp;"C76"),FALSE()),0)+AQ38,0)</f>
        <v>0</v>
      </c>
      <c r="AS38" s="133">
        <f aca="1">IF($G38&gt;1,MATCH("X",INDIRECT(CONCATENATE("SeguimientoAlumnos!R"&amp;MATCH($C38,SeguimientoAlumnos!$C$3:$C$160,0)+2&amp;"C"&amp;AR38+1&amp;":R"&amp;MATCH($C38,SeguimientoAlumnos!$C$3:$C$160,0)+2&amp;"C76"),FALSE()),0)+AR38,0)</f>
        <v>0</v>
      </c>
      <c r="AT38" s="133">
        <f aca="1">IF($G38&gt;1,MATCH("X",INDIRECT(CONCATENATE("SeguimientoAlumnos!R"&amp;MATCH($C38,SeguimientoAlumnos!$C$3:$C$160,0)+2&amp;"C"&amp;AS38+1&amp;":R"&amp;MATCH($C38,SeguimientoAlumnos!$C$3:$C$160,0)+2&amp;"C76"),FALSE()),0)+AS38,0)</f>
        <v>0</v>
      </c>
      <c r="AU38" s="133">
        <f aca="1">IF($G38&gt;1,MATCH("X",INDIRECT(CONCATENATE("SeguimientoAlumnos!R"&amp;MATCH($C38,SeguimientoAlumnos!$C$3:$C$160,0)+2&amp;"C"&amp;AT38+1&amp;":R"&amp;MATCH($C38,SeguimientoAlumnos!$C$3:$C$160,0)+2&amp;"C76"),FALSE()),0)+AT38,0)</f>
        <v>0</v>
      </c>
      <c r="AV38" s="133">
        <f aca="1">IF($G38&gt;1,MATCH("X",INDIRECT(CONCATENATE("SeguimientoAlumnos!R"&amp;MATCH($C38,SeguimientoAlumnos!$C$3:$C$160,0)+2&amp;"C"&amp;AU38+1&amp;":R"&amp;MATCH($C38,SeguimientoAlumnos!$C$3:$C$160,0)+2&amp;"C76"),FALSE()),0)+AU38,0)</f>
        <v>0</v>
      </c>
    </row>
    <row r="39" spans="1:48" ht="15.75" customHeight="1">
      <c r="A39" s="130" t="e">
        <f>#REF!</f>
        <v>#REF!</v>
      </c>
      <c r="B39" s="130" t="str">
        <f>SeguimientoAlumnos!A41</f>
        <v>ISC06A</v>
      </c>
      <c r="C39" s="130" t="str">
        <f>SeguimientoAlumnos!C41</f>
        <v>UP210300</v>
      </c>
      <c r="D39" s="130">
        <f>SeguimientoAlumnos!D41</f>
        <v>0</v>
      </c>
      <c r="E39" s="65" t="str">
        <f>C39&amp;"@alumnos.upa.edu.mx"</f>
        <v>UP210300@alumnos.upa.edu.mx</v>
      </c>
      <c r="F39" s="65">
        <f>VLOOKUP($C39,SeguimientoAlumnos!$C$2:$BW$109,51,FALSE())</f>
        <v>0</v>
      </c>
      <c r="G39" s="65">
        <f>VLOOKUP($C39,SeguimientoAlumnos!$C$2:$BW$109,52,FALSE())</f>
        <v>0</v>
      </c>
      <c r="H39" s="131" t="str">
        <f aca="1">IFERROR(INDIRECT(CONCATENATE("SeguimientoAlumnos!R2C"&amp;AN39),FALSE()),"")</f>
        <v/>
      </c>
      <c r="I39" s="131" t="str">
        <f aca="1">IFERROR(INDIRECT(CONCATENATE("SeguimientoAlumnos!R2C"&amp;AO39),FALSE()),"")</f>
        <v/>
      </c>
      <c r="J39" s="131" t="str">
        <f aca="1">IFERROR(INDIRECT(CONCATENATE("SeguimientoAlumnos!R2C"&amp;AP39),FALSE()),"")</f>
        <v/>
      </c>
      <c r="K39" s="131" t="str">
        <f aca="1">IFERROR(INDIRECT(CONCATENATE("SeguimientoAlumnos!R2C"&amp;AQ39),FALSE()),"")</f>
        <v/>
      </c>
      <c r="L39" s="131" t="str">
        <f aca="1">IFERROR(INDIRECT(CONCATENATE("SeguimientoAlumnos!R2C"&amp;AR39),FALSE()),"")</f>
        <v/>
      </c>
      <c r="M39" s="131" t="str">
        <f aca="1">IFERROR(INDIRECT(CONCATENATE("SeguimientoAlumnos!R2C"&amp;AS39),FALSE()),"")</f>
        <v/>
      </c>
      <c r="N39" s="131" t="str">
        <f aca="1">IFERROR(INDIRECT(CONCATENATE("SeguimientoAlumnos!R2C"&amp;AT39),FALSE()),"")</f>
        <v/>
      </c>
      <c r="O39" s="131" t="str">
        <f aca="1">IFERROR(INDIRECT(CONCATENATE("SeguimientoAlumnos!R2C"&amp;AU39),FALSE()),"")</f>
        <v/>
      </c>
      <c r="P39" s="131" t="str">
        <f aca="1">IFERROR(INDIRECT(CONCATENATE("SeguimientoAlumnos!R2C"&amp;AV39),FALSE()),"")</f>
        <v/>
      </c>
      <c r="Q39" s="65">
        <f>VLOOKUP($C39,SeguimientoAlumnos!$C$2:$BT$109,49,FALSE())</f>
        <v>0</v>
      </c>
      <c r="R39" s="131" t="str">
        <f aca="1">IFERROR(INDIRECT(CONCATENATE("SeguimientoAlumnos!R2C"&amp;AG39),FALSE()),"")</f>
        <v/>
      </c>
      <c r="S39" s="131" t="str">
        <f aca="1">IFERROR(INDIRECT(CONCATENATE("SeguimientoAlumnos!R2C"&amp;AH39),FALSE()),"")</f>
        <v/>
      </c>
      <c r="T39" s="131" t="str">
        <f aca="1">IFERROR(INDIRECT(CONCATENATE("SeguimientoAlumnos!R2C"&amp;AI39),FALSE()),"")</f>
        <v/>
      </c>
      <c r="U39" s="65"/>
      <c r="V39" s="65"/>
      <c r="W39" s="65"/>
      <c r="X39" s="65"/>
      <c r="Y39" s="65">
        <f>VLOOKUP($C39,SeguimientoAlumnos!$C$2:$BT$109,50,FALSE())</f>
        <v>0</v>
      </c>
      <c r="Z39" s="131" t="str">
        <f aca="1">IFERROR(INDIRECT(CONCATENATE("SeguimientoAlumnos!R2C"&amp;AD39),FALSE()),"")</f>
        <v/>
      </c>
      <c r="AA39" s="131" t="str">
        <f aca="1">IFERROR(INDIRECT(CONCATENATE("SeguimientoAlumnos!R2C"&amp;AE39),FALSE()),"")</f>
        <v/>
      </c>
      <c r="AB39" s="131" t="str">
        <f aca="1">IFERROR(INDIRECT(CONCATENATE("SeguimientoAlumnos!R2C"&amp;AF39),FALSE()),"")</f>
        <v/>
      </c>
      <c r="AC39" s="65">
        <f>VLOOKUP($C39,SeguimientoAlumnos!$C$2:$BT$109,43,FALSE())</f>
        <v>0</v>
      </c>
      <c r="AD39" s="132">
        <f aca="1">IF($Y39&gt;0,MATCH("E",INDIRECT(CONCATENATE("SeguimientoAlumnos!R"&amp;MATCH($C39,SeguimientoAlumnos!$C$3:$C$130,0)+2&amp;"C5"&amp;":R"&amp;MATCH($C39,SeguimientoAlumnos!$C$3:$C$130,0)+2&amp;"C76"),FALSE()),0)+4,0)</f>
        <v>0</v>
      </c>
      <c r="AE39" s="133">
        <f aca="1">IF($Y39&gt;1,MATCH("E",INDIRECT(CONCATENATE("SeguimientoAlumnos!R"&amp;MATCH($C39,SeguimientoAlumnos!$C$3:$C$130,0)+2&amp;"C"&amp;AD39+1&amp;":R"&amp;MATCH($C39,SeguimientoAlumnos!$C$3:$C$130,0)+2&amp;"C76"),FALSE()),0)+AD39,0)</f>
        <v>0</v>
      </c>
      <c r="AF39" s="133">
        <f aca="1">IF($Y39&gt;2,MATCH("E",INDIRECT(CONCATENATE("SeguimientoAlumnos!R"&amp;MATCH($C39,SeguimientoAlumnos!$C$3:$C$130,0)+2&amp;"C"&amp;AE39+1&amp;":R"&amp;MATCH($C39,SeguimientoAlumnos!$C$3:$C$130,0)+2&amp;"C76"),FALSE()),0)+AE39,0)</f>
        <v>0</v>
      </c>
      <c r="AG39" s="133">
        <f aca="1">IF($Q39&gt;0,MATCH("R",INDIRECT(CONCATENATE("SeguimientoAlumnos!R"&amp;MATCH($C39,SeguimientoAlumnos!$C$3:$C$160,0)+2&amp;"C5"&amp;":R"&amp;MATCH($C39,SeguimientoAlumnos!$C$3:$C$160,0)+2&amp;"C76"),FALSE()),0)+4,0)</f>
        <v>0</v>
      </c>
      <c r="AH39" s="133">
        <f aca="1">IF($Q39&gt;1,MATCH("R",INDIRECT(CONCATENATE("SeguimientoAlumnos!R"&amp;MATCH($C39,SeguimientoAlumnos!$C$3:$C$160,0)+2&amp;"C"&amp;AG39+1&amp;":R"&amp;MATCH($C39,SeguimientoAlumnos!$C$3:$C$160,0)+2&amp;"C76"),FALSE()),0)+AG39,0)</f>
        <v>0</v>
      </c>
      <c r="AI39" s="133">
        <f aca="1">IF($Q39&gt;1,MATCH("R",INDIRECT(CONCATENATE("SeguimientoAlumnos!R"&amp;MATCH($C39,SeguimientoAlumnos!$C$3:$C$160,0)+2&amp;"C"&amp;AH39+1&amp;":R"&amp;MATCH($C39,SeguimientoAlumnos!$C$3:$C$160,0)+2&amp;"C76"),FALSE()),0)+AH39,0)</f>
        <v>0</v>
      </c>
      <c r="AJ39" s="133">
        <f aca="1">IF($Q39&gt;1,MATCH("R",INDIRECT(CONCATENATE("SeguimientoAlumnos!R"&amp;MATCH($C39,SeguimientoAlumnos!$C$3:$C$160,0)+2&amp;"C"&amp;AI39+1&amp;":R"&amp;MATCH($C39,SeguimientoAlumnos!$C$3:$C$160,0)+2&amp;"C76"),FALSE()),0)+AI39,0)</f>
        <v>0</v>
      </c>
      <c r="AK39" s="133">
        <f aca="1">IF($Q39&gt;1,MATCH("R",INDIRECT(CONCATENATE("SeguimientoAlumnos!R"&amp;MATCH($C39,SeguimientoAlumnos!$C$3:$C$160,0)+2&amp;"C"&amp;AJ39+1&amp;":R"&amp;MATCH($C39,SeguimientoAlumnos!$C$3:$C$160,0)+2&amp;"C76"),FALSE()),0)+AJ39,0)</f>
        <v>0</v>
      </c>
      <c r="AL39" s="134">
        <f aca="1">IF($Q39&gt;1,MATCH("R",INDIRECT(CONCATENATE("SeguimientoAlumnos!R"&amp;MATCH($C39,SeguimientoAlumnos!$C$3:$C$160,0)+2&amp;"C"&amp;AK39+1&amp;":R"&amp;MATCH($C39,SeguimientoAlumnos!$C$3:$C$160,0)+2&amp;"C76"),FALSE()),0)+AK39,0)</f>
        <v>0</v>
      </c>
      <c r="AM39" s="134">
        <f aca="1">IF($Q39&gt;1,MATCH("R",INDIRECT(CONCATENATE("SeguimientoAlumnos!R"&amp;MATCH($C39,SeguimientoAlumnos!$C$3:$C$160,0)+2&amp;"C"&amp;AL39+1&amp;":R"&amp;MATCH($C39,SeguimientoAlumnos!$C$3:$C$160,0)+2&amp;"C76"),FALSE()),0)+AL39,0)</f>
        <v>0</v>
      </c>
      <c r="AN39" s="133">
        <f aca="1">IF($G39&gt;0,MATCH("X",INDIRECT(CONCATENATE("SeguimientoAlumnos!R"&amp;MATCH($C39,SeguimientoAlumnos!$C$3:$C$160,0)+2&amp;"C5"&amp;":R"&amp;MATCH($C39,SeguimientoAlumnos!$C$3:$C$160,0)+2&amp;"C76"),FALSE()),0)+4,0)</f>
        <v>0</v>
      </c>
      <c r="AO39" s="135">
        <f aca="1">IF($G39&gt;1,MATCH("X",INDIRECT(CONCATENATE("SeguimientoAlumnos!R"&amp;MATCH($C39,SeguimientoAlumnos!$C$3:$C$160,0)+2&amp;"C"&amp;AN39+1&amp;":R"&amp;MATCH($C39,SeguimientoAlumnos!$C$3:$C$160,0)+2&amp;"C76"),FALSE()),0)+AN39,0)</f>
        <v>0</v>
      </c>
      <c r="AP39" s="133">
        <f aca="1">IF($G39&gt;1,MATCH("X",INDIRECT(CONCATENATE("SeguimientoAlumnos!R"&amp;MATCH($C39,SeguimientoAlumnos!$C$3:$C$160,0)+2&amp;"C"&amp;AO39+1&amp;":R"&amp;MATCH($C39,SeguimientoAlumnos!$C$3:$C$160,0)+2&amp;"C76"),FALSE()),0)+AO39,0)</f>
        <v>0</v>
      </c>
      <c r="AQ39" s="133">
        <f aca="1">IF($G39&gt;1,MATCH("X",INDIRECT(CONCATENATE("SeguimientoAlumnos!R"&amp;MATCH($C39,SeguimientoAlumnos!$C$3:$C$160,0)+2&amp;"C"&amp;AP39+1&amp;":R"&amp;MATCH($C39,SeguimientoAlumnos!$C$3:$C$160,0)+2&amp;"C76"),FALSE()),0)+AP39,0)</f>
        <v>0</v>
      </c>
      <c r="AR39" s="133">
        <f aca="1">IF($G39&gt;1,MATCH("X",INDIRECT(CONCATENATE("SeguimientoAlumnos!R"&amp;MATCH($C39,SeguimientoAlumnos!$C$3:$C$160,0)+2&amp;"C"&amp;AQ39+1&amp;":R"&amp;MATCH($C39,SeguimientoAlumnos!$C$3:$C$160,0)+2&amp;"C76"),FALSE()),0)+AQ39,0)</f>
        <v>0</v>
      </c>
      <c r="AS39" s="133">
        <f aca="1">IF($G39&gt;1,MATCH("X",INDIRECT(CONCATENATE("SeguimientoAlumnos!R"&amp;MATCH($C39,SeguimientoAlumnos!$C$3:$C$160,0)+2&amp;"C"&amp;AR39+1&amp;":R"&amp;MATCH($C39,SeguimientoAlumnos!$C$3:$C$160,0)+2&amp;"C76"),FALSE()),0)+AR39,0)</f>
        <v>0</v>
      </c>
      <c r="AT39" s="133">
        <f aca="1">IF($G39&gt;1,MATCH("X",INDIRECT(CONCATENATE("SeguimientoAlumnos!R"&amp;MATCH($C39,SeguimientoAlumnos!$C$3:$C$160,0)+2&amp;"C"&amp;AS39+1&amp;":R"&amp;MATCH($C39,SeguimientoAlumnos!$C$3:$C$160,0)+2&amp;"C76"),FALSE()),0)+AS39,0)</f>
        <v>0</v>
      </c>
      <c r="AU39" s="133">
        <f aca="1">IF($G39&gt;1,MATCH("X",INDIRECT(CONCATENATE("SeguimientoAlumnos!R"&amp;MATCH($C39,SeguimientoAlumnos!$C$3:$C$160,0)+2&amp;"C"&amp;AT39+1&amp;":R"&amp;MATCH($C39,SeguimientoAlumnos!$C$3:$C$160,0)+2&amp;"C76"),FALSE()),0)+AT39,0)</f>
        <v>0</v>
      </c>
      <c r="AV39" s="133">
        <f aca="1">IF($G39&gt;1,MATCH("X",INDIRECT(CONCATENATE("SeguimientoAlumnos!R"&amp;MATCH($C39,SeguimientoAlumnos!$C$3:$C$160,0)+2&amp;"C"&amp;AU39+1&amp;":R"&amp;MATCH($C39,SeguimientoAlumnos!$C$3:$C$160,0)+2&amp;"C76"),FALSE()),0)+AU39,0)</f>
        <v>0</v>
      </c>
    </row>
    <row r="40" spans="1:48" ht="15.75" customHeight="1">
      <c r="A40" s="130" t="e">
        <f>#REF!</f>
        <v>#REF!</v>
      </c>
      <c r="B40" s="130" t="str">
        <f>SeguimientoAlumnos!A42</f>
        <v>ISC08A</v>
      </c>
      <c r="C40" s="130" t="str">
        <f>SeguimientoAlumnos!C42</f>
        <v>UP200417</v>
      </c>
      <c r="D40" s="130">
        <f>SeguimientoAlumnos!D42</f>
        <v>0</v>
      </c>
      <c r="E40" s="65" t="str">
        <f>C40&amp;"@alumnos.upa.edu.mx"</f>
        <v>UP200417@alumnos.upa.edu.mx</v>
      </c>
      <c r="F40" s="65">
        <f>VLOOKUP($C40,SeguimientoAlumnos!$C$2:$BW$109,51,FALSE())</f>
        <v>0</v>
      </c>
      <c r="G40" s="65">
        <f>VLOOKUP($C40,SeguimientoAlumnos!$C$2:$BW$109,52,FALSE())</f>
        <v>0</v>
      </c>
      <c r="H40" s="131" t="str">
        <f aca="1">IFERROR(INDIRECT(CONCATENATE("SeguimientoAlumnos!R2C"&amp;AN40),FALSE()),"")</f>
        <v/>
      </c>
      <c r="I40" s="131" t="str">
        <f aca="1">IFERROR(INDIRECT(CONCATENATE("SeguimientoAlumnos!R2C"&amp;AO40),FALSE()),"")</f>
        <v/>
      </c>
      <c r="J40" s="131" t="str">
        <f aca="1">IFERROR(INDIRECT(CONCATENATE("SeguimientoAlumnos!R2C"&amp;AP40),FALSE()),"")</f>
        <v/>
      </c>
      <c r="K40" s="131" t="str">
        <f aca="1">IFERROR(INDIRECT(CONCATENATE("SeguimientoAlumnos!R2C"&amp;AQ40),FALSE()),"")</f>
        <v/>
      </c>
      <c r="L40" s="131" t="str">
        <f aca="1">IFERROR(INDIRECT(CONCATENATE("SeguimientoAlumnos!R2C"&amp;AR40),FALSE()),"")</f>
        <v/>
      </c>
      <c r="M40" s="131" t="str">
        <f aca="1">IFERROR(INDIRECT(CONCATENATE("SeguimientoAlumnos!R2C"&amp;AS40),FALSE()),"")</f>
        <v/>
      </c>
      <c r="N40" s="131" t="str">
        <f aca="1">IFERROR(INDIRECT(CONCATENATE("SeguimientoAlumnos!R2C"&amp;AT40),FALSE()),"")</f>
        <v/>
      </c>
      <c r="O40" s="131" t="str">
        <f aca="1">IFERROR(INDIRECT(CONCATENATE("SeguimientoAlumnos!R2C"&amp;AU40),FALSE()),"")</f>
        <v/>
      </c>
      <c r="P40" s="131" t="str">
        <f aca="1">IFERROR(INDIRECT(CONCATENATE("SeguimientoAlumnos!R2C"&amp;AV40),FALSE()),"")</f>
        <v/>
      </c>
      <c r="Q40" s="65">
        <f>VLOOKUP($C40,SeguimientoAlumnos!$C$2:$BT$109,49,FALSE())</f>
        <v>0</v>
      </c>
      <c r="R40" s="131" t="str">
        <f aca="1">IFERROR(INDIRECT(CONCATENATE("SeguimientoAlumnos!R2C"&amp;AG40),FALSE()),"")</f>
        <v/>
      </c>
      <c r="S40" s="131" t="str">
        <f aca="1">IFERROR(INDIRECT(CONCATENATE("SeguimientoAlumnos!R2C"&amp;AH40),FALSE()),"")</f>
        <v/>
      </c>
      <c r="T40" s="131" t="str">
        <f aca="1">IFERROR(INDIRECT(CONCATENATE("SeguimientoAlumnos!R2C"&amp;AI40),FALSE()),"")</f>
        <v/>
      </c>
      <c r="U40" s="65"/>
      <c r="V40" s="65"/>
      <c r="W40" s="65"/>
      <c r="X40" s="65"/>
      <c r="Y40" s="65">
        <f>VLOOKUP($C40,SeguimientoAlumnos!$C$2:$BT$109,50,FALSE())</f>
        <v>0</v>
      </c>
      <c r="Z40" s="131" t="str">
        <f aca="1">IFERROR(INDIRECT(CONCATENATE("SeguimientoAlumnos!R2C"&amp;AD40),FALSE()),"")</f>
        <v/>
      </c>
      <c r="AA40" s="131" t="str">
        <f aca="1">IFERROR(INDIRECT(CONCATENATE("SeguimientoAlumnos!R2C"&amp;AE40),FALSE()),"")</f>
        <v/>
      </c>
      <c r="AB40" s="131" t="str">
        <f aca="1">IFERROR(INDIRECT(CONCATENATE("SeguimientoAlumnos!R2C"&amp;AF40),FALSE()),"")</f>
        <v/>
      </c>
      <c r="AC40" s="65">
        <f>VLOOKUP($C40,SeguimientoAlumnos!$C$2:$BT$109,43,FALSE())</f>
        <v>0</v>
      </c>
      <c r="AD40" s="132">
        <f aca="1">IF($Y40&gt;0,MATCH("E",INDIRECT(CONCATENATE("SeguimientoAlumnos!R"&amp;MATCH($C40,SeguimientoAlumnos!$C$3:$C$130,0)+2&amp;"C5"&amp;":R"&amp;MATCH($C40,SeguimientoAlumnos!$C$3:$C$130,0)+2&amp;"C76"),FALSE()),0)+4,0)</f>
        <v>0</v>
      </c>
      <c r="AE40" s="133">
        <f aca="1">IF($Y40&gt;1,MATCH("E",INDIRECT(CONCATENATE("SeguimientoAlumnos!R"&amp;MATCH($C40,SeguimientoAlumnos!$C$3:$C$130,0)+2&amp;"C"&amp;AD40+1&amp;":R"&amp;MATCH($C40,SeguimientoAlumnos!$C$3:$C$130,0)+2&amp;"C76"),FALSE()),0)+AD40,0)</f>
        <v>0</v>
      </c>
      <c r="AF40" s="133">
        <f aca="1">IF($Y40&gt;2,MATCH("E",INDIRECT(CONCATENATE("SeguimientoAlumnos!R"&amp;MATCH($C40,SeguimientoAlumnos!$C$3:$C$130,0)+2&amp;"C"&amp;AE40+1&amp;":R"&amp;MATCH($C40,SeguimientoAlumnos!$C$3:$C$130,0)+2&amp;"C76"),FALSE()),0)+AE40,0)</f>
        <v>0</v>
      </c>
      <c r="AG40" s="133">
        <f aca="1">IF($Q40&gt;0,MATCH("R",INDIRECT(CONCATENATE("SeguimientoAlumnos!R"&amp;MATCH($C40,SeguimientoAlumnos!$C$3:$C$160,0)+2&amp;"C5"&amp;":R"&amp;MATCH($C40,SeguimientoAlumnos!$C$3:$C$160,0)+2&amp;"C76"),FALSE()),0)+4,0)</f>
        <v>0</v>
      </c>
      <c r="AH40" s="133">
        <f aca="1">IF($Q40&gt;1,MATCH("R",INDIRECT(CONCATENATE("SeguimientoAlumnos!R"&amp;MATCH($C40,SeguimientoAlumnos!$C$3:$C$160,0)+2&amp;"C"&amp;AG40+1&amp;":R"&amp;MATCH($C40,SeguimientoAlumnos!$C$3:$C$160,0)+2&amp;"C76"),FALSE()),0)+AG40,0)</f>
        <v>0</v>
      </c>
      <c r="AI40" s="133">
        <f aca="1">IF($Q40&gt;1,MATCH("R",INDIRECT(CONCATENATE("SeguimientoAlumnos!R"&amp;MATCH($C40,SeguimientoAlumnos!$C$3:$C$160,0)+2&amp;"C"&amp;AH40+1&amp;":R"&amp;MATCH($C40,SeguimientoAlumnos!$C$3:$C$160,0)+2&amp;"C76"),FALSE()),0)+AH40,0)</f>
        <v>0</v>
      </c>
      <c r="AJ40" s="133">
        <f aca="1">IF($Q40&gt;1,MATCH("R",INDIRECT(CONCATENATE("SeguimientoAlumnos!R"&amp;MATCH($C40,SeguimientoAlumnos!$C$3:$C$160,0)+2&amp;"C"&amp;AI40+1&amp;":R"&amp;MATCH($C40,SeguimientoAlumnos!$C$3:$C$160,0)+2&amp;"C76"),FALSE()),0)+AI40,0)</f>
        <v>0</v>
      </c>
      <c r="AK40" s="133">
        <f aca="1">IF($Q40&gt;1,MATCH("R",INDIRECT(CONCATENATE("SeguimientoAlumnos!R"&amp;MATCH($C40,SeguimientoAlumnos!$C$3:$C$160,0)+2&amp;"C"&amp;AJ40+1&amp;":R"&amp;MATCH($C40,SeguimientoAlumnos!$C$3:$C$160,0)+2&amp;"C76"),FALSE()),0)+AJ40,0)</f>
        <v>0</v>
      </c>
      <c r="AL40" s="134">
        <f aca="1">IF($Q40&gt;1,MATCH("R",INDIRECT(CONCATENATE("SeguimientoAlumnos!R"&amp;MATCH($C40,SeguimientoAlumnos!$C$3:$C$160,0)+2&amp;"C"&amp;AK40+1&amp;":R"&amp;MATCH($C40,SeguimientoAlumnos!$C$3:$C$160,0)+2&amp;"C76"),FALSE()),0)+AK40,0)</f>
        <v>0</v>
      </c>
      <c r="AM40" s="134">
        <f aca="1">IF($Q40&gt;1,MATCH("R",INDIRECT(CONCATENATE("SeguimientoAlumnos!R"&amp;MATCH($C40,SeguimientoAlumnos!$C$3:$C$160,0)+2&amp;"C"&amp;AL40+1&amp;":R"&amp;MATCH($C40,SeguimientoAlumnos!$C$3:$C$160,0)+2&amp;"C76"),FALSE()),0)+AL40,0)</f>
        <v>0</v>
      </c>
      <c r="AN40" s="133">
        <f aca="1">IF($G40&gt;0,MATCH("X",INDIRECT(CONCATENATE("SeguimientoAlumnos!R"&amp;MATCH($C40,SeguimientoAlumnos!$C$3:$C$160,0)+2&amp;"C5"&amp;":R"&amp;MATCH($C40,SeguimientoAlumnos!$C$3:$C$160,0)+2&amp;"C76"),FALSE()),0)+4,0)</f>
        <v>0</v>
      </c>
      <c r="AO40" s="135">
        <f aca="1">IF($G40&gt;1,MATCH("X",INDIRECT(CONCATENATE("SeguimientoAlumnos!R"&amp;MATCH($C40,SeguimientoAlumnos!$C$3:$C$160,0)+2&amp;"C"&amp;AN40+1&amp;":R"&amp;MATCH($C40,SeguimientoAlumnos!$C$3:$C$160,0)+2&amp;"C76"),FALSE()),0)+AN40,0)</f>
        <v>0</v>
      </c>
      <c r="AP40" s="133">
        <f aca="1">IF($G40&gt;1,MATCH("X",INDIRECT(CONCATENATE("SeguimientoAlumnos!R"&amp;MATCH($C40,SeguimientoAlumnos!$C$3:$C$160,0)+2&amp;"C"&amp;AO40+1&amp;":R"&amp;MATCH($C40,SeguimientoAlumnos!$C$3:$C$160,0)+2&amp;"C76"),FALSE()),0)+AO40,0)</f>
        <v>0</v>
      </c>
      <c r="AQ40" s="133">
        <f aca="1">IF($G40&gt;1,MATCH("X",INDIRECT(CONCATENATE("SeguimientoAlumnos!R"&amp;MATCH($C40,SeguimientoAlumnos!$C$3:$C$160,0)+2&amp;"C"&amp;AP40+1&amp;":R"&amp;MATCH($C40,SeguimientoAlumnos!$C$3:$C$160,0)+2&amp;"C76"),FALSE()),0)+AP40,0)</f>
        <v>0</v>
      </c>
      <c r="AR40" s="133">
        <f aca="1">IF($G40&gt;1,MATCH("X",INDIRECT(CONCATENATE("SeguimientoAlumnos!R"&amp;MATCH($C40,SeguimientoAlumnos!$C$3:$C$160,0)+2&amp;"C"&amp;AQ40+1&amp;":R"&amp;MATCH($C40,SeguimientoAlumnos!$C$3:$C$160,0)+2&amp;"C76"),FALSE()),0)+AQ40,0)</f>
        <v>0</v>
      </c>
      <c r="AS40" s="133">
        <f aca="1">IF($G40&gt;1,MATCH("X",INDIRECT(CONCATENATE("SeguimientoAlumnos!R"&amp;MATCH($C40,SeguimientoAlumnos!$C$3:$C$160,0)+2&amp;"C"&amp;AR40+1&amp;":R"&amp;MATCH($C40,SeguimientoAlumnos!$C$3:$C$160,0)+2&amp;"C76"),FALSE()),0)+AR40,0)</f>
        <v>0</v>
      </c>
      <c r="AT40" s="133">
        <f aca="1">IF($G40&gt;1,MATCH("X",INDIRECT(CONCATENATE("SeguimientoAlumnos!R"&amp;MATCH($C40,SeguimientoAlumnos!$C$3:$C$160,0)+2&amp;"C"&amp;AS40+1&amp;":R"&amp;MATCH($C40,SeguimientoAlumnos!$C$3:$C$160,0)+2&amp;"C76"),FALSE()),0)+AS40,0)</f>
        <v>0</v>
      </c>
      <c r="AU40" s="133">
        <f aca="1">IF($G40&gt;1,MATCH("X",INDIRECT(CONCATENATE("SeguimientoAlumnos!R"&amp;MATCH($C40,SeguimientoAlumnos!$C$3:$C$160,0)+2&amp;"C"&amp;AT40+1&amp;":R"&amp;MATCH($C40,SeguimientoAlumnos!$C$3:$C$160,0)+2&amp;"C76"),FALSE()),0)+AT40,0)</f>
        <v>0</v>
      </c>
      <c r="AV40" s="133">
        <f aca="1">IF($G40&gt;1,MATCH("X",INDIRECT(CONCATENATE("SeguimientoAlumnos!R"&amp;MATCH($C40,SeguimientoAlumnos!$C$3:$C$160,0)+2&amp;"C"&amp;AU40+1&amp;":R"&amp;MATCH($C40,SeguimientoAlumnos!$C$3:$C$160,0)+2&amp;"C76"),FALSE()),0)+AU40,0)</f>
        <v>0</v>
      </c>
    </row>
    <row r="41" spans="1:48" ht="15.75" customHeight="1">
      <c r="A41" s="130" t="e">
        <f>#REF!</f>
        <v>#REF!</v>
      </c>
      <c r="B41" s="130" t="str">
        <f>SeguimientoAlumnos!A43</f>
        <v>ISC08A</v>
      </c>
      <c r="C41" s="130" t="str">
        <f>SeguimientoAlumnos!C43</f>
        <v>UP200420</v>
      </c>
      <c r="D41" s="130">
        <f>SeguimientoAlumnos!D43</f>
        <v>0</v>
      </c>
      <c r="E41" s="65" t="str">
        <f>C41&amp;"@alumnos.upa.edu.mx"</f>
        <v>UP200420@alumnos.upa.edu.mx</v>
      </c>
      <c r="F41" s="65">
        <f>VLOOKUP($C41,SeguimientoAlumnos!$C$2:$BW$109,51,FALSE())</f>
        <v>0</v>
      </c>
      <c r="G41" s="65">
        <f>VLOOKUP($C41,SeguimientoAlumnos!$C$2:$BW$109,52,FALSE())</f>
        <v>0</v>
      </c>
      <c r="H41" s="131" t="str">
        <f aca="1">IFERROR(INDIRECT(CONCATENATE("SeguimientoAlumnos!R2C"&amp;AN41),FALSE()),"")</f>
        <v/>
      </c>
      <c r="I41" s="131" t="str">
        <f aca="1">IFERROR(INDIRECT(CONCATENATE("SeguimientoAlumnos!R2C"&amp;AO41),FALSE()),"")</f>
        <v/>
      </c>
      <c r="J41" s="131" t="str">
        <f aca="1">IFERROR(INDIRECT(CONCATENATE("SeguimientoAlumnos!R2C"&amp;AP41),FALSE()),"")</f>
        <v/>
      </c>
      <c r="K41" s="131" t="str">
        <f aca="1">IFERROR(INDIRECT(CONCATENATE("SeguimientoAlumnos!R2C"&amp;AQ41),FALSE()),"")</f>
        <v/>
      </c>
      <c r="L41" s="131" t="str">
        <f aca="1">IFERROR(INDIRECT(CONCATENATE("SeguimientoAlumnos!R2C"&amp;AR41),FALSE()),"")</f>
        <v/>
      </c>
      <c r="M41" s="131" t="str">
        <f aca="1">IFERROR(INDIRECT(CONCATENATE("SeguimientoAlumnos!R2C"&amp;AS41),FALSE()),"")</f>
        <v/>
      </c>
      <c r="N41" s="131" t="str">
        <f aca="1">IFERROR(INDIRECT(CONCATENATE("SeguimientoAlumnos!R2C"&amp;AT41),FALSE()),"")</f>
        <v/>
      </c>
      <c r="O41" s="131" t="str">
        <f aca="1">IFERROR(INDIRECT(CONCATENATE("SeguimientoAlumnos!R2C"&amp;AU41),FALSE()),"")</f>
        <v/>
      </c>
      <c r="P41" s="131" t="str">
        <f aca="1">IFERROR(INDIRECT(CONCATENATE("SeguimientoAlumnos!R2C"&amp;AV41),FALSE()),"")</f>
        <v/>
      </c>
      <c r="Q41" s="65">
        <f>VLOOKUP($C41,SeguimientoAlumnos!$C$2:$BT$109,49,FALSE())</f>
        <v>0</v>
      </c>
      <c r="R41" s="131" t="str">
        <f aca="1">IFERROR(INDIRECT(CONCATENATE("SeguimientoAlumnos!R2C"&amp;AG41),FALSE()),"")</f>
        <v/>
      </c>
      <c r="S41" s="131" t="str">
        <f aca="1">IFERROR(INDIRECT(CONCATENATE("SeguimientoAlumnos!R2C"&amp;AH41),FALSE()),"")</f>
        <v/>
      </c>
      <c r="T41" s="131" t="str">
        <f aca="1">IFERROR(INDIRECT(CONCATENATE("SeguimientoAlumnos!R2C"&amp;AI41),FALSE()),"")</f>
        <v/>
      </c>
      <c r="U41" s="65"/>
      <c r="V41" s="65"/>
      <c r="W41" s="65"/>
      <c r="X41" s="65"/>
      <c r="Y41" s="65">
        <f>VLOOKUP($C41,SeguimientoAlumnos!$C$2:$BT$109,50,FALSE())</f>
        <v>0</v>
      </c>
      <c r="Z41" s="131" t="str">
        <f aca="1">IFERROR(INDIRECT(CONCATENATE("SeguimientoAlumnos!R2C"&amp;AD41),FALSE()),"")</f>
        <v/>
      </c>
      <c r="AA41" s="131" t="str">
        <f aca="1">IFERROR(INDIRECT(CONCATENATE("SeguimientoAlumnos!R2C"&amp;AE41),FALSE()),"")</f>
        <v/>
      </c>
      <c r="AB41" s="131" t="str">
        <f aca="1">IFERROR(INDIRECT(CONCATENATE("SeguimientoAlumnos!R2C"&amp;AF41),FALSE()),"")</f>
        <v/>
      </c>
      <c r="AC41" s="65">
        <f>VLOOKUP($C41,SeguimientoAlumnos!$C$2:$BT$109,43,FALSE())</f>
        <v>0</v>
      </c>
      <c r="AD41" s="132">
        <f aca="1">IF($Y41&gt;0,MATCH("E",INDIRECT(CONCATENATE("SeguimientoAlumnos!R"&amp;MATCH($C41,SeguimientoAlumnos!$C$3:$C$130,0)+2&amp;"C5"&amp;":R"&amp;MATCH($C41,SeguimientoAlumnos!$C$3:$C$130,0)+2&amp;"C76"),FALSE()),0)+4,0)</f>
        <v>0</v>
      </c>
      <c r="AE41" s="133">
        <f aca="1">IF($Y41&gt;1,MATCH("E",INDIRECT(CONCATENATE("SeguimientoAlumnos!R"&amp;MATCH($C41,SeguimientoAlumnos!$C$3:$C$130,0)+2&amp;"C"&amp;AD41+1&amp;":R"&amp;MATCH($C41,SeguimientoAlumnos!$C$3:$C$130,0)+2&amp;"C76"),FALSE()),0)+AD41,0)</f>
        <v>0</v>
      </c>
      <c r="AF41" s="133">
        <f aca="1">IF($Y41&gt;2,MATCH("E",INDIRECT(CONCATENATE("SeguimientoAlumnos!R"&amp;MATCH($C41,SeguimientoAlumnos!$C$3:$C$130,0)+2&amp;"C"&amp;AE41+1&amp;":R"&amp;MATCH($C41,SeguimientoAlumnos!$C$3:$C$130,0)+2&amp;"C76"),FALSE()),0)+AE41,0)</f>
        <v>0</v>
      </c>
      <c r="AG41" s="133">
        <f aca="1">IF($Q41&gt;0,MATCH("R",INDIRECT(CONCATENATE("SeguimientoAlumnos!R"&amp;MATCH($C41,SeguimientoAlumnos!$C$3:$C$160,0)+2&amp;"C5"&amp;":R"&amp;MATCH($C41,SeguimientoAlumnos!$C$3:$C$160,0)+2&amp;"C76"),FALSE()),0)+4,0)</f>
        <v>0</v>
      </c>
      <c r="AH41" s="133">
        <f aca="1">IF($Q41&gt;1,MATCH("R",INDIRECT(CONCATENATE("SeguimientoAlumnos!R"&amp;MATCH($C41,SeguimientoAlumnos!$C$3:$C$160,0)+2&amp;"C"&amp;AG41+1&amp;":R"&amp;MATCH($C41,SeguimientoAlumnos!$C$3:$C$160,0)+2&amp;"C76"),FALSE()),0)+AG41,0)</f>
        <v>0</v>
      </c>
      <c r="AI41" s="133">
        <f aca="1">IF($Q41&gt;1,MATCH("R",INDIRECT(CONCATENATE("SeguimientoAlumnos!R"&amp;MATCH($C41,SeguimientoAlumnos!$C$3:$C$160,0)+2&amp;"C"&amp;AH41+1&amp;":R"&amp;MATCH($C41,SeguimientoAlumnos!$C$3:$C$160,0)+2&amp;"C76"),FALSE()),0)+AH41,0)</f>
        <v>0</v>
      </c>
      <c r="AJ41" s="133">
        <f aca="1">IF($Q41&gt;1,MATCH("R",INDIRECT(CONCATENATE("SeguimientoAlumnos!R"&amp;MATCH($C41,SeguimientoAlumnos!$C$3:$C$160,0)+2&amp;"C"&amp;AI41+1&amp;":R"&amp;MATCH($C41,SeguimientoAlumnos!$C$3:$C$160,0)+2&amp;"C76"),FALSE()),0)+AI41,0)</f>
        <v>0</v>
      </c>
      <c r="AK41" s="133">
        <f aca="1">IF($Q41&gt;1,MATCH("R",INDIRECT(CONCATENATE("SeguimientoAlumnos!R"&amp;MATCH($C41,SeguimientoAlumnos!$C$3:$C$160,0)+2&amp;"C"&amp;AJ41+1&amp;":R"&amp;MATCH($C41,SeguimientoAlumnos!$C$3:$C$160,0)+2&amp;"C76"),FALSE()),0)+AJ41,0)</f>
        <v>0</v>
      </c>
      <c r="AL41" s="134">
        <f aca="1">IF($Q41&gt;1,MATCH("R",INDIRECT(CONCATENATE("SeguimientoAlumnos!R"&amp;MATCH($C41,SeguimientoAlumnos!$C$3:$C$160,0)+2&amp;"C"&amp;AK41+1&amp;":R"&amp;MATCH($C41,SeguimientoAlumnos!$C$3:$C$160,0)+2&amp;"C76"),FALSE()),0)+AK41,0)</f>
        <v>0</v>
      </c>
      <c r="AM41" s="134">
        <f aca="1">IF($Q41&gt;1,MATCH("R",INDIRECT(CONCATENATE("SeguimientoAlumnos!R"&amp;MATCH($C41,SeguimientoAlumnos!$C$3:$C$160,0)+2&amp;"C"&amp;AL41+1&amp;":R"&amp;MATCH($C41,SeguimientoAlumnos!$C$3:$C$160,0)+2&amp;"C76"),FALSE()),0)+AL41,0)</f>
        <v>0</v>
      </c>
      <c r="AN41" s="133">
        <f aca="1">IF($G41&gt;0,MATCH("X",INDIRECT(CONCATENATE("SeguimientoAlumnos!R"&amp;MATCH($C41,SeguimientoAlumnos!$C$3:$C$160,0)+2&amp;"C5"&amp;":R"&amp;MATCH($C41,SeguimientoAlumnos!$C$3:$C$160,0)+2&amp;"C76"),FALSE()),0)+4,0)</f>
        <v>0</v>
      </c>
      <c r="AO41" s="135">
        <f aca="1">IF($G41&gt;1,MATCH("X",INDIRECT(CONCATENATE("SeguimientoAlumnos!R"&amp;MATCH($C41,SeguimientoAlumnos!$C$3:$C$160,0)+2&amp;"C"&amp;AN41+1&amp;":R"&amp;MATCH($C41,SeguimientoAlumnos!$C$3:$C$160,0)+2&amp;"C76"),FALSE()),0)+AN41,0)</f>
        <v>0</v>
      </c>
      <c r="AP41" s="133">
        <f aca="1">IF($G41&gt;1,MATCH("X",INDIRECT(CONCATENATE("SeguimientoAlumnos!R"&amp;MATCH($C41,SeguimientoAlumnos!$C$3:$C$160,0)+2&amp;"C"&amp;AO41+1&amp;":R"&amp;MATCH($C41,SeguimientoAlumnos!$C$3:$C$160,0)+2&amp;"C76"),FALSE()),0)+AO41,0)</f>
        <v>0</v>
      </c>
      <c r="AQ41" s="133">
        <f aca="1">IF($G41&gt;1,MATCH("X",INDIRECT(CONCATENATE("SeguimientoAlumnos!R"&amp;MATCH($C41,SeguimientoAlumnos!$C$3:$C$160,0)+2&amp;"C"&amp;AP41+1&amp;":R"&amp;MATCH($C41,SeguimientoAlumnos!$C$3:$C$160,0)+2&amp;"C76"),FALSE()),0)+AP41,0)</f>
        <v>0</v>
      </c>
      <c r="AR41" s="133">
        <f aca="1">IF($G41&gt;1,MATCH("X",INDIRECT(CONCATENATE("SeguimientoAlumnos!R"&amp;MATCH($C41,SeguimientoAlumnos!$C$3:$C$160,0)+2&amp;"C"&amp;AQ41+1&amp;":R"&amp;MATCH($C41,SeguimientoAlumnos!$C$3:$C$160,0)+2&amp;"C76"),FALSE()),0)+AQ41,0)</f>
        <v>0</v>
      </c>
      <c r="AS41" s="133">
        <f aca="1">IF($G41&gt;1,MATCH("X",INDIRECT(CONCATENATE("SeguimientoAlumnos!R"&amp;MATCH($C41,SeguimientoAlumnos!$C$3:$C$160,0)+2&amp;"C"&amp;AR41+1&amp;":R"&amp;MATCH($C41,SeguimientoAlumnos!$C$3:$C$160,0)+2&amp;"C76"),FALSE()),0)+AR41,0)</f>
        <v>0</v>
      </c>
      <c r="AT41" s="133">
        <f aca="1">IF($G41&gt;1,MATCH("X",INDIRECT(CONCATENATE("SeguimientoAlumnos!R"&amp;MATCH($C41,SeguimientoAlumnos!$C$3:$C$160,0)+2&amp;"C"&amp;AS41+1&amp;":R"&amp;MATCH($C41,SeguimientoAlumnos!$C$3:$C$160,0)+2&amp;"C76"),FALSE()),0)+AS41,0)</f>
        <v>0</v>
      </c>
      <c r="AU41" s="133">
        <f aca="1">IF($G41&gt;1,MATCH("X",INDIRECT(CONCATENATE("SeguimientoAlumnos!R"&amp;MATCH($C41,SeguimientoAlumnos!$C$3:$C$160,0)+2&amp;"C"&amp;AT41+1&amp;":R"&amp;MATCH($C41,SeguimientoAlumnos!$C$3:$C$160,0)+2&amp;"C76"),FALSE()),0)+AT41,0)</f>
        <v>0</v>
      </c>
      <c r="AV41" s="133">
        <f aca="1">IF($G41&gt;1,MATCH("X",INDIRECT(CONCATENATE("SeguimientoAlumnos!R"&amp;MATCH($C41,SeguimientoAlumnos!$C$3:$C$160,0)+2&amp;"C"&amp;AU41+1&amp;":R"&amp;MATCH($C41,SeguimientoAlumnos!$C$3:$C$160,0)+2&amp;"C76"),FALSE()),0)+AU41,0)</f>
        <v>0</v>
      </c>
    </row>
    <row r="42" spans="1:48" ht="15.75" customHeight="1">
      <c r="A42" s="130" t="e">
        <f>#REF!</f>
        <v>#REF!</v>
      </c>
      <c r="B42" s="130" t="str">
        <f>SeguimientoAlumnos!A44</f>
        <v>ISC08A</v>
      </c>
      <c r="C42" s="130" t="str">
        <f>SeguimientoAlumnos!C44</f>
        <v>UP200428</v>
      </c>
      <c r="D42" s="130">
        <f>SeguimientoAlumnos!D44</f>
        <v>0</v>
      </c>
      <c r="E42" s="65" t="str">
        <f>C42&amp;"@alumnos.upa.edu.mx"</f>
        <v>UP200428@alumnos.upa.edu.mx</v>
      </c>
      <c r="F42" s="65">
        <f>VLOOKUP($C42,SeguimientoAlumnos!$C$2:$BW$109,51,FALSE())</f>
        <v>0</v>
      </c>
      <c r="G42" s="65">
        <f>VLOOKUP($C42,SeguimientoAlumnos!$C$2:$BW$109,52,FALSE())</f>
        <v>0</v>
      </c>
      <c r="H42" s="131" t="str">
        <f aca="1">IFERROR(INDIRECT(CONCATENATE("SeguimientoAlumnos!R2C"&amp;AN42),FALSE()),"")</f>
        <v/>
      </c>
      <c r="I42" s="131" t="str">
        <f aca="1">IFERROR(INDIRECT(CONCATENATE("SeguimientoAlumnos!R2C"&amp;AO42),FALSE()),"")</f>
        <v/>
      </c>
      <c r="J42" s="131" t="str">
        <f aca="1">IFERROR(INDIRECT(CONCATENATE("SeguimientoAlumnos!R2C"&amp;AP42),FALSE()),"")</f>
        <v/>
      </c>
      <c r="K42" s="131" t="str">
        <f aca="1">IFERROR(INDIRECT(CONCATENATE("SeguimientoAlumnos!R2C"&amp;AQ42),FALSE()),"")</f>
        <v/>
      </c>
      <c r="L42" s="131" t="str">
        <f aca="1">IFERROR(INDIRECT(CONCATENATE("SeguimientoAlumnos!R2C"&amp;AR42),FALSE()),"")</f>
        <v/>
      </c>
      <c r="M42" s="131" t="str">
        <f aca="1">IFERROR(INDIRECT(CONCATENATE("SeguimientoAlumnos!R2C"&amp;AS42),FALSE()),"")</f>
        <v/>
      </c>
      <c r="N42" s="131" t="str">
        <f aca="1">IFERROR(INDIRECT(CONCATENATE("SeguimientoAlumnos!R2C"&amp;AT42),FALSE()),"")</f>
        <v/>
      </c>
      <c r="O42" s="131" t="str">
        <f aca="1">IFERROR(INDIRECT(CONCATENATE("SeguimientoAlumnos!R2C"&amp;AU42),FALSE()),"")</f>
        <v/>
      </c>
      <c r="P42" s="131" t="str">
        <f aca="1">IFERROR(INDIRECT(CONCATENATE("SeguimientoAlumnos!R2C"&amp;AV42),FALSE()),"")</f>
        <v/>
      </c>
      <c r="Q42" s="65">
        <f>VLOOKUP($C42,SeguimientoAlumnos!$C$2:$BT$109,49,FALSE())</f>
        <v>0</v>
      </c>
      <c r="R42" s="131" t="str">
        <f aca="1">IFERROR(INDIRECT(CONCATENATE("SeguimientoAlumnos!R2C"&amp;AG42),FALSE()),"")</f>
        <v/>
      </c>
      <c r="S42" s="131" t="str">
        <f aca="1">IFERROR(INDIRECT(CONCATENATE("SeguimientoAlumnos!R2C"&amp;AH42),FALSE()),"")</f>
        <v/>
      </c>
      <c r="T42" s="131" t="str">
        <f aca="1">IFERROR(INDIRECT(CONCATENATE("SeguimientoAlumnos!R2C"&amp;AI42),FALSE()),"")</f>
        <v/>
      </c>
      <c r="U42" s="65"/>
      <c r="V42" s="65"/>
      <c r="W42" s="65"/>
      <c r="X42" s="65"/>
      <c r="Y42" s="65">
        <f>VLOOKUP($C42,SeguimientoAlumnos!$C$2:$BT$109,50,FALSE())</f>
        <v>0</v>
      </c>
      <c r="Z42" s="131" t="str">
        <f aca="1">IFERROR(INDIRECT(CONCATENATE("SeguimientoAlumnos!R2C"&amp;AD42),FALSE()),"")</f>
        <v/>
      </c>
      <c r="AA42" s="131" t="str">
        <f aca="1">IFERROR(INDIRECT(CONCATENATE("SeguimientoAlumnos!R2C"&amp;AE42),FALSE()),"")</f>
        <v/>
      </c>
      <c r="AB42" s="131" t="str">
        <f aca="1">IFERROR(INDIRECT(CONCATENATE("SeguimientoAlumnos!R2C"&amp;AF42),FALSE()),"")</f>
        <v/>
      </c>
      <c r="AC42" s="65">
        <f>VLOOKUP($C42,SeguimientoAlumnos!$C$2:$BT$109,43,FALSE())</f>
        <v>0</v>
      </c>
      <c r="AD42" s="132">
        <f aca="1">IF($Y42&gt;0,MATCH("E",INDIRECT(CONCATENATE("SeguimientoAlumnos!R"&amp;MATCH($C42,SeguimientoAlumnos!$C$3:$C$130,0)+2&amp;"C5"&amp;":R"&amp;MATCH($C42,SeguimientoAlumnos!$C$3:$C$130,0)+2&amp;"C76"),FALSE()),0)+4,0)</f>
        <v>0</v>
      </c>
      <c r="AE42" s="133">
        <f aca="1">IF($Y42&gt;1,MATCH("E",INDIRECT(CONCATENATE("SeguimientoAlumnos!R"&amp;MATCH($C42,SeguimientoAlumnos!$C$3:$C$130,0)+2&amp;"C"&amp;AD42+1&amp;":R"&amp;MATCH($C42,SeguimientoAlumnos!$C$3:$C$130,0)+2&amp;"C76"),FALSE()),0)+AD42,0)</f>
        <v>0</v>
      </c>
      <c r="AF42" s="133">
        <f aca="1">IF($Y42&gt;2,MATCH("E",INDIRECT(CONCATENATE("SeguimientoAlumnos!R"&amp;MATCH($C42,SeguimientoAlumnos!$C$3:$C$130,0)+2&amp;"C"&amp;AE42+1&amp;":R"&amp;MATCH($C42,SeguimientoAlumnos!$C$3:$C$130,0)+2&amp;"C76"),FALSE()),0)+AE42,0)</f>
        <v>0</v>
      </c>
      <c r="AG42" s="133">
        <f aca="1">IF($Q42&gt;0,MATCH("R",INDIRECT(CONCATENATE("SeguimientoAlumnos!R"&amp;MATCH($C42,SeguimientoAlumnos!$C$3:$C$160,0)+2&amp;"C5"&amp;":R"&amp;MATCH($C42,SeguimientoAlumnos!$C$3:$C$160,0)+2&amp;"C76"),FALSE()),0)+4,0)</f>
        <v>0</v>
      </c>
      <c r="AH42" s="133">
        <f aca="1">IF($Q42&gt;1,MATCH("R",INDIRECT(CONCATENATE("SeguimientoAlumnos!R"&amp;MATCH($C42,SeguimientoAlumnos!$C$3:$C$160,0)+2&amp;"C"&amp;AG42+1&amp;":R"&amp;MATCH($C42,SeguimientoAlumnos!$C$3:$C$160,0)+2&amp;"C76"),FALSE()),0)+AG42,0)</f>
        <v>0</v>
      </c>
      <c r="AI42" s="133">
        <f aca="1">IF($Q42&gt;1,MATCH("R",INDIRECT(CONCATENATE("SeguimientoAlumnos!R"&amp;MATCH($C42,SeguimientoAlumnos!$C$3:$C$160,0)+2&amp;"C"&amp;AH42+1&amp;":R"&amp;MATCH($C42,SeguimientoAlumnos!$C$3:$C$160,0)+2&amp;"C76"),FALSE()),0)+AH42,0)</f>
        <v>0</v>
      </c>
      <c r="AJ42" s="133">
        <f aca="1">IF($Q42&gt;1,MATCH("R",INDIRECT(CONCATENATE("SeguimientoAlumnos!R"&amp;MATCH($C42,SeguimientoAlumnos!$C$3:$C$160,0)+2&amp;"C"&amp;AI42+1&amp;":R"&amp;MATCH($C42,SeguimientoAlumnos!$C$3:$C$160,0)+2&amp;"C76"),FALSE()),0)+AI42,0)</f>
        <v>0</v>
      </c>
      <c r="AK42" s="133">
        <f aca="1">IF($Q42&gt;1,MATCH("R",INDIRECT(CONCATENATE("SeguimientoAlumnos!R"&amp;MATCH($C42,SeguimientoAlumnos!$C$3:$C$160,0)+2&amp;"C"&amp;AJ42+1&amp;":R"&amp;MATCH($C42,SeguimientoAlumnos!$C$3:$C$160,0)+2&amp;"C76"),FALSE()),0)+AJ42,0)</f>
        <v>0</v>
      </c>
      <c r="AL42" s="134">
        <f aca="1">IF($Q42&gt;1,MATCH("R",INDIRECT(CONCATENATE("SeguimientoAlumnos!R"&amp;MATCH($C42,SeguimientoAlumnos!$C$3:$C$160,0)+2&amp;"C"&amp;AK42+1&amp;":R"&amp;MATCH($C42,SeguimientoAlumnos!$C$3:$C$160,0)+2&amp;"C76"),FALSE()),0)+AK42,0)</f>
        <v>0</v>
      </c>
      <c r="AM42" s="134">
        <f aca="1">IF($Q42&gt;1,MATCH("R",INDIRECT(CONCATENATE("SeguimientoAlumnos!R"&amp;MATCH($C42,SeguimientoAlumnos!$C$3:$C$160,0)+2&amp;"C"&amp;AL42+1&amp;":R"&amp;MATCH($C42,SeguimientoAlumnos!$C$3:$C$160,0)+2&amp;"C76"),FALSE()),0)+AL42,0)</f>
        <v>0</v>
      </c>
      <c r="AN42" s="133">
        <f aca="1">IF($G42&gt;0,MATCH("X",INDIRECT(CONCATENATE("SeguimientoAlumnos!R"&amp;MATCH($C42,SeguimientoAlumnos!$C$3:$C$160,0)+2&amp;"C5"&amp;":R"&amp;MATCH($C42,SeguimientoAlumnos!$C$3:$C$160,0)+2&amp;"C76"),FALSE()),0)+4,0)</f>
        <v>0</v>
      </c>
      <c r="AO42" s="135">
        <f aca="1">IF($G42&gt;1,MATCH("X",INDIRECT(CONCATENATE("SeguimientoAlumnos!R"&amp;MATCH($C42,SeguimientoAlumnos!$C$3:$C$160,0)+2&amp;"C"&amp;AN42+1&amp;":R"&amp;MATCH($C42,SeguimientoAlumnos!$C$3:$C$160,0)+2&amp;"C76"),FALSE()),0)+AN42,0)</f>
        <v>0</v>
      </c>
      <c r="AP42" s="133">
        <f aca="1">IF($G42&gt;1,MATCH("X",INDIRECT(CONCATENATE("SeguimientoAlumnos!R"&amp;MATCH($C42,SeguimientoAlumnos!$C$3:$C$160,0)+2&amp;"C"&amp;AO42+1&amp;":R"&amp;MATCH($C42,SeguimientoAlumnos!$C$3:$C$160,0)+2&amp;"C76"),FALSE()),0)+AO42,0)</f>
        <v>0</v>
      </c>
      <c r="AQ42" s="133">
        <f aca="1">IF($G42&gt;1,MATCH("X",INDIRECT(CONCATENATE("SeguimientoAlumnos!R"&amp;MATCH($C42,SeguimientoAlumnos!$C$3:$C$160,0)+2&amp;"C"&amp;AP42+1&amp;":R"&amp;MATCH($C42,SeguimientoAlumnos!$C$3:$C$160,0)+2&amp;"C76"),FALSE()),0)+AP42,0)</f>
        <v>0</v>
      </c>
      <c r="AR42" s="133">
        <f aca="1">IF($G42&gt;1,MATCH("X",INDIRECT(CONCATENATE("SeguimientoAlumnos!R"&amp;MATCH($C42,SeguimientoAlumnos!$C$3:$C$160,0)+2&amp;"C"&amp;AQ42+1&amp;":R"&amp;MATCH($C42,SeguimientoAlumnos!$C$3:$C$160,0)+2&amp;"C76"),FALSE()),0)+AQ42,0)</f>
        <v>0</v>
      </c>
      <c r="AS42" s="133">
        <f aca="1">IF($G42&gt;1,MATCH("X",INDIRECT(CONCATENATE("SeguimientoAlumnos!R"&amp;MATCH($C42,SeguimientoAlumnos!$C$3:$C$160,0)+2&amp;"C"&amp;AR42+1&amp;":R"&amp;MATCH($C42,SeguimientoAlumnos!$C$3:$C$160,0)+2&amp;"C76"),FALSE()),0)+AR42,0)</f>
        <v>0</v>
      </c>
      <c r="AT42" s="133">
        <f aca="1">IF($G42&gt;1,MATCH("X",INDIRECT(CONCATENATE("SeguimientoAlumnos!R"&amp;MATCH($C42,SeguimientoAlumnos!$C$3:$C$160,0)+2&amp;"C"&amp;AS42+1&amp;":R"&amp;MATCH($C42,SeguimientoAlumnos!$C$3:$C$160,0)+2&amp;"C76"),FALSE()),0)+AS42,0)</f>
        <v>0</v>
      </c>
      <c r="AU42" s="133">
        <f aca="1">IF($G42&gt;1,MATCH("X",INDIRECT(CONCATENATE("SeguimientoAlumnos!R"&amp;MATCH($C42,SeguimientoAlumnos!$C$3:$C$160,0)+2&amp;"C"&amp;AT42+1&amp;":R"&amp;MATCH($C42,SeguimientoAlumnos!$C$3:$C$160,0)+2&amp;"C76"),FALSE()),0)+AT42,0)</f>
        <v>0</v>
      </c>
      <c r="AV42" s="133">
        <f aca="1">IF($G42&gt;1,MATCH("X",INDIRECT(CONCATENATE("SeguimientoAlumnos!R"&amp;MATCH($C42,SeguimientoAlumnos!$C$3:$C$160,0)+2&amp;"C"&amp;AU42+1&amp;":R"&amp;MATCH($C42,SeguimientoAlumnos!$C$3:$C$160,0)+2&amp;"C76"),FALSE()),0)+AU42,0)</f>
        <v>0</v>
      </c>
    </row>
    <row r="43" spans="1:48" ht="15.75" customHeight="1">
      <c r="A43" s="130" t="e">
        <f>#REF!</f>
        <v>#REF!</v>
      </c>
      <c r="B43" s="130" t="str">
        <f>SeguimientoAlumnos!A45</f>
        <v>ISC08A</v>
      </c>
      <c r="C43" s="130" t="str">
        <f>SeguimientoAlumnos!C45</f>
        <v>UP200651</v>
      </c>
      <c r="D43" s="130">
        <f>SeguimientoAlumnos!D45</f>
        <v>0</v>
      </c>
      <c r="E43" s="65" t="str">
        <f>C43&amp;"@alumnos.upa.edu.mx"</f>
        <v>UP200651@alumnos.upa.edu.mx</v>
      </c>
      <c r="F43" s="65">
        <f>VLOOKUP($C43,SeguimientoAlumnos!$C$2:$BW$109,51,FALSE())</f>
        <v>0</v>
      </c>
      <c r="G43" s="65">
        <f>VLOOKUP($C43,SeguimientoAlumnos!$C$2:$BW$109,52,FALSE())</f>
        <v>0</v>
      </c>
      <c r="H43" s="131" t="str">
        <f aca="1">IFERROR(INDIRECT(CONCATENATE("SeguimientoAlumnos!R2C"&amp;AN43),FALSE()),"")</f>
        <v/>
      </c>
      <c r="I43" s="131" t="str">
        <f aca="1">IFERROR(INDIRECT(CONCATENATE("SeguimientoAlumnos!R2C"&amp;AO43),FALSE()),"")</f>
        <v/>
      </c>
      <c r="J43" s="131" t="str">
        <f aca="1">IFERROR(INDIRECT(CONCATENATE("SeguimientoAlumnos!R2C"&amp;AP43),FALSE()),"")</f>
        <v/>
      </c>
      <c r="K43" s="131" t="str">
        <f aca="1">IFERROR(INDIRECT(CONCATENATE("SeguimientoAlumnos!R2C"&amp;AQ43),FALSE()),"")</f>
        <v/>
      </c>
      <c r="L43" s="131" t="str">
        <f aca="1">IFERROR(INDIRECT(CONCATENATE("SeguimientoAlumnos!R2C"&amp;AR43),FALSE()),"")</f>
        <v/>
      </c>
      <c r="M43" s="131" t="str">
        <f aca="1">IFERROR(INDIRECT(CONCATENATE("SeguimientoAlumnos!R2C"&amp;AS43),FALSE()),"")</f>
        <v/>
      </c>
      <c r="N43" s="131" t="str">
        <f aca="1">IFERROR(INDIRECT(CONCATENATE("SeguimientoAlumnos!R2C"&amp;AT43),FALSE()),"")</f>
        <v/>
      </c>
      <c r="O43" s="131" t="str">
        <f aca="1">IFERROR(INDIRECT(CONCATENATE("SeguimientoAlumnos!R2C"&amp;AU43),FALSE()),"")</f>
        <v/>
      </c>
      <c r="P43" s="131" t="str">
        <f aca="1">IFERROR(INDIRECT(CONCATENATE("SeguimientoAlumnos!R2C"&amp;AV43),FALSE()),"")</f>
        <v/>
      </c>
      <c r="Q43" s="65">
        <f>VLOOKUP($C43,SeguimientoAlumnos!$C$2:$BT$109,49,FALSE())</f>
        <v>0</v>
      </c>
      <c r="R43" s="131" t="str">
        <f aca="1">IFERROR(INDIRECT(CONCATENATE("SeguimientoAlumnos!R2C"&amp;AG43),FALSE()),"")</f>
        <v/>
      </c>
      <c r="S43" s="131" t="str">
        <f aca="1">IFERROR(INDIRECT(CONCATENATE("SeguimientoAlumnos!R2C"&amp;AH43),FALSE()),"")</f>
        <v/>
      </c>
      <c r="T43" s="131" t="str">
        <f aca="1">IFERROR(INDIRECT(CONCATENATE("SeguimientoAlumnos!R2C"&amp;AI43),FALSE()),"")</f>
        <v/>
      </c>
      <c r="U43" s="65"/>
      <c r="V43" s="65"/>
      <c r="W43" s="65"/>
      <c r="X43" s="65"/>
      <c r="Y43" s="65">
        <f>VLOOKUP($C43,SeguimientoAlumnos!$C$2:$BT$109,50,FALSE())</f>
        <v>0</v>
      </c>
      <c r="Z43" s="131" t="str">
        <f aca="1">IFERROR(INDIRECT(CONCATENATE("SeguimientoAlumnos!R2C"&amp;AD43),FALSE()),"")</f>
        <v/>
      </c>
      <c r="AA43" s="131" t="str">
        <f aca="1">IFERROR(INDIRECT(CONCATENATE("SeguimientoAlumnos!R2C"&amp;AE43),FALSE()),"")</f>
        <v/>
      </c>
      <c r="AB43" s="131" t="str">
        <f aca="1">IFERROR(INDIRECT(CONCATENATE("SeguimientoAlumnos!R2C"&amp;AF43),FALSE()),"")</f>
        <v/>
      </c>
      <c r="AC43" s="65">
        <f>VLOOKUP($C43,SeguimientoAlumnos!$C$2:$BT$109,43,FALSE())</f>
        <v>0</v>
      </c>
      <c r="AD43" s="132">
        <f aca="1">IF($Y43&gt;0,MATCH("E",INDIRECT(CONCATENATE("SeguimientoAlumnos!R"&amp;MATCH($C43,SeguimientoAlumnos!$C$3:$C$130,0)+2&amp;"C5"&amp;":R"&amp;MATCH($C43,SeguimientoAlumnos!$C$3:$C$130,0)+2&amp;"C76"),FALSE()),0)+4,0)</f>
        <v>0</v>
      </c>
      <c r="AE43" s="133">
        <f aca="1">IF($Y43&gt;1,MATCH("E",INDIRECT(CONCATENATE("SeguimientoAlumnos!R"&amp;MATCH($C43,SeguimientoAlumnos!$C$3:$C$130,0)+2&amp;"C"&amp;AD43+1&amp;":R"&amp;MATCH($C43,SeguimientoAlumnos!$C$3:$C$130,0)+2&amp;"C76"),FALSE()),0)+AD43,0)</f>
        <v>0</v>
      </c>
      <c r="AF43" s="133">
        <f aca="1">IF($Y43&gt;2,MATCH("E",INDIRECT(CONCATENATE("SeguimientoAlumnos!R"&amp;MATCH($C43,SeguimientoAlumnos!$C$3:$C$130,0)+2&amp;"C"&amp;AE43+1&amp;":R"&amp;MATCH($C43,SeguimientoAlumnos!$C$3:$C$130,0)+2&amp;"C76"),FALSE()),0)+AE43,0)</f>
        <v>0</v>
      </c>
      <c r="AG43" s="133">
        <f aca="1">IF($Q43&gt;0,MATCH("R",INDIRECT(CONCATENATE("SeguimientoAlumnos!R"&amp;MATCH($C43,SeguimientoAlumnos!$C$3:$C$160,0)+2&amp;"C5"&amp;":R"&amp;MATCH($C43,SeguimientoAlumnos!$C$3:$C$160,0)+2&amp;"C76"),FALSE()),0)+4,0)</f>
        <v>0</v>
      </c>
      <c r="AH43" s="133">
        <f aca="1">IF($Q43&gt;1,MATCH("R",INDIRECT(CONCATENATE("SeguimientoAlumnos!R"&amp;MATCH($C43,SeguimientoAlumnos!$C$3:$C$160,0)+2&amp;"C"&amp;AG43+1&amp;":R"&amp;MATCH($C43,SeguimientoAlumnos!$C$3:$C$160,0)+2&amp;"C76"),FALSE()),0)+AG43,0)</f>
        <v>0</v>
      </c>
      <c r="AI43" s="133">
        <f aca="1">IF($Q43&gt;1,MATCH("R",INDIRECT(CONCATENATE("SeguimientoAlumnos!R"&amp;MATCH($C43,SeguimientoAlumnos!$C$3:$C$160,0)+2&amp;"C"&amp;AH43+1&amp;":R"&amp;MATCH($C43,SeguimientoAlumnos!$C$3:$C$160,0)+2&amp;"C76"),FALSE()),0)+AH43,0)</f>
        <v>0</v>
      </c>
      <c r="AJ43" s="133">
        <f aca="1">IF($Q43&gt;1,MATCH("R",INDIRECT(CONCATENATE("SeguimientoAlumnos!R"&amp;MATCH($C43,SeguimientoAlumnos!$C$3:$C$160,0)+2&amp;"C"&amp;AI43+1&amp;":R"&amp;MATCH($C43,SeguimientoAlumnos!$C$3:$C$160,0)+2&amp;"C76"),FALSE()),0)+AI43,0)</f>
        <v>0</v>
      </c>
      <c r="AK43" s="133">
        <f aca="1">IF($Q43&gt;1,MATCH("R",INDIRECT(CONCATENATE("SeguimientoAlumnos!R"&amp;MATCH($C43,SeguimientoAlumnos!$C$3:$C$160,0)+2&amp;"C"&amp;AJ43+1&amp;":R"&amp;MATCH($C43,SeguimientoAlumnos!$C$3:$C$160,0)+2&amp;"C76"),FALSE()),0)+AJ43,0)</f>
        <v>0</v>
      </c>
      <c r="AL43" s="134">
        <f aca="1">IF($Q43&gt;1,MATCH("R",INDIRECT(CONCATENATE("SeguimientoAlumnos!R"&amp;MATCH($C43,SeguimientoAlumnos!$C$3:$C$160,0)+2&amp;"C"&amp;AK43+1&amp;":R"&amp;MATCH($C43,SeguimientoAlumnos!$C$3:$C$160,0)+2&amp;"C76"),FALSE()),0)+AK43,0)</f>
        <v>0</v>
      </c>
      <c r="AM43" s="134">
        <f aca="1">IF($Q43&gt;1,MATCH("R",INDIRECT(CONCATENATE("SeguimientoAlumnos!R"&amp;MATCH($C43,SeguimientoAlumnos!$C$3:$C$160,0)+2&amp;"C"&amp;AL43+1&amp;":R"&amp;MATCH($C43,SeguimientoAlumnos!$C$3:$C$160,0)+2&amp;"C76"),FALSE()),0)+AL43,0)</f>
        <v>0</v>
      </c>
      <c r="AN43" s="133">
        <f aca="1">IF($G43&gt;0,MATCH("X",INDIRECT(CONCATENATE("SeguimientoAlumnos!R"&amp;MATCH($C43,SeguimientoAlumnos!$C$3:$C$160,0)+2&amp;"C5"&amp;":R"&amp;MATCH($C43,SeguimientoAlumnos!$C$3:$C$160,0)+2&amp;"C76"),FALSE()),0)+4,0)</f>
        <v>0</v>
      </c>
      <c r="AO43" s="135">
        <f aca="1">IF($G43&gt;1,MATCH("X",INDIRECT(CONCATENATE("SeguimientoAlumnos!R"&amp;MATCH($C43,SeguimientoAlumnos!$C$3:$C$160,0)+2&amp;"C"&amp;AN43+1&amp;":R"&amp;MATCH($C43,SeguimientoAlumnos!$C$3:$C$160,0)+2&amp;"C76"),FALSE()),0)+AN43,0)</f>
        <v>0</v>
      </c>
      <c r="AP43" s="133">
        <f aca="1">IF($G43&gt;1,MATCH("X",INDIRECT(CONCATENATE("SeguimientoAlumnos!R"&amp;MATCH($C43,SeguimientoAlumnos!$C$3:$C$160,0)+2&amp;"C"&amp;AO43+1&amp;":R"&amp;MATCH($C43,SeguimientoAlumnos!$C$3:$C$160,0)+2&amp;"C76"),FALSE()),0)+AO43,0)</f>
        <v>0</v>
      </c>
      <c r="AQ43" s="133">
        <f aca="1">IF($G43&gt;1,MATCH("X",INDIRECT(CONCATENATE("SeguimientoAlumnos!R"&amp;MATCH($C43,SeguimientoAlumnos!$C$3:$C$160,0)+2&amp;"C"&amp;AP43+1&amp;":R"&amp;MATCH($C43,SeguimientoAlumnos!$C$3:$C$160,0)+2&amp;"C76"),FALSE()),0)+AP43,0)</f>
        <v>0</v>
      </c>
      <c r="AR43" s="133">
        <f aca="1">IF($G43&gt;1,MATCH("X",INDIRECT(CONCATENATE("SeguimientoAlumnos!R"&amp;MATCH($C43,SeguimientoAlumnos!$C$3:$C$160,0)+2&amp;"C"&amp;AQ43+1&amp;":R"&amp;MATCH($C43,SeguimientoAlumnos!$C$3:$C$160,0)+2&amp;"C76"),FALSE()),0)+AQ43,0)</f>
        <v>0</v>
      </c>
      <c r="AS43" s="133">
        <f aca="1">IF($G43&gt;1,MATCH("X",INDIRECT(CONCATENATE("SeguimientoAlumnos!R"&amp;MATCH($C43,SeguimientoAlumnos!$C$3:$C$160,0)+2&amp;"C"&amp;AR43+1&amp;":R"&amp;MATCH($C43,SeguimientoAlumnos!$C$3:$C$160,0)+2&amp;"C76"),FALSE()),0)+AR43,0)</f>
        <v>0</v>
      </c>
      <c r="AT43" s="133">
        <f aca="1">IF($G43&gt;1,MATCH("X",INDIRECT(CONCATENATE("SeguimientoAlumnos!R"&amp;MATCH($C43,SeguimientoAlumnos!$C$3:$C$160,0)+2&amp;"C"&amp;AS43+1&amp;":R"&amp;MATCH($C43,SeguimientoAlumnos!$C$3:$C$160,0)+2&amp;"C76"),FALSE()),0)+AS43,0)</f>
        <v>0</v>
      </c>
      <c r="AU43" s="133">
        <f aca="1">IF($G43&gt;1,MATCH("X",INDIRECT(CONCATENATE("SeguimientoAlumnos!R"&amp;MATCH($C43,SeguimientoAlumnos!$C$3:$C$160,0)+2&amp;"C"&amp;AT43+1&amp;":R"&amp;MATCH($C43,SeguimientoAlumnos!$C$3:$C$160,0)+2&amp;"C76"),FALSE()),0)+AT43,0)</f>
        <v>0</v>
      </c>
      <c r="AV43" s="133">
        <f aca="1">IF($G43&gt;1,MATCH("X",INDIRECT(CONCATENATE("SeguimientoAlumnos!R"&amp;MATCH($C43,SeguimientoAlumnos!$C$3:$C$160,0)+2&amp;"C"&amp;AU43+1&amp;":R"&amp;MATCH($C43,SeguimientoAlumnos!$C$3:$C$160,0)+2&amp;"C76"),FALSE()),0)+AU43,0)</f>
        <v>0</v>
      </c>
    </row>
    <row r="44" spans="1:48" ht="15.75" customHeight="1">
      <c r="A44" s="130" t="e">
        <f>#REF!</f>
        <v>#REF!</v>
      </c>
      <c r="B44" s="130" t="str">
        <f>SeguimientoAlumnos!A46</f>
        <v>ISC08A</v>
      </c>
      <c r="C44" s="130" t="str">
        <f>SeguimientoAlumnos!C46</f>
        <v>UP200677</v>
      </c>
      <c r="D44" s="130">
        <f>SeguimientoAlumnos!D46</f>
        <v>0</v>
      </c>
      <c r="E44" s="65" t="str">
        <f>C44&amp;"@alumnos.upa.edu.mx"</f>
        <v>UP200677@alumnos.upa.edu.mx</v>
      </c>
      <c r="F44" s="65">
        <f>VLOOKUP($C44,SeguimientoAlumnos!$C$2:$BW$109,51,FALSE())</f>
        <v>0</v>
      </c>
      <c r="G44" s="65">
        <f>VLOOKUP($C44,SeguimientoAlumnos!$C$2:$BW$109,52,FALSE())</f>
        <v>0</v>
      </c>
      <c r="H44" s="131" t="str">
        <f aca="1">IFERROR(INDIRECT(CONCATENATE("SeguimientoAlumnos!R2C"&amp;AN44),FALSE()),"")</f>
        <v/>
      </c>
      <c r="I44" s="131" t="str">
        <f aca="1">IFERROR(INDIRECT(CONCATENATE("SeguimientoAlumnos!R2C"&amp;AO44),FALSE()),"")</f>
        <v/>
      </c>
      <c r="J44" s="131" t="str">
        <f aca="1">IFERROR(INDIRECT(CONCATENATE("SeguimientoAlumnos!R2C"&amp;AP44),FALSE()),"")</f>
        <v/>
      </c>
      <c r="K44" s="131" t="str">
        <f aca="1">IFERROR(INDIRECT(CONCATENATE("SeguimientoAlumnos!R2C"&amp;AQ44),FALSE()),"")</f>
        <v/>
      </c>
      <c r="L44" s="131" t="str">
        <f aca="1">IFERROR(INDIRECT(CONCATENATE("SeguimientoAlumnos!R2C"&amp;AR44),FALSE()),"")</f>
        <v/>
      </c>
      <c r="M44" s="131" t="str">
        <f aca="1">IFERROR(INDIRECT(CONCATENATE("SeguimientoAlumnos!R2C"&amp;AS44),FALSE()),"")</f>
        <v/>
      </c>
      <c r="N44" s="131" t="str">
        <f aca="1">IFERROR(INDIRECT(CONCATENATE("SeguimientoAlumnos!R2C"&amp;AT44),FALSE()),"")</f>
        <v/>
      </c>
      <c r="O44" s="131" t="str">
        <f aca="1">IFERROR(INDIRECT(CONCATENATE("SeguimientoAlumnos!R2C"&amp;AU44),FALSE()),"")</f>
        <v/>
      </c>
      <c r="P44" s="131" t="str">
        <f aca="1">IFERROR(INDIRECT(CONCATENATE("SeguimientoAlumnos!R2C"&amp;AV44),FALSE()),"")</f>
        <v/>
      </c>
      <c r="Q44" s="65">
        <f>VLOOKUP($C44,SeguimientoAlumnos!$C$2:$BT$109,49,FALSE())</f>
        <v>0</v>
      </c>
      <c r="R44" s="131" t="str">
        <f aca="1">IFERROR(INDIRECT(CONCATENATE("SeguimientoAlumnos!R2C"&amp;AG44),FALSE()),"")</f>
        <v/>
      </c>
      <c r="S44" s="131" t="str">
        <f aca="1">IFERROR(INDIRECT(CONCATENATE("SeguimientoAlumnos!R2C"&amp;AH44),FALSE()),"")</f>
        <v/>
      </c>
      <c r="T44" s="131" t="str">
        <f aca="1">IFERROR(INDIRECT(CONCATENATE("SeguimientoAlumnos!R2C"&amp;AI44),FALSE()),"")</f>
        <v/>
      </c>
      <c r="U44" s="65"/>
      <c r="V44" s="65"/>
      <c r="W44" s="65"/>
      <c r="X44" s="65"/>
      <c r="Y44" s="65">
        <f>VLOOKUP($C44,SeguimientoAlumnos!$C$2:$BT$109,50,FALSE())</f>
        <v>0</v>
      </c>
      <c r="Z44" s="131" t="str">
        <f aca="1">IFERROR(INDIRECT(CONCATENATE("SeguimientoAlumnos!R2C"&amp;AD44),FALSE()),"")</f>
        <v/>
      </c>
      <c r="AA44" s="131" t="str">
        <f aca="1">IFERROR(INDIRECT(CONCATENATE("SeguimientoAlumnos!R2C"&amp;AE44),FALSE()),"")</f>
        <v/>
      </c>
      <c r="AB44" s="131" t="str">
        <f aca="1">IFERROR(INDIRECT(CONCATENATE("SeguimientoAlumnos!R2C"&amp;AF44),FALSE()),"")</f>
        <v/>
      </c>
      <c r="AC44" s="65">
        <f>VLOOKUP($C44,SeguimientoAlumnos!$C$2:$BT$109,43,FALSE())</f>
        <v>0</v>
      </c>
      <c r="AD44" s="132">
        <f aca="1">IF($Y44&gt;0,MATCH("E",INDIRECT(CONCATENATE("SeguimientoAlumnos!R"&amp;MATCH($C44,SeguimientoAlumnos!$C$3:$C$130,0)+2&amp;"C5"&amp;":R"&amp;MATCH($C44,SeguimientoAlumnos!$C$3:$C$130,0)+2&amp;"C76"),FALSE()),0)+4,0)</f>
        <v>0</v>
      </c>
      <c r="AE44" s="133">
        <f aca="1">IF($Y44&gt;1,MATCH("E",INDIRECT(CONCATENATE("SeguimientoAlumnos!R"&amp;MATCH($C44,SeguimientoAlumnos!$C$3:$C$130,0)+2&amp;"C"&amp;AD44+1&amp;":R"&amp;MATCH($C44,SeguimientoAlumnos!$C$3:$C$130,0)+2&amp;"C76"),FALSE()),0)+AD44,0)</f>
        <v>0</v>
      </c>
      <c r="AF44" s="133">
        <f aca="1">IF($Y44&gt;2,MATCH("E",INDIRECT(CONCATENATE("SeguimientoAlumnos!R"&amp;MATCH($C44,SeguimientoAlumnos!$C$3:$C$130,0)+2&amp;"C"&amp;AE44+1&amp;":R"&amp;MATCH($C44,SeguimientoAlumnos!$C$3:$C$130,0)+2&amp;"C76"),FALSE()),0)+AE44,0)</f>
        <v>0</v>
      </c>
      <c r="AG44" s="133">
        <f aca="1">IF($Q44&gt;0,MATCH("R",INDIRECT(CONCATENATE("SeguimientoAlumnos!R"&amp;MATCH($C44,SeguimientoAlumnos!$C$3:$C$160,0)+2&amp;"C5"&amp;":R"&amp;MATCH($C44,SeguimientoAlumnos!$C$3:$C$160,0)+2&amp;"C76"),FALSE()),0)+4,0)</f>
        <v>0</v>
      </c>
      <c r="AH44" s="133">
        <f aca="1">IF($Q44&gt;1,MATCH("R",INDIRECT(CONCATENATE("SeguimientoAlumnos!R"&amp;MATCH($C44,SeguimientoAlumnos!$C$3:$C$160,0)+2&amp;"C"&amp;AG44+1&amp;":R"&amp;MATCH($C44,SeguimientoAlumnos!$C$3:$C$160,0)+2&amp;"C76"),FALSE()),0)+AG44,0)</f>
        <v>0</v>
      </c>
      <c r="AI44" s="133">
        <f aca="1">IF($Q44&gt;1,MATCH("R",INDIRECT(CONCATENATE("SeguimientoAlumnos!R"&amp;MATCH($C44,SeguimientoAlumnos!$C$3:$C$160,0)+2&amp;"C"&amp;AH44+1&amp;":R"&amp;MATCH($C44,SeguimientoAlumnos!$C$3:$C$160,0)+2&amp;"C76"),FALSE()),0)+AH44,0)</f>
        <v>0</v>
      </c>
      <c r="AJ44" s="133">
        <f aca="1">IF($Q44&gt;1,MATCH("R",INDIRECT(CONCATENATE("SeguimientoAlumnos!R"&amp;MATCH($C44,SeguimientoAlumnos!$C$3:$C$160,0)+2&amp;"C"&amp;AI44+1&amp;":R"&amp;MATCH($C44,SeguimientoAlumnos!$C$3:$C$160,0)+2&amp;"C76"),FALSE()),0)+AI44,0)</f>
        <v>0</v>
      </c>
      <c r="AK44" s="133">
        <f aca="1">IF($Q44&gt;1,MATCH("R",INDIRECT(CONCATENATE("SeguimientoAlumnos!R"&amp;MATCH($C44,SeguimientoAlumnos!$C$3:$C$160,0)+2&amp;"C"&amp;AJ44+1&amp;":R"&amp;MATCH($C44,SeguimientoAlumnos!$C$3:$C$160,0)+2&amp;"C76"),FALSE()),0)+AJ44,0)</f>
        <v>0</v>
      </c>
      <c r="AL44" s="134">
        <f aca="1">IF($Q44&gt;1,MATCH("R",INDIRECT(CONCATENATE("SeguimientoAlumnos!R"&amp;MATCH($C44,SeguimientoAlumnos!$C$3:$C$160,0)+2&amp;"C"&amp;AK44+1&amp;":R"&amp;MATCH($C44,SeguimientoAlumnos!$C$3:$C$160,0)+2&amp;"C76"),FALSE()),0)+AK44,0)</f>
        <v>0</v>
      </c>
      <c r="AM44" s="134">
        <f aca="1">IF($Q44&gt;1,MATCH("R",INDIRECT(CONCATENATE("SeguimientoAlumnos!R"&amp;MATCH($C44,SeguimientoAlumnos!$C$3:$C$160,0)+2&amp;"C"&amp;AL44+1&amp;":R"&amp;MATCH($C44,SeguimientoAlumnos!$C$3:$C$160,0)+2&amp;"C76"),FALSE()),0)+AL44,0)</f>
        <v>0</v>
      </c>
      <c r="AN44" s="133">
        <f aca="1">IF($G44&gt;0,MATCH("X",INDIRECT(CONCATENATE("SeguimientoAlumnos!R"&amp;MATCH($C44,SeguimientoAlumnos!$C$3:$C$160,0)+2&amp;"C5"&amp;":R"&amp;MATCH($C44,SeguimientoAlumnos!$C$3:$C$160,0)+2&amp;"C76"),FALSE()),0)+4,0)</f>
        <v>0</v>
      </c>
      <c r="AO44" s="135">
        <f aca="1">IF($G44&gt;1,MATCH("X",INDIRECT(CONCATENATE("SeguimientoAlumnos!R"&amp;MATCH($C44,SeguimientoAlumnos!$C$3:$C$160,0)+2&amp;"C"&amp;AN44+1&amp;":R"&amp;MATCH($C44,SeguimientoAlumnos!$C$3:$C$160,0)+2&amp;"C76"),FALSE()),0)+AN44,0)</f>
        <v>0</v>
      </c>
      <c r="AP44" s="133">
        <f aca="1">IF($G44&gt;1,MATCH("X",INDIRECT(CONCATENATE("SeguimientoAlumnos!R"&amp;MATCH($C44,SeguimientoAlumnos!$C$3:$C$160,0)+2&amp;"C"&amp;AO44+1&amp;":R"&amp;MATCH($C44,SeguimientoAlumnos!$C$3:$C$160,0)+2&amp;"C76"),FALSE()),0)+AO44,0)</f>
        <v>0</v>
      </c>
      <c r="AQ44" s="133">
        <f aca="1">IF($G44&gt;1,MATCH("X",INDIRECT(CONCATENATE("SeguimientoAlumnos!R"&amp;MATCH($C44,SeguimientoAlumnos!$C$3:$C$160,0)+2&amp;"C"&amp;AP44+1&amp;":R"&amp;MATCH($C44,SeguimientoAlumnos!$C$3:$C$160,0)+2&amp;"C76"),FALSE()),0)+AP44,0)</f>
        <v>0</v>
      </c>
      <c r="AR44" s="133">
        <f aca="1">IF($G44&gt;1,MATCH("X",INDIRECT(CONCATENATE("SeguimientoAlumnos!R"&amp;MATCH($C44,SeguimientoAlumnos!$C$3:$C$160,0)+2&amp;"C"&amp;AQ44+1&amp;":R"&amp;MATCH($C44,SeguimientoAlumnos!$C$3:$C$160,0)+2&amp;"C76"),FALSE()),0)+AQ44,0)</f>
        <v>0</v>
      </c>
      <c r="AS44" s="133">
        <f aca="1">IF($G44&gt;1,MATCH("X",INDIRECT(CONCATENATE("SeguimientoAlumnos!R"&amp;MATCH($C44,SeguimientoAlumnos!$C$3:$C$160,0)+2&amp;"C"&amp;AR44+1&amp;":R"&amp;MATCH($C44,SeguimientoAlumnos!$C$3:$C$160,0)+2&amp;"C76"),FALSE()),0)+AR44,0)</f>
        <v>0</v>
      </c>
      <c r="AT44" s="133">
        <f aca="1">IF($G44&gt;1,MATCH("X",INDIRECT(CONCATENATE("SeguimientoAlumnos!R"&amp;MATCH($C44,SeguimientoAlumnos!$C$3:$C$160,0)+2&amp;"C"&amp;AS44+1&amp;":R"&amp;MATCH($C44,SeguimientoAlumnos!$C$3:$C$160,0)+2&amp;"C76"),FALSE()),0)+AS44,0)</f>
        <v>0</v>
      </c>
      <c r="AU44" s="133">
        <f aca="1">IF($G44&gt;1,MATCH("X",INDIRECT(CONCATENATE("SeguimientoAlumnos!R"&amp;MATCH($C44,SeguimientoAlumnos!$C$3:$C$160,0)+2&amp;"C"&amp;AT44+1&amp;":R"&amp;MATCH($C44,SeguimientoAlumnos!$C$3:$C$160,0)+2&amp;"C76"),FALSE()),0)+AT44,0)</f>
        <v>0</v>
      </c>
      <c r="AV44" s="133">
        <f aca="1">IF($G44&gt;1,MATCH("X",INDIRECT(CONCATENATE("SeguimientoAlumnos!R"&amp;MATCH($C44,SeguimientoAlumnos!$C$3:$C$160,0)+2&amp;"C"&amp;AU44+1&amp;":R"&amp;MATCH($C44,SeguimientoAlumnos!$C$3:$C$160,0)+2&amp;"C76"),FALSE()),0)+AU44,0)</f>
        <v>0</v>
      </c>
    </row>
    <row r="45" spans="1:48" ht="15.75" customHeight="1">
      <c r="A45" s="130" t="e">
        <f>#REF!</f>
        <v>#REF!</v>
      </c>
      <c r="B45" s="130" t="str">
        <f>SeguimientoAlumnos!A47</f>
        <v>ISC08A</v>
      </c>
      <c r="C45" s="130" t="str">
        <f>SeguimientoAlumnos!C47</f>
        <v>UP200994</v>
      </c>
      <c r="D45" s="130">
        <f>SeguimientoAlumnos!D47</f>
        <v>0</v>
      </c>
      <c r="E45" s="65" t="str">
        <f>C45&amp;"@alumnos.upa.edu.mx"</f>
        <v>UP200994@alumnos.upa.edu.mx</v>
      </c>
      <c r="F45" s="65">
        <f>VLOOKUP($C45,SeguimientoAlumnos!$C$2:$BW$109,51,FALSE())</f>
        <v>0</v>
      </c>
      <c r="G45" s="65">
        <f>VLOOKUP($C45,SeguimientoAlumnos!$C$2:$BW$109,52,FALSE())</f>
        <v>0</v>
      </c>
      <c r="H45" s="131" t="str">
        <f aca="1">IFERROR(INDIRECT(CONCATENATE("SeguimientoAlumnos!R2C"&amp;AN45),FALSE()),"")</f>
        <v/>
      </c>
      <c r="I45" s="131" t="str">
        <f aca="1">IFERROR(INDIRECT(CONCATENATE("SeguimientoAlumnos!R2C"&amp;AO45),FALSE()),"")</f>
        <v/>
      </c>
      <c r="J45" s="131" t="str">
        <f aca="1">IFERROR(INDIRECT(CONCATENATE("SeguimientoAlumnos!R2C"&amp;AP45),FALSE()),"")</f>
        <v/>
      </c>
      <c r="K45" s="131" t="str">
        <f aca="1">IFERROR(INDIRECT(CONCATENATE("SeguimientoAlumnos!R2C"&amp;AQ45),FALSE()),"")</f>
        <v/>
      </c>
      <c r="L45" s="131" t="str">
        <f aca="1">IFERROR(INDIRECT(CONCATENATE("SeguimientoAlumnos!R2C"&amp;AR45),FALSE()),"")</f>
        <v/>
      </c>
      <c r="M45" s="131" t="str">
        <f aca="1">IFERROR(INDIRECT(CONCATENATE("SeguimientoAlumnos!R2C"&amp;AS45),FALSE()),"")</f>
        <v/>
      </c>
      <c r="N45" s="131" t="str">
        <f aca="1">IFERROR(INDIRECT(CONCATENATE("SeguimientoAlumnos!R2C"&amp;AT45),FALSE()),"")</f>
        <v/>
      </c>
      <c r="O45" s="131" t="str">
        <f aca="1">IFERROR(INDIRECT(CONCATENATE("SeguimientoAlumnos!R2C"&amp;AU45),FALSE()),"")</f>
        <v/>
      </c>
      <c r="P45" s="131" t="str">
        <f aca="1">IFERROR(INDIRECT(CONCATENATE("SeguimientoAlumnos!R2C"&amp;AV45),FALSE()),"")</f>
        <v/>
      </c>
      <c r="Q45" s="65">
        <f>VLOOKUP($C45,SeguimientoAlumnos!$C$2:$BT$109,49,FALSE())</f>
        <v>0</v>
      </c>
      <c r="R45" s="131" t="str">
        <f aca="1">IFERROR(INDIRECT(CONCATENATE("SeguimientoAlumnos!R2C"&amp;AG45),FALSE()),"")</f>
        <v/>
      </c>
      <c r="S45" s="131" t="str">
        <f aca="1">IFERROR(INDIRECT(CONCATENATE("SeguimientoAlumnos!R2C"&amp;AH45),FALSE()),"")</f>
        <v/>
      </c>
      <c r="T45" s="131" t="str">
        <f aca="1">IFERROR(INDIRECT(CONCATENATE("SeguimientoAlumnos!R2C"&amp;AI45),FALSE()),"")</f>
        <v/>
      </c>
      <c r="U45" s="65"/>
      <c r="V45" s="65"/>
      <c r="W45" s="65"/>
      <c r="X45" s="65"/>
      <c r="Y45" s="65">
        <f>VLOOKUP($C45,SeguimientoAlumnos!$C$2:$BT$109,50,FALSE())</f>
        <v>0</v>
      </c>
      <c r="Z45" s="131" t="str">
        <f aca="1">IFERROR(INDIRECT(CONCATENATE("SeguimientoAlumnos!R2C"&amp;AD45),FALSE()),"")</f>
        <v/>
      </c>
      <c r="AA45" s="131" t="str">
        <f aca="1">IFERROR(INDIRECT(CONCATENATE("SeguimientoAlumnos!R2C"&amp;AE45),FALSE()),"")</f>
        <v/>
      </c>
      <c r="AB45" s="131" t="str">
        <f aca="1">IFERROR(INDIRECT(CONCATENATE("SeguimientoAlumnos!R2C"&amp;AF45),FALSE()),"")</f>
        <v/>
      </c>
      <c r="AC45" s="65">
        <f>VLOOKUP($C45,SeguimientoAlumnos!$C$2:$BT$109,43,FALSE())</f>
        <v>0</v>
      </c>
      <c r="AD45" s="132">
        <f aca="1">IF($Y45&gt;0,MATCH("E",INDIRECT(CONCATENATE("SeguimientoAlumnos!R"&amp;MATCH($C45,SeguimientoAlumnos!$C$3:$C$130,0)+2&amp;"C5"&amp;":R"&amp;MATCH($C45,SeguimientoAlumnos!$C$3:$C$130,0)+2&amp;"C76"),FALSE()),0)+4,0)</f>
        <v>0</v>
      </c>
      <c r="AE45" s="133">
        <f aca="1">IF($Y45&gt;1,MATCH("E",INDIRECT(CONCATENATE("SeguimientoAlumnos!R"&amp;MATCH($C45,SeguimientoAlumnos!$C$3:$C$130,0)+2&amp;"C"&amp;AD45+1&amp;":R"&amp;MATCH($C45,SeguimientoAlumnos!$C$3:$C$130,0)+2&amp;"C76"),FALSE()),0)+AD45,0)</f>
        <v>0</v>
      </c>
      <c r="AF45" s="133">
        <f aca="1">IF($Y45&gt;2,MATCH("E",INDIRECT(CONCATENATE("SeguimientoAlumnos!R"&amp;MATCH($C45,SeguimientoAlumnos!$C$3:$C$130,0)+2&amp;"C"&amp;AE45+1&amp;":R"&amp;MATCH($C45,SeguimientoAlumnos!$C$3:$C$130,0)+2&amp;"C76"),FALSE()),0)+AE45,0)</f>
        <v>0</v>
      </c>
      <c r="AG45" s="133">
        <f aca="1">IF($Q45&gt;0,MATCH("R",INDIRECT(CONCATENATE("SeguimientoAlumnos!R"&amp;MATCH($C45,SeguimientoAlumnos!$C$3:$C$160,0)+2&amp;"C5"&amp;":R"&amp;MATCH($C45,SeguimientoAlumnos!$C$3:$C$160,0)+2&amp;"C76"),FALSE()),0)+4,0)</f>
        <v>0</v>
      </c>
      <c r="AH45" s="133">
        <f aca="1">IF($Q45&gt;1,MATCH("R",INDIRECT(CONCATENATE("SeguimientoAlumnos!R"&amp;MATCH($C45,SeguimientoAlumnos!$C$3:$C$160,0)+2&amp;"C"&amp;AG45+1&amp;":R"&amp;MATCH($C45,SeguimientoAlumnos!$C$3:$C$160,0)+2&amp;"C76"),FALSE()),0)+AG45,0)</f>
        <v>0</v>
      </c>
      <c r="AI45" s="133">
        <f aca="1">IF($Q45&gt;1,MATCH("R",INDIRECT(CONCATENATE("SeguimientoAlumnos!R"&amp;MATCH($C45,SeguimientoAlumnos!$C$3:$C$160,0)+2&amp;"C"&amp;AH45+1&amp;":R"&amp;MATCH($C45,SeguimientoAlumnos!$C$3:$C$160,0)+2&amp;"C76"),FALSE()),0)+AH45,0)</f>
        <v>0</v>
      </c>
      <c r="AJ45" s="133">
        <f aca="1">IF($Q45&gt;1,MATCH("R",INDIRECT(CONCATENATE("SeguimientoAlumnos!R"&amp;MATCH($C45,SeguimientoAlumnos!$C$3:$C$160,0)+2&amp;"C"&amp;AI45+1&amp;":R"&amp;MATCH($C45,SeguimientoAlumnos!$C$3:$C$160,0)+2&amp;"C76"),FALSE()),0)+AI45,0)</f>
        <v>0</v>
      </c>
      <c r="AK45" s="133">
        <f aca="1">IF($Q45&gt;1,MATCH("R",INDIRECT(CONCATENATE("SeguimientoAlumnos!R"&amp;MATCH($C45,SeguimientoAlumnos!$C$3:$C$160,0)+2&amp;"C"&amp;AJ45+1&amp;":R"&amp;MATCH($C45,SeguimientoAlumnos!$C$3:$C$160,0)+2&amp;"C76"),FALSE()),0)+AJ45,0)</f>
        <v>0</v>
      </c>
      <c r="AL45" s="134">
        <f aca="1">IF($Q45&gt;1,MATCH("R",INDIRECT(CONCATENATE("SeguimientoAlumnos!R"&amp;MATCH($C45,SeguimientoAlumnos!$C$3:$C$160,0)+2&amp;"C"&amp;AK45+1&amp;":R"&amp;MATCH($C45,SeguimientoAlumnos!$C$3:$C$160,0)+2&amp;"C76"),FALSE()),0)+AK45,0)</f>
        <v>0</v>
      </c>
      <c r="AM45" s="134">
        <f aca="1">IF($Q45&gt;1,MATCH("R",INDIRECT(CONCATENATE("SeguimientoAlumnos!R"&amp;MATCH($C45,SeguimientoAlumnos!$C$3:$C$160,0)+2&amp;"C"&amp;AL45+1&amp;":R"&amp;MATCH($C45,SeguimientoAlumnos!$C$3:$C$160,0)+2&amp;"C76"),FALSE()),0)+AL45,0)</f>
        <v>0</v>
      </c>
      <c r="AN45" s="133">
        <f aca="1">IF($G45&gt;0,MATCH("X",INDIRECT(CONCATENATE("SeguimientoAlumnos!R"&amp;MATCH($C45,SeguimientoAlumnos!$C$3:$C$160,0)+2&amp;"C5"&amp;":R"&amp;MATCH($C45,SeguimientoAlumnos!$C$3:$C$160,0)+2&amp;"C76"),FALSE()),0)+4,0)</f>
        <v>0</v>
      </c>
      <c r="AO45" s="135">
        <f aca="1">IF($G45&gt;1,MATCH("X",INDIRECT(CONCATENATE("SeguimientoAlumnos!R"&amp;MATCH($C45,SeguimientoAlumnos!$C$3:$C$160,0)+2&amp;"C"&amp;AN45+1&amp;":R"&amp;MATCH($C45,SeguimientoAlumnos!$C$3:$C$160,0)+2&amp;"C76"),FALSE()),0)+AN45,0)</f>
        <v>0</v>
      </c>
      <c r="AP45" s="133">
        <f aca="1">IF($G45&gt;1,MATCH("X",INDIRECT(CONCATENATE("SeguimientoAlumnos!R"&amp;MATCH($C45,SeguimientoAlumnos!$C$3:$C$160,0)+2&amp;"C"&amp;AO45+1&amp;":R"&amp;MATCH($C45,SeguimientoAlumnos!$C$3:$C$160,0)+2&amp;"C76"),FALSE()),0)+AO45,0)</f>
        <v>0</v>
      </c>
      <c r="AQ45" s="133">
        <f aca="1">IF($G45&gt;1,MATCH("X",INDIRECT(CONCATENATE("SeguimientoAlumnos!R"&amp;MATCH($C45,SeguimientoAlumnos!$C$3:$C$160,0)+2&amp;"C"&amp;AP45+1&amp;":R"&amp;MATCH($C45,SeguimientoAlumnos!$C$3:$C$160,0)+2&amp;"C76"),FALSE()),0)+AP45,0)</f>
        <v>0</v>
      </c>
      <c r="AR45" s="133">
        <f aca="1">IF($G45&gt;1,MATCH("X",INDIRECT(CONCATENATE("SeguimientoAlumnos!R"&amp;MATCH($C45,SeguimientoAlumnos!$C$3:$C$160,0)+2&amp;"C"&amp;AQ45+1&amp;":R"&amp;MATCH($C45,SeguimientoAlumnos!$C$3:$C$160,0)+2&amp;"C76"),FALSE()),0)+AQ45,0)</f>
        <v>0</v>
      </c>
      <c r="AS45" s="133">
        <f aca="1">IF($G45&gt;1,MATCH("X",INDIRECT(CONCATENATE("SeguimientoAlumnos!R"&amp;MATCH($C45,SeguimientoAlumnos!$C$3:$C$160,0)+2&amp;"C"&amp;AR45+1&amp;":R"&amp;MATCH($C45,SeguimientoAlumnos!$C$3:$C$160,0)+2&amp;"C76"),FALSE()),0)+AR45,0)</f>
        <v>0</v>
      </c>
      <c r="AT45" s="133">
        <f aca="1">IF($G45&gt;1,MATCH("X",INDIRECT(CONCATENATE("SeguimientoAlumnos!R"&amp;MATCH($C45,SeguimientoAlumnos!$C$3:$C$160,0)+2&amp;"C"&amp;AS45+1&amp;":R"&amp;MATCH($C45,SeguimientoAlumnos!$C$3:$C$160,0)+2&amp;"C76"),FALSE()),0)+AS45,0)</f>
        <v>0</v>
      </c>
      <c r="AU45" s="133">
        <f aca="1">IF($G45&gt;1,MATCH("X",INDIRECT(CONCATENATE("SeguimientoAlumnos!R"&amp;MATCH($C45,SeguimientoAlumnos!$C$3:$C$160,0)+2&amp;"C"&amp;AT45+1&amp;":R"&amp;MATCH($C45,SeguimientoAlumnos!$C$3:$C$160,0)+2&amp;"C76"),FALSE()),0)+AT45,0)</f>
        <v>0</v>
      </c>
      <c r="AV45" s="133">
        <f aca="1">IF($G45&gt;1,MATCH("X",INDIRECT(CONCATENATE("SeguimientoAlumnos!R"&amp;MATCH($C45,SeguimientoAlumnos!$C$3:$C$160,0)+2&amp;"C"&amp;AU45+1&amp;":R"&amp;MATCH($C45,SeguimientoAlumnos!$C$3:$C$160,0)+2&amp;"C76"),FALSE()),0)+AU45,0)</f>
        <v>0</v>
      </c>
    </row>
    <row r="46" spans="1:48" ht="15.75" customHeight="1">
      <c r="A46" s="130" t="e">
        <f>#REF!</f>
        <v>#REF!</v>
      </c>
      <c r="B46" s="130" t="str">
        <f>SeguimientoAlumnos!A48</f>
        <v>ISC08B</v>
      </c>
      <c r="C46" s="130" t="str">
        <f>SeguimientoAlumnos!C48</f>
        <v>UP200045</v>
      </c>
      <c r="D46" s="130">
        <f>SeguimientoAlumnos!D48</f>
        <v>0</v>
      </c>
      <c r="E46" s="65" t="str">
        <f>C46&amp;"@alumnos.upa.edu.mx"</f>
        <v>UP200045@alumnos.upa.edu.mx</v>
      </c>
      <c r="F46" s="65">
        <f>VLOOKUP($C46,SeguimientoAlumnos!$C$2:$BW$109,51,FALSE())</f>
        <v>0</v>
      </c>
      <c r="G46" s="65">
        <f>VLOOKUP($C46,SeguimientoAlumnos!$C$2:$BW$109,52,FALSE())</f>
        <v>0</v>
      </c>
      <c r="H46" s="131" t="str">
        <f aca="1">IFERROR(INDIRECT(CONCATENATE("SeguimientoAlumnos!R2C"&amp;AN46),FALSE()),"")</f>
        <v/>
      </c>
      <c r="I46" s="131" t="str">
        <f aca="1">IFERROR(INDIRECT(CONCATENATE("SeguimientoAlumnos!R2C"&amp;AO46),FALSE()),"")</f>
        <v/>
      </c>
      <c r="J46" s="131" t="str">
        <f aca="1">IFERROR(INDIRECT(CONCATENATE("SeguimientoAlumnos!R2C"&amp;AP46),FALSE()),"")</f>
        <v/>
      </c>
      <c r="K46" s="131" t="str">
        <f aca="1">IFERROR(INDIRECT(CONCATENATE("SeguimientoAlumnos!R2C"&amp;AQ46),FALSE()),"")</f>
        <v/>
      </c>
      <c r="L46" s="131" t="str">
        <f aca="1">IFERROR(INDIRECT(CONCATENATE("SeguimientoAlumnos!R2C"&amp;AR46),FALSE()),"")</f>
        <v/>
      </c>
      <c r="M46" s="131" t="str">
        <f aca="1">IFERROR(INDIRECT(CONCATENATE("SeguimientoAlumnos!R2C"&amp;AS46),FALSE()),"")</f>
        <v/>
      </c>
      <c r="N46" s="131" t="str">
        <f aca="1">IFERROR(INDIRECT(CONCATENATE("SeguimientoAlumnos!R2C"&amp;AT46),FALSE()),"")</f>
        <v/>
      </c>
      <c r="O46" s="131" t="str">
        <f aca="1">IFERROR(INDIRECT(CONCATENATE("SeguimientoAlumnos!R2C"&amp;AU46),FALSE()),"")</f>
        <v/>
      </c>
      <c r="P46" s="131" t="str">
        <f aca="1">IFERROR(INDIRECT(CONCATENATE("SeguimientoAlumnos!R2C"&amp;AV46),FALSE()),"")</f>
        <v/>
      </c>
      <c r="Q46" s="65">
        <f>VLOOKUP($C46,SeguimientoAlumnos!$C$2:$BT$109,49,FALSE())</f>
        <v>0</v>
      </c>
      <c r="R46" s="131" t="str">
        <f aca="1">IFERROR(INDIRECT(CONCATENATE("SeguimientoAlumnos!R2C"&amp;AG46),FALSE()),"")</f>
        <v/>
      </c>
      <c r="S46" s="131" t="str">
        <f aca="1">IFERROR(INDIRECT(CONCATENATE("SeguimientoAlumnos!R2C"&amp;AH46),FALSE()),"")</f>
        <v/>
      </c>
      <c r="T46" s="131" t="str">
        <f aca="1">IFERROR(INDIRECT(CONCATENATE("SeguimientoAlumnos!R2C"&amp;AI46),FALSE()),"")</f>
        <v/>
      </c>
      <c r="U46" s="65"/>
      <c r="V46" s="65"/>
      <c r="W46" s="65"/>
      <c r="X46" s="65"/>
      <c r="Y46" s="65">
        <f>VLOOKUP($C46,SeguimientoAlumnos!$C$2:$BT$109,50,FALSE())</f>
        <v>0</v>
      </c>
      <c r="Z46" s="131" t="str">
        <f aca="1">IFERROR(INDIRECT(CONCATENATE("SeguimientoAlumnos!R2C"&amp;AD46),FALSE()),"")</f>
        <v/>
      </c>
      <c r="AA46" s="131" t="str">
        <f aca="1">IFERROR(INDIRECT(CONCATENATE("SeguimientoAlumnos!R2C"&amp;AE46),FALSE()),"")</f>
        <v/>
      </c>
      <c r="AB46" s="131" t="str">
        <f aca="1">IFERROR(INDIRECT(CONCATENATE("SeguimientoAlumnos!R2C"&amp;AF46),FALSE()),"")</f>
        <v/>
      </c>
      <c r="AC46" s="65">
        <f>VLOOKUP($C46,SeguimientoAlumnos!$C$2:$BT$109,43,FALSE())</f>
        <v>0</v>
      </c>
      <c r="AD46" s="132">
        <f aca="1">IF($Y46&gt;0,MATCH("E",INDIRECT(CONCATENATE("SeguimientoAlumnos!R"&amp;MATCH($C46,SeguimientoAlumnos!$C$3:$C$130,0)+2&amp;"C5"&amp;":R"&amp;MATCH($C46,SeguimientoAlumnos!$C$3:$C$130,0)+2&amp;"C76"),FALSE()),0)+4,0)</f>
        <v>0</v>
      </c>
      <c r="AE46" s="133">
        <f aca="1">IF($Y46&gt;1,MATCH("E",INDIRECT(CONCATENATE("SeguimientoAlumnos!R"&amp;MATCH($C46,SeguimientoAlumnos!$C$3:$C$130,0)+2&amp;"C"&amp;AD46+1&amp;":R"&amp;MATCH($C46,SeguimientoAlumnos!$C$3:$C$130,0)+2&amp;"C76"),FALSE()),0)+AD46,0)</f>
        <v>0</v>
      </c>
      <c r="AF46" s="133">
        <f aca="1">IF($Y46&gt;2,MATCH("E",INDIRECT(CONCATENATE("SeguimientoAlumnos!R"&amp;MATCH($C46,SeguimientoAlumnos!$C$3:$C$130,0)+2&amp;"C"&amp;AE46+1&amp;":R"&amp;MATCH($C46,SeguimientoAlumnos!$C$3:$C$130,0)+2&amp;"C76"),FALSE()),0)+AE46,0)</f>
        <v>0</v>
      </c>
      <c r="AG46" s="133">
        <f aca="1">IF($Q46&gt;0,MATCH("R",INDIRECT(CONCATENATE("SeguimientoAlumnos!R"&amp;MATCH($C46,SeguimientoAlumnos!$C$3:$C$160,0)+2&amp;"C5"&amp;":R"&amp;MATCH($C46,SeguimientoAlumnos!$C$3:$C$160,0)+2&amp;"C76"),FALSE()),0)+4,0)</f>
        <v>0</v>
      </c>
      <c r="AH46" s="133">
        <f aca="1">IF($Q46&gt;1,MATCH("R",INDIRECT(CONCATENATE("SeguimientoAlumnos!R"&amp;MATCH($C46,SeguimientoAlumnos!$C$3:$C$160,0)+2&amp;"C"&amp;AG46+1&amp;":R"&amp;MATCH($C46,SeguimientoAlumnos!$C$3:$C$160,0)+2&amp;"C76"),FALSE()),0)+AG46,0)</f>
        <v>0</v>
      </c>
      <c r="AI46" s="133">
        <f aca="1">IF($Q46&gt;1,MATCH("R",INDIRECT(CONCATENATE("SeguimientoAlumnos!R"&amp;MATCH($C46,SeguimientoAlumnos!$C$3:$C$160,0)+2&amp;"C"&amp;AH46+1&amp;":R"&amp;MATCH($C46,SeguimientoAlumnos!$C$3:$C$160,0)+2&amp;"C76"),FALSE()),0)+AH46,0)</f>
        <v>0</v>
      </c>
      <c r="AJ46" s="133">
        <f aca="1">IF($Q46&gt;1,MATCH("R",INDIRECT(CONCATENATE("SeguimientoAlumnos!R"&amp;MATCH($C46,SeguimientoAlumnos!$C$3:$C$160,0)+2&amp;"C"&amp;AI46+1&amp;":R"&amp;MATCH($C46,SeguimientoAlumnos!$C$3:$C$160,0)+2&amp;"C76"),FALSE()),0)+AI46,0)</f>
        <v>0</v>
      </c>
      <c r="AK46" s="133">
        <f aca="1">IF($Q46&gt;1,MATCH("R",INDIRECT(CONCATENATE("SeguimientoAlumnos!R"&amp;MATCH($C46,SeguimientoAlumnos!$C$3:$C$160,0)+2&amp;"C"&amp;AJ46+1&amp;":R"&amp;MATCH($C46,SeguimientoAlumnos!$C$3:$C$160,0)+2&amp;"C76"),FALSE()),0)+AJ46,0)</f>
        <v>0</v>
      </c>
      <c r="AL46" s="134">
        <f aca="1">IF($Q46&gt;1,MATCH("R",INDIRECT(CONCATENATE("SeguimientoAlumnos!R"&amp;MATCH($C46,SeguimientoAlumnos!$C$3:$C$160,0)+2&amp;"C"&amp;AK46+1&amp;":R"&amp;MATCH($C46,SeguimientoAlumnos!$C$3:$C$160,0)+2&amp;"C76"),FALSE()),0)+AK46,0)</f>
        <v>0</v>
      </c>
      <c r="AM46" s="134">
        <f aca="1">IF($Q46&gt;1,MATCH("R",INDIRECT(CONCATENATE("SeguimientoAlumnos!R"&amp;MATCH($C46,SeguimientoAlumnos!$C$3:$C$160,0)+2&amp;"C"&amp;AL46+1&amp;":R"&amp;MATCH($C46,SeguimientoAlumnos!$C$3:$C$160,0)+2&amp;"C76"),FALSE()),0)+AL46,0)</f>
        <v>0</v>
      </c>
      <c r="AN46" s="133">
        <f aca="1">IF($G46&gt;0,MATCH("X",INDIRECT(CONCATENATE("SeguimientoAlumnos!R"&amp;MATCH($C46,SeguimientoAlumnos!$C$3:$C$160,0)+2&amp;"C5"&amp;":R"&amp;MATCH($C46,SeguimientoAlumnos!$C$3:$C$160,0)+2&amp;"C76"),FALSE()),0)+4,0)</f>
        <v>0</v>
      </c>
      <c r="AO46" s="135">
        <f aca="1">IF($G46&gt;1,MATCH("X",INDIRECT(CONCATENATE("SeguimientoAlumnos!R"&amp;MATCH($C46,SeguimientoAlumnos!$C$3:$C$160,0)+2&amp;"C"&amp;AN46+1&amp;":R"&amp;MATCH($C46,SeguimientoAlumnos!$C$3:$C$160,0)+2&amp;"C76"),FALSE()),0)+AN46,0)</f>
        <v>0</v>
      </c>
      <c r="AP46" s="133">
        <f aca="1">IF($G46&gt;1,MATCH("X",INDIRECT(CONCATENATE("SeguimientoAlumnos!R"&amp;MATCH($C46,SeguimientoAlumnos!$C$3:$C$160,0)+2&amp;"C"&amp;AO46+1&amp;":R"&amp;MATCH($C46,SeguimientoAlumnos!$C$3:$C$160,0)+2&amp;"C76"),FALSE()),0)+AO46,0)</f>
        <v>0</v>
      </c>
      <c r="AQ46" s="133">
        <f aca="1">IF($G46&gt;1,MATCH("X",INDIRECT(CONCATENATE("SeguimientoAlumnos!R"&amp;MATCH($C46,SeguimientoAlumnos!$C$3:$C$160,0)+2&amp;"C"&amp;AP46+1&amp;":R"&amp;MATCH($C46,SeguimientoAlumnos!$C$3:$C$160,0)+2&amp;"C76"),FALSE()),0)+AP46,0)</f>
        <v>0</v>
      </c>
      <c r="AR46" s="133">
        <f aca="1">IF($G46&gt;1,MATCH("X",INDIRECT(CONCATENATE("SeguimientoAlumnos!R"&amp;MATCH($C46,SeguimientoAlumnos!$C$3:$C$160,0)+2&amp;"C"&amp;AQ46+1&amp;":R"&amp;MATCH($C46,SeguimientoAlumnos!$C$3:$C$160,0)+2&amp;"C76"),FALSE()),0)+AQ46,0)</f>
        <v>0</v>
      </c>
      <c r="AS46" s="133">
        <f aca="1">IF($G46&gt;1,MATCH("X",INDIRECT(CONCATENATE("SeguimientoAlumnos!R"&amp;MATCH($C46,SeguimientoAlumnos!$C$3:$C$160,0)+2&amp;"C"&amp;AR46+1&amp;":R"&amp;MATCH($C46,SeguimientoAlumnos!$C$3:$C$160,0)+2&amp;"C76"),FALSE()),0)+AR46,0)</f>
        <v>0</v>
      </c>
      <c r="AT46" s="133">
        <f aca="1">IF($G46&gt;1,MATCH("X",INDIRECT(CONCATENATE("SeguimientoAlumnos!R"&amp;MATCH($C46,SeguimientoAlumnos!$C$3:$C$160,0)+2&amp;"C"&amp;AS46+1&amp;":R"&amp;MATCH($C46,SeguimientoAlumnos!$C$3:$C$160,0)+2&amp;"C76"),FALSE()),0)+AS46,0)</f>
        <v>0</v>
      </c>
      <c r="AU46" s="133">
        <f aca="1">IF($G46&gt;1,MATCH("X",INDIRECT(CONCATENATE("SeguimientoAlumnos!R"&amp;MATCH($C46,SeguimientoAlumnos!$C$3:$C$160,0)+2&amp;"C"&amp;AT46+1&amp;":R"&amp;MATCH($C46,SeguimientoAlumnos!$C$3:$C$160,0)+2&amp;"C76"),FALSE()),0)+AT46,0)</f>
        <v>0</v>
      </c>
      <c r="AV46" s="133">
        <f aca="1">IF($G46&gt;1,MATCH("X",INDIRECT(CONCATENATE("SeguimientoAlumnos!R"&amp;MATCH($C46,SeguimientoAlumnos!$C$3:$C$160,0)+2&amp;"C"&amp;AU46+1&amp;":R"&amp;MATCH($C46,SeguimientoAlumnos!$C$3:$C$160,0)+2&amp;"C76"),FALSE()),0)+AU46,0)</f>
        <v>0</v>
      </c>
    </row>
    <row r="47" spans="1:48" ht="15.75" customHeight="1">
      <c r="A47" s="130" t="e">
        <f>#REF!</f>
        <v>#REF!</v>
      </c>
      <c r="B47" s="130" t="str">
        <f>SeguimientoAlumnos!A49</f>
        <v>ISC08B</v>
      </c>
      <c r="C47" s="130" t="str">
        <f>SeguimientoAlumnos!C49</f>
        <v>UP200231</v>
      </c>
      <c r="D47" s="130">
        <f>SeguimientoAlumnos!D49</f>
        <v>0</v>
      </c>
      <c r="E47" s="65" t="str">
        <f>C47&amp;"@alumnos.upa.edu.mx"</f>
        <v>UP200231@alumnos.upa.edu.mx</v>
      </c>
      <c r="F47" s="65">
        <f>VLOOKUP($C47,SeguimientoAlumnos!$C$2:$BW$109,51,FALSE())</f>
        <v>0</v>
      </c>
      <c r="G47" s="65">
        <f>VLOOKUP($C47,SeguimientoAlumnos!$C$2:$BW$109,52,FALSE())</f>
        <v>0</v>
      </c>
      <c r="H47" s="131" t="str">
        <f aca="1">IFERROR(INDIRECT(CONCATENATE("SeguimientoAlumnos!R2C"&amp;AN47),FALSE()),"")</f>
        <v/>
      </c>
      <c r="I47" s="131" t="str">
        <f aca="1">IFERROR(INDIRECT(CONCATENATE("SeguimientoAlumnos!R2C"&amp;AO47),FALSE()),"")</f>
        <v/>
      </c>
      <c r="J47" s="131" t="str">
        <f aca="1">IFERROR(INDIRECT(CONCATENATE("SeguimientoAlumnos!R2C"&amp;AP47),FALSE()),"")</f>
        <v/>
      </c>
      <c r="K47" s="131" t="str">
        <f aca="1">IFERROR(INDIRECT(CONCATENATE("SeguimientoAlumnos!R2C"&amp;AQ47),FALSE()),"")</f>
        <v/>
      </c>
      <c r="L47" s="131" t="str">
        <f aca="1">IFERROR(INDIRECT(CONCATENATE("SeguimientoAlumnos!R2C"&amp;AR47),FALSE()),"")</f>
        <v/>
      </c>
      <c r="M47" s="131" t="str">
        <f aca="1">IFERROR(INDIRECT(CONCATENATE("SeguimientoAlumnos!R2C"&amp;AS47),FALSE()),"")</f>
        <v/>
      </c>
      <c r="N47" s="131" t="str">
        <f aca="1">IFERROR(INDIRECT(CONCATENATE("SeguimientoAlumnos!R2C"&amp;AT47),FALSE()),"")</f>
        <v/>
      </c>
      <c r="O47" s="131" t="str">
        <f aca="1">IFERROR(INDIRECT(CONCATENATE("SeguimientoAlumnos!R2C"&amp;AU47),FALSE()),"")</f>
        <v/>
      </c>
      <c r="P47" s="131" t="str">
        <f aca="1">IFERROR(INDIRECT(CONCATENATE("SeguimientoAlumnos!R2C"&amp;AV47),FALSE()),"")</f>
        <v/>
      </c>
      <c r="Q47" s="65">
        <f>VLOOKUP($C47,SeguimientoAlumnos!$C$2:$BT$109,49,FALSE())</f>
        <v>0</v>
      </c>
      <c r="R47" s="131" t="str">
        <f aca="1">IFERROR(INDIRECT(CONCATENATE("SeguimientoAlumnos!R2C"&amp;AG47),FALSE()),"")</f>
        <v/>
      </c>
      <c r="S47" s="131" t="str">
        <f aca="1">IFERROR(INDIRECT(CONCATENATE("SeguimientoAlumnos!R2C"&amp;AH47),FALSE()),"")</f>
        <v/>
      </c>
      <c r="T47" s="131" t="str">
        <f aca="1">IFERROR(INDIRECT(CONCATENATE("SeguimientoAlumnos!R2C"&amp;AI47),FALSE()),"")</f>
        <v/>
      </c>
      <c r="U47" s="65"/>
      <c r="V47" s="65"/>
      <c r="W47" s="65"/>
      <c r="X47" s="65"/>
      <c r="Y47" s="65">
        <f>VLOOKUP($C47,SeguimientoAlumnos!$C$2:$BT$109,50,FALSE())</f>
        <v>0</v>
      </c>
      <c r="Z47" s="131" t="str">
        <f aca="1">IFERROR(INDIRECT(CONCATENATE("SeguimientoAlumnos!R2C"&amp;AD47),FALSE()),"")</f>
        <v/>
      </c>
      <c r="AA47" s="131" t="str">
        <f aca="1">IFERROR(INDIRECT(CONCATENATE("SeguimientoAlumnos!R2C"&amp;AE47),FALSE()),"")</f>
        <v/>
      </c>
      <c r="AB47" s="131" t="str">
        <f aca="1">IFERROR(INDIRECT(CONCATENATE("SeguimientoAlumnos!R2C"&amp;AF47),FALSE()),"")</f>
        <v/>
      </c>
      <c r="AC47" s="65">
        <f>VLOOKUP($C47,SeguimientoAlumnos!$C$2:$BT$109,43,FALSE())</f>
        <v>0</v>
      </c>
      <c r="AD47" s="132">
        <f aca="1">IF($Y47&gt;0,MATCH("E",INDIRECT(CONCATENATE("SeguimientoAlumnos!R"&amp;MATCH($C47,SeguimientoAlumnos!$C$3:$C$130,0)+2&amp;"C5"&amp;":R"&amp;MATCH($C47,SeguimientoAlumnos!$C$3:$C$130,0)+2&amp;"C76"),FALSE()),0)+4,0)</f>
        <v>0</v>
      </c>
      <c r="AE47" s="133">
        <f aca="1">IF($Y47&gt;1,MATCH("E",INDIRECT(CONCATENATE("SeguimientoAlumnos!R"&amp;MATCH($C47,SeguimientoAlumnos!$C$3:$C$130,0)+2&amp;"C"&amp;AD47+1&amp;":R"&amp;MATCH($C47,SeguimientoAlumnos!$C$3:$C$130,0)+2&amp;"C76"),FALSE()),0)+AD47,0)</f>
        <v>0</v>
      </c>
      <c r="AF47" s="133">
        <f aca="1">IF($Y47&gt;2,MATCH("E",INDIRECT(CONCATENATE("SeguimientoAlumnos!R"&amp;MATCH($C47,SeguimientoAlumnos!$C$3:$C$130,0)+2&amp;"C"&amp;AE47+1&amp;":R"&amp;MATCH($C47,SeguimientoAlumnos!$C$3:$C$130,0)+2&amp;"C76"),FALSE()),0)+AE47,0)</f>
        <v>0</v>
      </c>
      <c r="AG47" s="133">
        <f aca="1">IF($Q47&gt;0,MATCH("R",INDIRECT(CONCATENATE("SeguimientoAlumnos!R"&amp;MATCH($C47,SeguimientoAlumnos!$C$3:$C$160,0)+2&amp;"C5"&amp;":R"&amp;MATCH($C47,SeguimientoAlumnos!$C$3:$C$160,0)+2&amp;"C76"),FALSE()),0)+4,0)</f>
        <v>0</v>
      </c>
      <c r="AH47" s="133">
        <f aca="1">IF($Q47&gt;1,MATCH("R",INDIRECT(CONCATENATE("SeguimientoAlumnos!R"&amp;MATCH($C47,SeguimientoAlumnos!$C$3:$C$160,0)+2&amp;"C"&amp;AG47+1&amp;":R"&amp;MATCH($C47,SeguimientoAlumnos!$C$3:$C$160,0)+2&amp;"C76"),FALSE()),0)+AG47,0)</f>
        <v>0</v>
      </c>
      <c r="AI47" s="133">
        <f aca="1">IF($Q47&gt;1,MATCH("R",INDIRECT(CONCATENATE("SeguimientoAlumnos!R"&amp;MATCH($C47,SeguimientoAlumnos!$C$3:$C$160,0)+2&amp;"C"&amp;AH47+1&amp;":R"&amp;MATCH($C47,SeguimientoAlumnos!$C$3:$C$160,0)+2&amp;"C76"),FALSE()),0)+AH47,0)</f>
        <v>0</v>
      </c>
      <c r="AJ47" s="133">
        <f aca="1">IF($Q47&gt;1,MATCH("R",INDIRECT(CONCATENATE("SeguimientoAlumnos!R"&amp;MATCH($C47,SeguimientoAlumnos!$C$3:$C$160,0)+2&amp;"C"&amp;AI47+1&amp;":R"&amp;MATCH($C47,SeguimientoAlumnos!$C$3:$C$160,0)+2&amp;"C76"),FALSE()),0)+AI47,0)</f>
        <v>0</v>
      </c>
      <c r="AK47" s="133">
        <f aca="1">IF($Q47&gt;1,MATCH("R",INDIRECT(CONCATENATE("SeguimientoAlumnos!R"&amp;MATCH($C47,SeguimientoAlumnos!$C$3:$C$160,0)+2&amp;"C"&amp;AJ47+1&amp;":R"&amp;MATCH($C47,SeguimientoAlumnos!$C$3:$C$160,0)+2&amp;"C76"),FALSE()),0)+AJ47,0)</f>
        <v>0</v>
      </c>
      <c r="AL47" s="134">
        <f aca="1">IF($Q47&gt;1,MATCH("R",INDIRECT(CONCATENATE("SeguimientoAlumnos!R"&amp;MATCH($C47,SeguimientoAlumnos!$C$3:$C$160,0)+2&amp;"C"&amp;AK47+1&amp;":R"&amp;MATCH($C47,SeguimientoAlumnos!$C$3:$C$160,0)+2&amp;"C76"),FALSE()),0)+AK47,0)</f>
        <v>0</v>
      </c>
      <c r="AM47" s="134">
        <f aca="1">IF($Q47&gt;1,MATCH("R",INDIRECT(CONCATENATE("SeguimientoAlumnos!R"&amp;MATCH($C47,SeguimientoAlumnos!$C$3:$C$160,0)+2&amp;"C"&amp;AL47+1&amp;":R"&amp;MATCH($C47,SeguimientoAlumnos!$C$3:$C$160,0)+2&amp;"C76"),FALSE()),0)+AL47,0)</f>
        <v>0</v>
      </c>
      <c r="AN47" s="133">
        <f aca="1">IF($G47&gt;0,MATCH("X",INDIRECT(CONCATENATE("SeguimientoAlumnos!R"&amp;MATCH($C47,SeguimientoAlumnos!$C$3:$C$160,0)+2&amp;"C5"&amp;":R"&amp;MATCH($C47,SeguimientoAlumnos!$C$3:$C$160,0)+2&amp;"C76"),FALSE()),0)+4,0)</f>
        <v>0</v>
      </c>
      <c r="AO47" s="135">
        <f aca="1">IF($G47&gt;1,MATCH("X",INDIRECT(CONCATENATE("SeguimientoAlumnos!R"&amp;MATCH($C47,SeguimientoAlumnos!$C$3:$C$160,0)+2&amp;"C"&amp;AN47+1&amp;":R"&amp;MATCH($C47,SeguimientoAlumnos!$C$3:$C$160,0)+2&amp;"C76"),FALSE()),0)+AN47,0)</f>
        <v>0</v>
      </c>
      <c r="AP47" s="133">
        <f aca="1">IF($G47&gt;1,MATCH("X",INDIRECT(CONCATENATE("SeguimientoAlumnos!R"&amp;MATCH($C47,SeguimientoAlumnos!$C$3:$C$160,0)+2&amp;"C"&amp;AO47+1&amp;":R"&amp;MATCH($C47,SeguimientoAlumnos!$C$3:$C$160,0)+2&amp;"C76"),FALSE()),0)+AO47,0)</f>
        <v>0</v>
      </c>
      <c r="AQ47" s="133">
        <f aca="1">IF($G47&gt;1,MATCH("X",INDIRECT(CONCATENATE("SeguimientoAlumnos!R"&amp;MATCH($C47,SeguimientoAlumnos!$C$3:$C$160,0)+2&amp;"C"&amp;AP47+1&amp;":R"&amp;MATCH($C47,SeguimientoAlumnos!$C$3:$C$160,0)+2&amp;"C76"),FALSE()),0)+AP47,0)</f>
        <v>0</v>
      </c>
      <c r="AR47" s="133">
        <f aca="1">IF($G47&gt;1,MATCH("X",INDIRECT(CONCATENATE("SeguimientoAlumnos!R"&amp;MATCH($C47,SeguimientoAlumnos!$C$3:$C$160,0)+2&amp;"C"&amp;AQ47+1&amp;":R"&amp;MATCH($C47,SeguimientoAlumnos!$C$3:$C$160,0)+2&amp;"C76"),FALSE()),0)+AQ47,0)</f>
        <v>0</v>
      </c>
      <c r="AS47" s="133">
        <f aca="1">IF($G47&gt;1,MATCH("X",INDIRECT(CONCATENATE("SeguimientoAlumnos!R"&amp;MATCH($C47,SeguimientoAlumnos!$C$3:$C$160,0)+2&amp;"C"&amp;AR47+1&amp;":R"&amp;MATCH($C47,SeguimientoAlumnos!$C$3:$C$160,0)+2&amp;"C76"),FALSE()),0)+AR47,0)</f>
        <v>0</v>
      </c>
      <c r="AT47" s="133">
        <f aca="1">IF($G47&gt;1,MATCH("X",INDIRECT(CONCATENATE("SeguimientoAlumnos!R"&amp;MATCH($C47,SeguimientoAlumnos!$C$3:$C$160,0)+2&amp;"C"&amp;AS47+1&amp;":R"&amp;MATCH($C47,SeguimientoAlumnos!$C$3:$C$160,0)+2&amp;"C76"),FALSE()),0)+AS47,0)</f>
        <v>0</v>
      </c>
      <c r="AU47" s="133">
        <f aca="1">IF($G47&gt;1,MATCH("X",INDIRECT(CONCATENATE("SeguimientoAlumnos!R"&amp;MATCH($C47,SeguimientoAlumnos!$C$3:$C$160,0)+2&amp;"C"&amp;AT47+1&amp;":R"&amp;MATCH($C47,SeguimientoAlumnos!$C$3:$C$160,0)+2&amp;"C76"),FALSE()),0)+AT47,0)</f>
        <v>0</v>
      </c>
      <c r="AV47" s="133">
        <f aca="1">IF($G47&gt;1,MATCH("X",INDIRECT(CONCATENATE("SeguimientoAlumnos!R"&amp;MATCH($C47,SeguimientoAlumnos!$C$3:$C$160,0)+2&amp;"C"&amp;AU47+1&amp;":R"&amp;MATCH($C47,SeguimientoAlumnos!$C$3:$C$160,0)+2&amp;"C76"),FALSE()),0)+AU47,0)</f>
        <v>0</v>
      </c>
    </row>
    <row r="48" spans="1:48" ht="15.75" customHeight="1">
      <c r="A48" s="130" t="e">
        <f>#REF!</f>
        <v>#REF!</v>
      </c>
      <c r="B48" s="130" t="str">
        <f>SeguimientoAlumnos!A50</f>
        <v>ISC08B</v>
      </c>
      <c r="C48" s="130" t="str">
        <f>SeguimientoAlumnos!C50</f>
        <v>UP200953</v>
      </c>
      <c r="D48" s="130">
        <f>SeguimientoAlumnos!D50</f>
        <v>0</v>
      </c>
      <c r="E48" s="65" t="str">
        <f>C48&amp;"@alumnos.upa.edu.mx"</f>
        <v>UP200953@alumnos.upa.edu.mx</v>
      </c>
      <c r="F48" s="65">
        <f>VLOOKUP($C48,SeguimientoAlumnos!$C$2:$BW$109,51,FALSE())</f>
        <v>0</v>
      </c>
      <c r="G48" s="65">
        <f>VLOOKUP($C48,SeguimientoAlumnos!$C$2:$BW$109,52,FALSE())</f>
        <v>0</v>
      </c>
      <c r="H48" s="131" t="str">
        <f aca="1">IFERROR(INDIRECT(CONCATENATE("SeguimientoAlumnos!R2C"&amp;AN48),FALSE()),"")</f>
        <v/>
      </c>
      <c r="I48" s="131" t="str">
        <f aca="1">IFERROR(INDIRECT(CONCATENATE("SeguimientoAlumnos!R2C"&amp;AO48),FALSE()),"")</f>
        <v/>
      </c>
      <c r="J48" s="131" t="str">
        <f aca="1">IFERROR(INDIRECT(CONCATENATE("SeguimientoAlumnos!R2C"&amp;AP48),FALSE()),"")</f>
        <v/>
      </c>
      <c r="K48" s="131" t="str">
        <f aca="1">IFERROR(INDIRECT(CONCATENATE("SeguimientoAlumnos!R2C"&amp;AQ48),FALSE()),"")</f>
        <v/>
      </c>
      <c r="L48" s="131" t="str">
        <f aca="1">IFERROR(INDIRECT(CONCATENATE("SeguimientoAlumnos!R2C"&amp;AR48),FALSE()),"")</f>
        <v/>
      </c>
      <c r="M48" s="131" t="str">
        <f aca="1">IFERROR(INDIRECT(CONCATENATE("SeguimientoAlumnos!R2C"&amp;AS48),FALSE()),"")</f>
        <v/>
      </c>
      <c r="N48" s="131" t="str">
        <f aca="1">IFERROR(INDIRECT(CONCATENATE("SeguimientoAlumnos!R2C"&amp;AT48),FALSE()),"")</f>
        <v/>
      </c>
      <c r="O48" s="131" t="str">
        <f aca="1">IFERROR(INDIRECT(CONCATENATE("SeguimientoAlumnos!R2C"&amp;AU48),FALSE()),"")</f>
        <v/>
      </c>
      <c r="P48" s="131" t="str">
        <f aca="1">IFERROR(INDIRECT(CONCATENATE("SeguimientoAlumnos!R2C"&amp;AV48),FALSE()),"")</f>
        <v/>
      </c>
      <c r="Q48" s="65">
        <f>VLOOKUP($C48,SeguimientoAlumnos!$C$2:$BT$109,49,FALSE())</f>
        <v>0</v>
      </c>
      <c r="R48" s="131" t="str">
        <f aca="1">IFERROR(INDIRECT(CONCATENATE("SeguimientoAlumnos!R2C"&amp;AG48),FALSE()),"")</f>
        <v/>
      </c>
      <c r="S48" s="131" t="str">
        <f aca="1">IFERROR(INDIRECT(CONCATENATE("SeguimientoAlumnos!R2C"&amp;AH48),FALSE()),"")</f>
        <v/>
      </c>
      <c r="T48" s="131" t="str">
        <f aca="1">IFERROR(INDIRECT(CONCATENATE("SeguimientoAlumnos!R2C"&amp;AI48),FALSE()),"")</f>
        <v/>
      </c>
      <c r="U48" s="65"/>
      <c r="V48" s="65"/>
      <c r="W48" s="65"/>
      <c r="X48" s="65"/>
      <c r="Y48" s="65">
        <f>VLOOKUP($C48,SeguimientoAlumnos!$C$2:$BT$109,50,FALSE())</f>
        <v>0</v>
      </c>
      <c r="Z48" s="131" t="str">
        <f aca="1">IFERROR(INDIRECT(CONCATENATE("SeguimientoAlumnos!R2C"&amp;AD48),FALSE()),"")</f>
        <v/>
      </c>
      <c r="AA48" s="131" t="str">
        <f aca="1">IFERROR(INDIRECT(CONCATENATE("SeguimientoAlumnos!R2C"&amp;AE48),FALSE()),"")</f>
        <v/>
      </c>
      <c r="AB48" s="131" t="str">
        <f aca="1">IFERROR(INDIRECT(CONCATENATE("SeguimientoAlumnos!R2C"&amp;AF48),FALSE()),"")</f>
        <v/>
      </c>
      <c r="AC48" s="65">
        <f>VLOOKUP($C48,SeguimientoAlumnos!$C$2:$BT$109,43,FALSE())</f>
        <v>0</v>
      </c>
      <c r="AD48" s="132">
        <f aca="1">IF($Y48&gt;0,MATCH("E",INDIRECT(CONCATENATE("SeguimientoAlumnos!R"&amp;MATCH($C48,SeguimientoAlumnos!$C$3:$C$130,0)+2&amp;"C5"&amp;":R"&amp;MATCH($C48,SeguimientoAlumnos!$C$3:$C$130,0)+2&amp;"C76"),FALSE()),0)+4,0)</f>
        <v>0</v>
      </c>
      <c r="AE48" s="133">
        <f aca="1">IF($Y48&gt;1,MATCH("E",INDIRECT(CONCATENATE("SeguimientoAlumnos!R"&amp;MATCH($C48,SeguimientoAlumnos!$C$3:$C$130,0)+2&amp;"C"&amp;AD48+1&amp;":R"&amp;MATCH($C48,SeguimientoAlumnos!$C$3:$C$130,0)+2&amp;"C76"),FALSE()),0)+AD48,0)</f>
        <v>0</v>
      </c>
      <c r="AF48" s="133">
        <f aca="1">IF($Y48&gt;2,MATCH("E",INDIRECT(CONCATENATE("SeguimientoAlumnos!R"&amp;MATCH($C48,SeguimientoAlumnos!$C$3:$C$130,0)+2&amp;"C"&amp;AE48+1&amp;":R"&amp;MATCH($C48,SeguimientoAlumnos!$C$3:$C$130,0)+2&amp;"C76"),FALSE()),0)+AE48,0)</f>
        <v>0</v>
      </c>
      <c r="AG48" s="133">
        <f aca="1">IF($Q48&gt;0,MATCH("R",INDIRECT(CONCATENATE("SeguimientoAlumnos!R"&amp;MATCH($C48,SeguimientoAlumnos!$C$3:$C$160,0)+2&amp;"C5"&amp;":R"&amp;MATCH($C48,SeguimientoAlumnos!$C$3:$C$160,0)+2&amp;"C76"),FALSE()),0)+4,0)</f>
        <v>0</v>
      </c>
      <c r="AH48" s="133">
        <f aca="1">IF($Q48&gt;1,MATCH("R",INDIRECT(CONCATENATE("SeguimientoAlumnos!R"&amp;MATCH($C48,SeguimientoAlumnos!$C$3:$C$160,0)+2&amp;"C"&amp;AG48+1&amp;":R"&amp;MATCH($C48,SeguimientoAlumnos!$C$3:$C$160,0)+2&amp;"C76"),FALSE()),0)+AG48,0)</f>
        <v>0</v>
      </c>
      <c r="AI48" s="133">
        <f aca="1">IF($Q48&gt;1,MATCH("R",INDIRECT(CONCATENATE("SeguimientoAlumnos!R"&amp;MATCH($C48,SeguimientoAlumnos!$C$3:$C$160,0)+2&amp;"C"&amp;AH48+1&amp;":R"&amp;MATCH($C48,SeguimientoAlumnos!$C$3:$C$160,0)+2&amp;"C76"),FALSE()),0)+AH48,0)</f>
        <v>0</v>
      </c>
      <c r="AJ48" s="133">
        <f aca="1">IF($Q48&gt;1,MATCH("R",INDIRECT(CONCATENATE("SeguimientoAlumnos!R"&amp;MATCH($C48,SeguimientoAlumnos!$C$3:$C$160,0)+2&amp;"C"&amp;AI48+1&amp;":R"&amp;MATCH($C48,SeguimientoAlumnos!$C$3:$C$160,0)+2&amp;"C76"),FALSE()),0)+AI48,0)</f>
        <v>0</v>
      </c>
      <c r="AK48" s="133">
        <f aca="1">IF($Q48&gt;1,MATCH("R",INDIRECT(CONCATENATE("SeguimientoAlumnos!R"&amp;MATCH($C48,SeguimientoAlumnos!$C$3:$C$160,0)+2&amp;"C"&amp;AJ48+1&amp;":R"&amp;MATCH($C48,SeguimientoAlumnos!$C$3:$C$160,0)+2&amp;"C76"),FALSE()),0)+AJ48,0)</f>
        <v>0</v>
      </c>
      <c r="AL48" s="134">
        <f aca="1">IF($Q48&gt;1,MATCH("R",INDIRECT(CONCATENATE("SeguimientoAlumnos!R"&amp;MATCH($C48,SeguimientoAlumnos!$C$3:$C$160,0)+2&amp;"C"&amp;AK48+1&amp;":R"&amp;MATCH($C48,SeguimientoAlumnos!$C$3:$C$160,0)+2&amp;"C76"),FALSE()),0)+AK48,0)</f>
        <v>0</v>
      </c>
      <c r="AM48" s="134">
        <f aca="1">IF($Q48&gt;1,MATCH("R",INDIRECT(CONCATENATE("SeguimientoAlumnos!R"&amp;MATCH($C48,SeguimientoAlumnos!$C$3:$C$160,0)+2&amp;"C"&amp;AL48+1&amp;":R"&amp;MATCH($C48,SeguimientoAlumnos!$C$3:$C$160,0)+2&amp;"C76"),FALSE()),0)+AL48,0)</f>
        <v>0</v>
      </c>
      <c r="AN48" s="133">
        <f aca="1">IF($G48&gt;0,MATCH("X",INDIRECT(CONCATENATE("SeguimientoAlumnos!R"&amp;MATCH($C48,SeguimientoAlumnos!$C$3:$C$160,0)+2&amp;"C5"&amp;":R"&amp;MATCH($C48,SeguimientoAlumnos!$C$3:$C$160,0)+2&amp;"C76"),FALSE()),0)+4,0)</f>
        <v>0</v>
      </c>
      <c r="AO48" s="135">
        <f aca="1">IF($G48&gt;1,MATCH("X",INDIRECT(CONCATENATE("SeguimientoAlumnos!R"&amp;MATCH($C48,SeguimientoAlumnos!$C$3:$C$160,0)+2&amp;"C"&amp;AN48+1&amp;":R"&amp;MATCH($C48,SeguimientoAlumnos!$C$3:$C$160,0)+2&amp;"C76"),FALSE()),0)+AN48,0)</f>
        <v>0</v>
      </c>
      <c r="AP48" s="133">
        <f aca="1">IF($G48&gt;1,MATCH("X",INDIRECT(CONCATENATE("SeguimientoAlumnos!R"&amp;MATCH($C48,SeguimientoAlumnos!$C$3:$C$160,0)+2&amp;"C"&amp;AO48+1&amp;":R"&amp;MATCH($C48,SeguimientoAlumnos!$C$3:$C$160,0)+2&amp;"C76"),FALSE()),0)+AO48,0)</f>
        <v>0</v>
      </c>
      <c r="AQ48" s="133">
        <f aca="1">IF($G48&gt;1,MATCH("X",INDIRECT(CONCATENATE("SeguimientoAlumnos!R"&amp;MATCH($C48,SeguimientoAlumnos!$C$3:$C$160,0)+2&amp;"C"&amp;AP48+1&amp;":R"&amp;MATCH($C48,SeguimientoAlumnos!$C$3:$C$160,0)+2&amp;"C76"),FALSE()),0)+AP48,0)</f>
        <v>0</v>
      </c>
      <c r="AR48" s="133">
        <f aca="1">IF($G48&gt;1,MATCH("X",INDIRECT(CONCATENATE("SeguimientoAlumnos!R"&amp;MATCH($C48,SeguimientoAlumnos!$C$3:$C$160,0)+2&amp;"C"&amp;AQ48+1&amp;":R"&amp;MATCH($C48,SeguimientoAlumnos!$C$3:$C$160,0)+2&amp;"C76"),FALSE()),0)+AQ48,0)</f>
        <v>0</v>
      </c>
      <c r="AS48" s="133">
        <f aca="1">IF($G48&gt;1,MATCH("X",INDIRECT(CONCATENATE("SeguimientoAlumnos!R"&amp;MATCH($C48,SeguimientoAlumnos!$C$3:$C$160,0)+2&amp;"C"&amp;AR48+1&amp;":R"&amp;MATCH($C48,SeguimientoAlumnos!$C$3:$C$160,0)+2&amp;"C76"),FALSE()),0)+AR48,0)</f>
        <v>0</v>
      </c>
      <c r="AT48" s="133">
        <f aca="1">IF($G48&gt;1,MATCH("X",INDIRECT(CONCATENATE("SeguimientoAlumnos!R"&amp;MATCH($C48,SeguimientoAlumnos!$C$3:$C$160,0)+2&amp;"C"&amp;AS48+1&amp;":R"&amp;MATCH($C48,SeguimientoAlumnos!$C$3:$C$160,0)+2&amp;"C76"),FALSE()),0)+AS48,0)</f>
        <v>0</v>
      </c>
      <c r="AU48" s="133">
        <f aca="1">IF($G48&gt;1,MATCH("X",INDIRECT(CONCATENATE("SeguimientoAlumnos!R"&amp;MATCH($C48,SeguimientoAlumnos!$C$3:$C$160,0)+2&amp;"C"&amp;AT48+1&amp;":R"&amp;MATCH($C48,SeguimientoAlumnos!$C$3:$C$160,0)+2&amp;"C76"),FALSE()),0)+AT48,0)</f>
        <v>0</v>
      </c>
      <c r="AV48" s="133">
        <f aca="1">IF($G48&gt;1,MATCH("X",INDIRECT(CONCATENATE("SeguimientoAlumnos!R"&amp;MATCH($C48,SeguimientoAlumnos!$C$3:$C$160,0)+2&amp;"C"&amp;AU48+1&amp;":R"&amp;MATCH($C48,SeguimientoAlumnos!$C$3:$C$160,0)+2&amp;"C76"),FALSE()),0)+AU48,0)</f>
        <v>0</v>
      </c>
    </row>
    <row r="49" spans="1:48" ht="15.75" customHeight="1">
      <c r="A49" s="130" t="e">
        <f>#REF!</f>
        <v>#REF!</v>
      </c>
      <c r="B49" s="130" t="str">
        <f>SeguimientoAlumnos!A51</f>
        <v>ISC03C</v>
      </c>
      <c r="C49" s="130" t="str">
        <f>SeguimientoAlumnos!C51</f>
        <v>UP220093</v>
      </c>
      <c r="D49" s="130">
        <f>SeguimientoAlumnos!D51</f>
        <v>0</v>
      </c>
      <c r="E49" s="65" t="str">
        <f>C49&amp;"@alumnos.upa.edu.mx"</f>
        <v>UP220093@alumnos.upa.edu.mx</v>
      </c>
      <c r="F49" s="65">
        <f>VLOOKUP($C49,SeguimientoAlumnos!$C$2:$BW$109,51,FALSE())</f>
        <v>0</v>
      </c>
      <c r="G49" s="65">
        <f>VLOOKUP($C49,SeguimientoAlumnos!$C$2:$BW$109,52,FALSE())</f>
        <v>0</v>
      </c>
      <c r="H49" s="131" t="str">
        <f aca="1">IFERROR(INDIRECT(CONCATENATE("SeguimientoAlumnos!R2C"&amp;AN49),FALSE()),"")</f>
        <v/>
      </c>
      <c r="I49" s="131" t="str">
        <f aca="1">IFERROR(INDIRECT(CONCATENATE("SeguimientoAlumnos!R2C"&amp;AO49),FALSE()),"")</f>
        <v/>
      </c>
      <c r="J49" s="131" t="str">
        <f aca="1">IFERROR(INDIRECT(CONCATENATE("SeguimientoAlumnos!R2C"&amp;AP49),FALSE()),"")</f>
        <v/>
      </c>
      <c r="K49" s="131" t="str">
        <f aca="1">IFERROR(INDIRECT(CONCATENATE("SeguimientoAlumnos!R2C"&amp;AQ49),FALSE()),"")</f>
        <v/>
      </c>
      <c r="L49" s="131" t="str">
        <f aca="1">IFERROR(INDIRECT(CONCATENATE("SeguimientoAlumnos!R2C"&amp;AR49),FALSE()),"")</f>
        <v/>
      </c>
      <c r="M49" s="131" t="str">
        <f aca="1">IFERROR(INDIRECT(CONCATENATE("SeguimientoAlumnos!R2C"&amp;AS49),FALSE()),"")</f>
        <v/>
      </c>
      <c r="N49" s="131" t="str">
        <f aca="1">IFERROR(INDIRECT(CONCATENATE("SeguimientoAlumnos!R2C"&amp;AT49),FALSE()),"")</f>
        <v/>
      </c>
      <c r="O49" s="131" t="str">
        <f aca="1">IFERROR(INDIRECT(CONCATENATE("SeguimientoAlumnos!R2C"&amp;AU49),FALSE()),"")</f>
        <v/>
      </c>
      <c r="P49" s="131" t="str">
        <f aca="1">IFERROR(INDIRECT(CONCATENATE("SeguimientoAlumnos!R2C"&amp;AV49),FALSE()),"")</f>
        <v/>
      </c>
      <c r="Q49" s="65">
        <f>VLOOKUP($C49,SeguimientoAlumnos!$C$2:$BT$109,49,FALSE())</f>
        <v>0</v>
      </c>
      <c r="R49" s="131" t="str">
        <f aca="1">IFERROR(INDIRECT(CONCATENATE("SeguimientoAlumnos!R2C"&amp;AG49),FALSE()),"")</f>
        <v/>
      </c>
      <c r="S49" s="131" t="str">
        <f aca="1">IFERROR(INDIRECT(CONCATENATE("SeguimientoAlumnos!R2C"&amp;AH49),FALSE()),"")</f>
        <v/>
      </c>
      <c r="T49" s="131" t="str">
        <f aca="1">IFERROR(INDIRECT(CONCATENATE("SeguimientoAlumnos!R2C"&amp;AI49),FALSE()),"")</f>
        <v/>
      </c>
      <c r="U49" s="65"/>
      <c r="V49" s="65"/>
      <c r="W49" s="65"/>
      <c r="X49" s="65"/>
      <c r="Y49" s="65">
        <f>VLOOKUP($C49,SeguimientoAlumnos!$C$2:$BT$109,50,FALSE())</f>
        <v>0</v>
      </c>
      <c r="Z49" s="131" t="str">
        <f aca="1">IFERROR(INDIRECT(CONCATENATE("SeguimientoAlumnos!R2C"&amp;AD49),FALSE()),"")</f>
        <v/>
      </c>
      <c r="AA49" s="131" t="str">
        <f aca="1">IFERROR(INDIRECT(CONCATENATE("SeguimientoAlumnos!R2C"&amp;AE49),FALSE()),"")</f>
        <v/>
      </c>
      <c r="AB49" s="131" t="str">
        <f aca="1">IFERROR(INDIRECT(CONCATENATE("SeguimientoAlumnos!R2C"&amp;AF49),FALSE()),"")</f>
        <v/>
      </c>
      <c r="AC49" s="65">
        <f>VLOOKUP($C49,SeguimientoAlumnos!$C$2:$BT$109,43,FALSE())</f>
        <v>0</v>
      </c>
      <c r="AD49" s="132">
        <f aca="1">IF($Y49&gt;0,MATCH("E",INDIRECT(CONCATENATE("SeguimientoAlumnos!R"&amp;MATCH($C49,SeguimientoAlumnos!$C$3:$C$130,0)+2&amp;"C5"&amp;":R"&amp;MATCH($C49,SeguimientoAlumnos!$C$3:$C$130,0)+2&amp;"C76"),FALSE()),0)+4,0)</f>
        <v>0</v>
      </c>
      <c r="AE49" s="133">
        <f aca="1">IF($Y49&gt;1,MATCH("E",INDIRECT(CONCATENATE("SeguimientoAlumnos!R"&amp;MATCH($C49,SeguimientoAlumnos!$C$3:$C$130,0)+2&amp;"C"&amp;AD49+1&amp;":R"&amp;MATCH($C49,SeguimientoAlumnos!$C$3:$C$130,0)+2&amp;"C76"),FALSE()),0)+AD49,0)</f>
        <v>0</v>
      </c>
      <c r="AF49" s="133">
        <f aca="1">IF($Y49&gt;2,MATCH("E",INDIRECT(CONCATENATE("SeguimientoAlumnos!R"&amp;MATCH($C49,SeguimientoAlumnos!$C$3:$C$130,0)+2&amp;"C"&amp;AE49+1&amp;":R"&amp;MATCH($C49,SeguimientoAlumnos!$C$3:$C$130,0)+2&amp;"C76"),FALSE()),0)+AE49,0)</f>
        <v>0</v>
      </c>
      <c r="AG49" s="133">
        <f aca="1">IF($Q49&gt;0,MATCH("R",INDIRECT(CONCATENATE("SeguimientoAlumnos!R"&amp;MATCH($C49,SeguimientoAlumnos!$C$3:$C$160,0)+2&amp;"C5"&amp;":R"&amp;MATCH($C49,SeguimientoAlumnos!$C$3:$C$160,0)+2&amp;"C76"),FALSE()),0)+4,0)</f>
        <v>0</v>
      </c>
      <c r="AH49" s="133">
        <f aca="1">IF($Q49&gt;1,MATCH("R",INDIRECT(CONCATENATE("SeguimientoAlumnos!R"&amp;MATCH($C49,SeguimientoAlumnos!$C$3:$C$160,0)+2&amp;"C"&amp;AG49+1&amp;":R"&amp;MATCH($C49,SeguimientoAlumnos!$C$3:$C$160,0)+2&amp;"C76"),FALSE()),0)+AG49,0)</f>
        <v>0</v>
      </c>
      <c r="AI49" s="133">
        <f aca="1">IF($Q49&gt;1,MATCH("R",INDIRECT(CONCATENATE("SeguimientoAlumnos!R"&amp;MATCH($C49,SeguimientoAlumnos!$C$3:$C$160,0)+2&amp;"C"&amp;AH49+1&amp;":R"&amp;MATCH($C49,SeguimientoAlumnos!$C$3:$C$160,0)+2&amp;"C76"),FALSE()),0)+AH49,0)</f>
        <v>0</v>
      </c>
      <c r="AJ49" s="133">
        <f aca="1">IF($Q49&gt;1,MATCH("R",INDIRECT(CONCATENATE("SeguimientoAlumnos!R"&amp;MATCH($C49,SeguimientoAlumnos!$C$3:$C$160,0)+2&amp;"C"&amp;AI49+1&amp;":R"&amp;MATCH($C49,SeguimientoAlumnos!$C$3:$C$160,0)+2&amp;"C76"),FALSE()),0)+AI49,0)</f>
        <v>0</v>
      </c>
      <c r="AK49" s="133">
        <f aca="1">IF($Q49&gt;1,MATCH("R",INDIRECT(CONCATENATE("SeguimientoAlumnos!R"&amp;MATCH($C49,SeguimientoAlumnos!$C$3:$C$160,0)+2&amp;"C"&amp;AJ49+1&amp;":R"&amp;MATCH($C49,SeguimientoAlumnos!$C$3:$C$160,0)+2&amp;"C76"),FALSE()),0)+AJ49,0)</f>
        <v>0</v>
      </c>
      <c r="AL49" s="134">
        <f aca="1">IF($Q49&gt;1,MATCH("R",INDIRECT(CONCATENATE("SeguimientoAlumnos!R"&amp;MATCH($C49,SeguimientoAlumnos!$C$3:$C$160,0)+2&amp;"C"&amp;AK49+1&amp;":R"&amp;MATCH($C49,SeguimientoAlumnos!$C$3:$C$160,0)+2&amp;"C76"),FALSE()),0)+AK49,0)</f>
        <v>0</v>
      </c>
      <c r="AM49" s="134">
        <f aca="1">IF($Q49&gt;1,MATCH("R",INDIRECT(CONCATENATE("SeguimientoAlumnos!R"&amp;MATCH($C49,SeguimientoAlumnos!$C$3:$C$160,0)+2&amp;"C"&amp;AL49+1&amp;":R"&amp;MATCH($C49,SeguimientoAlumnos!$C$3:$C$160,0)+2&amp;"C76"),FALSE()),0)+AL49,0)</f>
        <v>0</v>
      </c>
      <c r="AN49" s="133">
        <f aca="1">IF($G49&gt;0,MATCH("X",INDIRECT(CONCATENATE("SeguimientoAlumnos!R"&amp;MATCH($C49,SeguimientoAlumnos!$C$3:$C$160,0)+2&amp;"C5"&amp;":R"&amp;MATCH($C49,SeguimientoAlumnos!$C$3:$C$160,0)+2&amp;"C76"),FALSE()),0)+4,0)</f>
        <v>0</v>
      </c>
      <c r="AO49" s="135">
        <f aca="1">IF($G49&gt;1,MATCH("X",INDIRECT(CONCATENATE("SeguimientoAlumnos!R"&amp;MATCH($C49,SeguimientoAlumnos!$C$3:$C$160,0)+2&amp;"C"&amp;AN49+1&amp;":R"&amp;MATCH($C49,SeguimientoAlumnos!$C$3:$C$160,0)+2&amp;"C76"),FALSE()),0)+AN49,0)</f>
        <v>0</v>
      </c>
      <c r="AP49" s="133">
        <f aca="1">IF($G49&gt;1,MATCH("X",INDIRECT(CONCATENATE("SeguimientoAlumnos!R"&amp;MATCH($C49,SeguimientoAlumnos!$C$3:$C$160,0)+2&amp;"C"&amp;AO49+1&amp;":R"&amp;MATCH($C49,SeguimientoAlumnos!$C$3:$C$160,0)+2&amp;"C76"),FALSE()),0)+AO49,0)</f>
        <v>0</v>
      </c>
      <c r="AQ49" s="133">
        <f aca="1">IF($G49&gt;1,MATCH("X",INDIRECT(CONCATENATE("SeguimientoAlumnos!R"&amp;MATCH($C49,SeguimientoAlumnos!$C$3:$C$160,0)+2&amp;"C"&amp;AP49+1&amp;":R"&amp;MATCH($C49,SeguimientoAlumnos!$C$3:$C$160,0)+2&amp;"C76"),FALSE()),0)+AP49,0)</f>
        <v>0</v>
      </c>
      <c r="AR49" s="133">
        <f aca="1">IF($G49&gt;1,MATCH("X",INDIRECT(CONCATENATE("SeguimientoAlumnos!R"&amp;MATCH($C49,SeguimientoAlumnos!$C$3:$C$160,0)+2&amp;"C"&amp;AQ49+1&amp;":R"&amp;MATCH($C49,SeguimientoAlumnos!$C$3:$C$160,0)+2&amp;"C76"),FALSE()),0)+AQ49,0)</f>
        <v>0</v>
      </c>
      <c r="AS49" s="133">
        <f aca="1">IF($G49&gt;1,MATCH("X",INDIRECT(CONCATENATE("SeguimientoAlumnos!R"&amp;MATCH($C49,SeguimientoAlumnos!$C$3:$C$160,0)+2&amp;"C"&amp;AR49+1&amp;":R"&amp;MATCH($C49,SeguimientoAlumnos!$C$3:$C$160,0)+2&amp;"C76"),FALSE()),0)+AR49,0)</f>
        <v>0</v>
      </c>
      <c r="AT49" s="133">
        <f aca="1">IF($G49&gt;1,MATCH("X",INDIRECT(CONCATENATE("SeguimientoAlumnos!R"&amp;MATCH($C49,SeguimientoAlumnos!$C$3:$C$160,0)+2&amp;"C"&amp;AS49+1&amp;":R"&amp;MATCH($C49,SeguimientoAlumnos!$C$3:$C$160,0)+2&amp;"C76"),FALSE()),0)+AS49,0)</f>
        <v>0</v>
      </c>
      <c r="AU49" s="133">
        <f aca="1">IF($G49&gt;1,MATCH("X",INDIRECT(CONCATENATE("SeguimientoAlumnos!R"&amp;MATCH($C49,SeguimientoAlumnos!$C$3:$C$160,0)+2&amp;"C"&amp;AT49+1&amp;":R"&amp;MATCH($C49,SeguimientoAlumnos!$C$3:$C$160,0)+2&amp;"C76"),FALSE()),0)+AT49,0)</f>
        <v>0</v>
      </c>
      <c r="AV49" s="133">
        <f aca="1">IF($G49&gt;1,MATCH("X",INDIRECT(CONCATENATE("SeguimientoAlumnos!R"&amp;MATCH($C49,SeguimientoAlumnos!$C$3:$C$160,0)+2&amp;"C"&amp;AU49+1&amp;":R"&amp;MATCH($C49,SeguimientoAlumnos!$C$3:$C$160,0)+2&amp;"C76"),FALSE()),0)+AU49,0)</f>
        <v>0</v>
      </c>
    </row>
    <row r="50" spans="1:48" ht="15.75" customHeight="1">
      <c r="A50" s="130" t="e">
        <f>#REF!</f>
        <v>#REF!</v>
      </c>
      <c r="B50" s="130" t="str">
        <f>SeguimientoAlumnos!A52</f>
        <v>ISC03B</v>
      </c>
      <c r="C50" s="130" t="str">
        <f>SeguimientoAlumnos!C52</f>
        <v>UP220268</v>
      </c>
      <c r="D50" s="130">
        <f>SeguimientoAlumnos!D52</f>
        <v>0</v>
      </c>
      <c r="E50" s="65" t="str">
        <f>C50&amp;"@alumnos.upa.edu.mx"</f>
        <v>UP220268@alumnos.upa.edu.mx</v>
      </c>
      <c r="F50" s="65">
        <f>VLOOKUP($C50,SeguimientoAlumnos!$C$2:$BW$109,51,FALSE())</f>
        <v>0</v>
      </c>
      <c r="G50" s="65">
        <f>VLOOKUP($C50,SeguimientoAlumnos!$C$2:$BW$109,52,FALSE())</f>
        <v>0</v>
      </c>
      <c r="H50" s="131" t="str">
        <f aca="1">IFERROR(INDIRECT(CONCATENATE("SeguimientoAlumnos!R2C"&amp;AN50),FALSE()),"")</f>
        <v/>
      </c>
      <c r="I50" s="131" t="str">
        <f aca="1">IFERROR(INDIRECT(CONCATENATE("SeguimientoAlumnos!R2C"&amp;AO50),FALSE()),"")</f>
        <v/>
      </c>
      <c r="J50" s="131" t="str">
        <f aca="1">IFERROR(INDIRECT(CONCATENATE("SeguimientoAlumnos!R2C"&amp;AP50),FALSE()),"")</f>
        <v/>
      </c>
      <c r="K50" s="131" t="str">
        <f aca="1">IFERROR(INDIRECT(CONCATENATE("SeguimientoAlumnos!R2C"&amp;AQ50),FALSE()),"")</f>
        <v/>
      </c>
      <c r="L50" s="131" t="str">
        <f aca="1">IFERROR(INDIRECT(CONCATENATE("SeguimientoAlumnos!R2C"&amp;AR50),FALSE()),"")</f>
        <v/>
      </c>
      <c r="M50" s="131" t="str">
        <f aca="1">IFERROR(INDIRECT(CONCATENATE("SeguimientoAlumnos!R2C"&amp;AS50),FALSE()),"")</f>
        <v/>
      </c>
      <c r="N50" s="131" t="str">
        <f aca="1">IFERROR(INDIRECT(CONCATENATE("SeguimientoAlumnos!R2C"&amp;AT50),FALSE()),"")</f>
        <v/>
      </c>
      <c r="O50" s="131" t="str">
        <f aca="1">IFERROR(INDIRECT(CONCATENATE("SeguimientoAlumnos!R2C"&amp;AU50),FALSE()),"")</f>
        <v/>
      </c>
      <c r="P50" s="131" t="str">
        <f aca="1">IFERROR(INDIRECT(CONCATENATE("SeguimientoAlumnos!R2C"&amp;AV50),FALSE()),"")</f>
        <v/>
      </c>
      <c r="Q50" s="65">
        <f>VLOOKUP($C50,SeguimientoAlumnos!$C$2:$BT$109,49,FALSE())</f>
        <v>0</v>
      </c>
      <c r="R50" s="131" t="str">
        <f aca="1">IFERROR(INDIRECT(CONCATENATE("SeguimientoAlumnos!R2C"&amp;AG50),FALSE()),"")</f>
        <v/>
      </c>
      <c r="S50" s="131" t="str">
        <f aca="1">IFERROR(INDIRECT(CONCATENATE("SeguimientoAlumnos!R2C"&amp;AH50),FALSE()),"")</f>
        <v/>
      </c>
      <c r="T50" s="131" t="str">
        <f aca="1">IFERROR(INDIRECT(CONCATENATE("SeguimientoAlumnos!R2C"&amp;AI50),FALSE()),"")</f>
        <v/>
      </c>
      <c r="U50" s="65"/>
      <c r="V50" s="65"/>
      <c r="W50" s="65"/>
      <c r="X50" s="65"/>
      <c r="Y50" s="65">
        <f>VLOOKUP($C50,SeguimientoAlumnos!$C$2:$BT$109,50,FALSE())</f>
        <v>0</v>
      </c>
      <c r="Z50" s="131" t="str">
        <f aca="1">IFERROR(INDIRECT(CONCATENATE("SeguimientoAlumnos!R2C"&amp;AD50),FALSE()),"")</f>
        <v/>
      </c>
      <c r="AA50" s="131" t="str">
        <f aca="1">IFERROR(INDIRECT(CONCATENATE("SeguimientoAlumnos!R2C"&amp;AE50),FALSE()),"")</f>
        <v/>
      </c>
      <c r="AB50" s="131" t="str">
        <f aca="1">IFERROR(INDIRECT(CONCATENATE("SeguimientoAlumnos!R2C"&amp;AF50),FALSE()),"")</f>
        <v/>
      </c>
      <c r="AC50" s="65">
        <f>VLOOKUP($C50,SeguimientoAlumnos!$C$2:$BT$109,43,FALSE())</f>
        <v>0</v>
      </c>
      <c r="AD50" s="132">
        <f aca="1">IF($Y50&gt;0,MATCH("E",INDIRECT(CONCATENATE("SeguimientoAlumnos!R"&amp;MATCH($C50,SeguimientoAlumnos!$C$3:$C$130,0)+2&amp;"C5"&amp;":R"&amp;MATCH($C50,SeguimientoAlumnos!$C$3:$C$130,0)+2&amp;"C76"),FALSE()),0)+4,0)</f>
        <v>0</v>
      </c>
      <c r="AE50" s="133">
        <f aca="1">IF($Y50&gt;1,MATCH("E",INDIRECT(CONCATENATE("SeguimientoAlumnos!R"&amp;MATCH($C50,SeguimientoAlumnos!$C$3:$C$130,0)+2&amp;"C"&amp;AD50+1&amp;":R"&amp;MATCH($C50,SeguimientoAlumnos!$C$3:$C$130,0)+2&amp;"C76"),FALSE()),0)+AD50,0)</f>
        <v>0</v>
      </c>
      <c r="AF50" s="133">
        <f aca="1">IF($Y50&gt;2,MATCH("E",INDIRECT(CONCATENATE("SeguimientoAlumnos!R"&amp;MATCH($C50,SeguimientoAlumnos!$C$3:$C$130,0)+2&amp;"C"&amp;AE50+1&amp;":R"&amp;MATCH($C50,SeguimientoAlumnos!$C$3:$C$130,0)+2&amp;"C76"),FALSE()),0)+AE50,0)</f>
        <v>0</v>
      </c>
      <c r="AG50" s="133">
        <f aca="1">IF($Q50&gt;0,MATCH("R",INDIRECT(CONCATENATE("SeguimientoAlumnos!R"&amp;MATCH($C50,SeguimientoAlumnos!$C$3:$C$160,0)+2&amp;"C5"&amp;":R"&amp;MATCH($C50,SeguimientoAlumnos!$C$3:$C$160,0)+2&amp;"C76"),FALSE()),0)+4,0)</f>
        <v>0</v>
      </c>
      <c r="AH50" s="133">
        <f aca="1">IF($Q50&gt;1,MATCH("R",INDIRECT(CONCATENATE("SeguimientoAlumnos!R"&amp;MATCH($C50,SeguimientoAlumnos!$C$3:$C$160,0)+2&amp;"C"&amp;AG50+1&amp;":R"&amp;MATCH($C50,SeguimientoAlumnos!$C$3:$C$160,0)+2&amp;"C76"),FALSE()),0)+AG50,0)</f>
        <v>0</v>
      </c>
      <c r="AI50" s="133">
        <f aca="1">IF($Q50&gt;1,MATCH("R",INDIRECT(CONCATENATE("SeguimientoAlumnos!R"&amp;MATCH($C50,SeguimientoAlumnos!$C$3:$C$160,0)+2&amp;"C"&amp;AH50+1&amp;":R"&amp;MATCH($C50,SeguimientoAlumnos!$C$3:$C$160,0)+2&amp;"C76"),FALSE()),0)+AH50,0)</f>
        <v>0</v>
      </c>
      <c r="AJ50" s="133">
        <f aca="1">IF($Q50&gt;1,MATCH("R",INDIRECT(CONCATENATE("SeguimientoAlumnos!R"&amp;MATCH($C50,SeguimientoAlumnos!$C$3:$C$160,0)+2&amp;"C"&amp;AI50+1&amp;":R"&amp;MATCH($C50,SeguimientoAlumnos!$C$3:$C$160,0)+2&amp;"C76"),FALSE()),0)+AI50,0)</f>
        <v>0</v>
      </c>
      <c r="AK50" s="133">
        <f aca="1">IF($Q50&gt;1,MATCH("R",INDIRECT(CONCATENATE("SeguimientoAlumnos!R"&amp;MATCH($C50,SeguimientoAlumnos!$C$3:$C$160,0)+2&amp;"C"&amp;AJ50+1&amp;":R"&amp;MATCH($C50,SeguimientoAlumnos!$C$3:$C$160,0)+2&amp;"C76"),FALSE()),0)+AJ50,0)</f>
        <v>0</v>
      </c>
      <c r="AL50" s="134">
        <f aca="1">IF($Q50&gt;1,MATCH("R",INDIRECT(CONCATENATE("SeguimientoAlumnos!R"&amp;MATCH($C50,SeguimientoAlumnos!$C$3:$C$160,0)+2&amp;"C"&amp;AK50+1&amp;":R"&amp;MATCH($C50,SeguimientoAlumnos!$C$3:$C$160,0)+2&amp;"C76"),FALSE()),0)+AK50,0)</f>
        <v>0</v>
      </c>
      <c r="AM50" s="134">
        <f aca="1">IF($Q50&gt;1,MATCH("R",INDIRECT(CONCATENATE("SeguimientoAlumnos!R"&amp;MATCH($C50,SeguimientoAlumnos!$C$3:$C$160,0)+2&amp;"C"&amp;AL50+1&amp;":R"&amp;MATCH($C50,SeguimientoAlumnos!$C$3:$C$160,0)+2&amp;"C76"),FALSE()),0)+AL50,0)</f>
        <v>0</v>
      </c>
      <c r="AN50" s="133">
        <f aca="1">IF($G50&gt;0,MATCH("X",INDIRECT(CONCATENATE("SeguimientoAlumnos!R"&amp;MATCH($C50,SeguimientoAlumnos!$C$3:$C$160,0)+2&amp;"C5"&amp;":R"&amp;MATCH($C50,SeguimientoAlumnos!$C$3:$C$160,0)+2&amp;"C76"),FALSE()),0)+4,0)</f>
        <v>0</v>
      </c>
      <c r="AO50" s="135">
        <f aca="1">IF($G50&gt;1,MATCH("X",INDIRECT(CONCATENATE("SeguimientoAlumnos!R"&amp;MATCH($C50,SeguimientoAlumnos!$C$3:$C$160,0)+2&amp;"C"&amp;AN50+1&amp;":R"&amp;MATCH($C50,SeguimientoAlumnos!$C$3:$C$160,0)+2&amp;"C76"),FALSE()),0)+AN50,0)</f>
        <v>0</v>
      </c>
      <c r="AP50" s="133">
        <f aca="1">IF($G50&gt;1,MATCH("X",INDIRECT(CONCATENATE("SeguimientoAlumnos!R"&amp;MATCH($C50,SeguimientoAlumnos!$C$3:$C$160,0)+2&amp;"C"&amp;AO50+1&amp;":R"&amp;MATCH($C50,SeguimientoAlumnos!$C$3:$C$160,0)+2&amp;"C76"),FALSE()),0)+AO50,0)</f>
        <v>0</v>
      </c>
      <c r="AQ50" s="133">
        <f aca="1">IF($G50&gt;1,MATCH("X",INDIRECT(CONCATENATE("SeguimientoAlumnos!R"&amp;MATCH($C50,SeguimientoAlumnos!$C$3:$C$160,0)+2&amp;"C"&amp;AP50+1&amp;":R"&amp;MATCH($C50,SeguimientoAlumnos!$C$3:$C$160,0)+2&amp;"C76"),FALSE()),0)+AP50,0)</f>
        <v>0</v>
      </c>
      <c r="AR50" s="133">
        <f aca="1">IF($G50&gt;1,MATCH("X",INDIRECT(CONCATENATE("SeguimientoAlumnos!R"&amp;MATCH($C50,SeguimientoAlumnos!$C$3:$C$160,0)+2&amp;"C"&amp;AQ50+1&amp;":R"&amp;MATCH($C50,SeguimientoAlumnos!$C$3:$C$160,0)+2&amp;"C76"),FALSE()),0)+AQ50,0)</f>
        <v>0</v>
      </c>
      <c r="AS50" s="133">
        <f aca="1">IF($G50&gt;1,MATCH("X",INDIRECT(CONCATENATE("SeguimientoAlumnos!R"&amp;MATCH($C50,SeguimientoAlumnos!$C$3:$C$160,0)+2&amp;"C"&amp;AR50+1&amp;":R"&amp;MATCH($C50,SeguimientoAlumnos!$C$3:$C$160,0)+2&amp;"C76"),FALSE()),0)+AR50,0)</f>
        <v>0</v>
      </c>
      <c r="AT50" s="133">
        <f aca="1">IF($G50&gt;1,MATCH("X",INDIRECT(CONCATENATE("SeguimientoAlumnos!R"&amp;MATCH($C50,SeguimientoAlumnos!$C$3:$C$160,0)+2&amp;"C"&amp;AS50+1&amp;":R"&amp;MATCH($C50,SeguimientoAlumnos!$C$3:$C$160,0)+2&amp;"C76"),FALSE()),0)+AS50,0)</f>
        <v>0</v>
      </c>
      <c r="AU50" s="133">
        <f aca="1">IF($G50&gt;1,MATCH("X",INDIRECT(CONCATENATE("SeguimientoAlumnos!R"&amp;MATCH($C50,SeguimientoAlumnos!$C$3:$C$160,0)+2&amp;"C"&amp;AT50+1&amp;":R"&amp;MATCH($C50,SeguimientoAlumnos!$C$3:$C$160,0)+2&amp;"C76"),FALSE()),0)+AT50,0)</f>
        <v>0</v>
      </c>
      <c r="AV50" s="133">
        <f aca="1">IF($G50&gt;1,MATCH("X",INDIRECT(CONCATENATE("SeguimientoAlumnos!R"&amp;MATCH($C50,SeguimientoAlumnos!$C$3:$C$160,0)+2&amp;"C"&amp;AU50+1&amp;":R"&amp;MATCH($C50,SeguimientoAlumnos!$C$3:$C$160,0)+2&amp;"C76"),FALSE()),0)+AU50,0)</f>
        <v>0</v>
      </c>
    </row>
    <row r="51" spans="1:48" ht="15.75" customHeight="1">
      <c r="A51" s="130" t="e">
        <f>#REF!</f>
        <v>#REF!</v>
      </c>
      <c r="B51" s="130" t="str">
        <f>SeguimientoAlumnos!A53</f>
        <v>ISC03A</v>
      </c>
      <c r="C51" s="130" t="str">
        <f>SeguimientoAlumnos!C53</f>
        <v>UP220394</v>
      </c>
      <c r="D51" s="130">
        <f>SeguimientoAlumnos!D53</f>
        <v>0</v>
      </c>
      <c r="E51" s="65" t="str">
        <f>C51&amp;"@alumnos.upa.edu.mx"</f>
        <v>UP220394@alumnos.upa.edu.mx</v>
      </c>
      <c r="F51" s="65">
        <f>VLOOKUP($C51,SeguimientoAlumnos!$C$2:$BW$109,51,FALSE())</f>
        <v>0</v>
      </c>
      <c r="G51" s="65">
        <f>VLOOKUP($C51,SeguimientoAlumnos!$C$2:$BW$109,52,FALSE())</f>
        <v>0</v>
      </c>
      <c r="H51" s="131" t="str">
        <f aca="1">IFERROR(INDIRECT(CONCATENATE("SeguimientoAlumnos!R2C"&amp;AN51),FALSE()),"")</f>
        <v/>
      </c>
      <c r="I51" s="131" t="str">
        <f aca="1">IFERROR(INDIRECT(CONCATENATE("SeguimientoAlumnos!R2C"&amp;AO51),FALSE()),"")</f>
        <v/>
      </c>
      <c r="J51" s="131" t="str">
        <f aca="1">IFERROR(INDIRECT(CONCATENATE("SeguimientoAlumnos!R2C"&amp;AP51),FALSE()),"")</f>
        <v/>
      </c>
      <c r="K51" s="131" t="str">
        <f aca="1">IFERROR(INDIRECT(CONCATENATE("SeguimientoAlumnos!R2C"&amp;AQ51),FALSE()),"")</f>
        <v/>
      </c>
      <c r="L51" s="131" t="str">
        <f aca="1">IFERROR(INDIRECT(CONCATENATE("SeguimientoAlumnos!R2C"&amp;AR51),FALSE()),"")</f>
        <v/>
      </c>
      <c r="M51" s="131" t="str">
        <f aca="1">IFERROR(INDIRECT(CONCATENATE("SeguimientoAlumnos!R2C"&amp;AS51),FALSE()),"")</f>
        <v/>
      </c>
      <c r="N51" s="131" t="str">
        <f aca="1">IFERROR(INDIRECT(CONCATENATE("SeguimientoAlumnos!R2C"&amp;AT51),FALSE()),"")</f>
        <v/>
      </c>
      <c r="O51" s="131" t="str">
        <f aca="1">IFERROR(INDIRECT(CONCATENATE("SeguimientoAlumnos!R2C"&amp;AU51),FALSE()),"")</f>
        <v/>
      </c>
      <c r="P51" s="131" t="str">
        <f aca="1">IFERROR(INDIRECT(CONCATENATE("SeguimientoAlumnos!R2C"&amp;AV51),FALSE()),"")</f>
        <v/>
      </c>
      <c r="Q51" s="65">
        <f>VLOOKUP($C51,SeguimientoAlumnos!$C$2:$BT$109,49,FALSE())</f>
        <v>0</v>
      </c>
      <c r="R51" s="131" t="str">
        <f aca="1">IFERROR(INDIRECT(CONCATENATE("SeguimientoAlumnos!R2C"&amp;AG51),FALSE()),"")</f>
        <v/>
      </c>
      <c r="S51" s="131" t="str">
        <f aca="1">IFERROR(INDIRECT(CONCATENATE("SeguimientoAlumnos!R2C"&amp;AH51),FALSE()),"")</f>
        <v/>
      </c>
      <c r="T51" s="131" t="str">
        <f aca="1">IFERROR(INDIRECT(CONCATENATE("SeguimientoAlumnos!R2C"&amp;AI51),FALSE()),"")</f>
        <v/>
      </c>
      <c r="U51" s="65"/>
      <c r="V51" s="65"/>
      <c r="W51" s="65"/>
      <c r="X51" s="65"/>
      <c r="Y51" s="65">
        <f>VLOOKUP($C51,SeguimientoAlumnos!$C$2:$BT$109,50,FALSE())</f>
        <v>0</v>
      </c>
      <c r="Z51" s="131" t="str">
        <f aca="1">IFERROR(INDIRECT(CONCATENATE("SeguimientoAlumnos!R2C"&amp;AD51),FALSE()),"")</f>
        <v/>
      </c>
      <c r="AA51" s="131" t="str">
        <f aca="1">IFERROR(INDIRECT(CONCATENATE("SeguimientoAlumnos!R2C"&amp;AE51),FALSE()),"")</f>
        <v/>
      </c>
      <c r="AB51" s="131" t="str">
        <f aca="1">IFERROR(INDIRECT(CONCATENATE("SeguimientoAlumnos!R2C"&amp;AF51),FALSE()),"")</f>
        <v/>
      </c>
      <c r="AC51" s="65">
        <f>VLOOKUP($C51,SeguimientoAlumnos!$C$2:$BT$109,43,FALSE())</f>
        <v>0</v>
      </c>
      <c r="AD51" s="132">
        <f aca="1">IF($Y51&gt;0,MATCH("E",INDIRECT(CONCATENATE("SeguimientoAlumnos!R"&amp;MATCH($C51,SeguimientoAlumnos!$C$3:$C$130,0)+2&amp;"C5"&amp;":R"&amp;MATCH($C51,SeguimientoAlumnos!$C$3:$C$130,0)+2&amp;"C76"),FALSE()),0)+4,0)</f>
        <v>0</v>
      </c>
      <c r="AE51" s="133">
        <f aca="1">IF($Y51&gt;1,MATCH("E",INDIRECT(CONCATENATE("SeguimientoAlumnos!R"&amp;MATCH($C51,SeguimientoAlumnos!$C$3:$C$130,0)+2&amp;"C"&amp;AD51+1&amp;":R"&amp;MATCH($C51,SeguimientoAlumnos!$C$3:$C$130,0)+2&amp;"C76"),FALSE()),0)+AD51,0)</f>
        <v>0</v>
      </c>
      <c r="AF51" s="133">
        <f aca="1">IF($Y51&gt;2,MATCH("E",INDIRECT(CONCATENATE("SeguimientoAlumnos!R"&amp;MATCH($C51,SeguimientoAlumnos!$C$3:$C$130,0)+2&amp;"C"&amp;AE51+1&amp;":R"&amp;MATCH($C51,SeguimientoAlumnos!$C$3:$C$130,0)+2&amp;"C76"),FALSE()),0)+AE51,0)</f>
        <v>0</v>
      </c>
      <c r="AG51" s="133">
        <f aca="1">IF($Q51&gt;0,MATCH("R",INDIRECT(CONCATENATE("SeguimientoAlumnos!R"&amp;MATCH($C51,SeguimientoAlumnos!$C$3:$C$160,0)+2&amp;"C5"&amp;":R"&amp;MATCH($C51,SeguimientoAlumnos!$C$3:$C$160,0)+2&amp;"C76"),FALSE()),0)+4,0)</f>
        <v>0</v>
      </c>
      <c r="AH51" s="133">
        <f aca="1">IF($Q51&gt;1,MATCH("R",INDIRECT(CONCATENATE("SeguimientoAlumnos!R"&amp;MATCH($C51,SeguimientoAlumnos!$C$3:$C$160,0)+2&amp;"C"&amp;AG51+1&amp;":R"&amp;MATCH($C51,SeguimientoAlumnos!$C$3:$C$160,0)+2&amp;"C76"),FALSE()),0)+AG51,0)</f>
        <v>0</v>
      </c>
      <c r="AI51" s="133">
        <f aca="1">IF($Q51&gt;1,MATCH("R",INDIRECT(CONCATENATE("SeguimientoAlumnos!R"&amp;MATCH($C51,SeguimientoAlumnos!$C$3:$C$160,0)+2&amp;"C"&amp;AH51+1&amp;":R"&amp;MATCH($C51,SeguimientoAlumnos!$C$3:$C$160,0)+2&amp;"C76"),FALSE()),0)+AH51,0)</f>
        <v>0</v>
      </c>
      <c r="AJ51" s="133">
        <f aca="1">IF($Q51&gt;1,MATCH("R",INDIRECT(CONCATENATE("SeguimientoAlumnos!R"&amp;MATCH($C51,SeguimientoAlumnos!$C$3:$C$160,0)+2&amp;"C"&amp;AI51+1&amp;":R"&amp;MATCH($C51,SeguimientoAlumnos!$C$3:$C$160,0)+2&amp;"C76"),FALSE()),0)+AI51,0)</f>
        <v>0</v>
      </c>
      <c r="AK51" s="133">
        <f aca="1">IF($Q51&gt;1,MATCH("R",INDIRECT(CONCATENATE("SeguimientoAlumnos!R"&amp;MATCH($C51,SeguimientoAlumnos!$C$3:$C$160,0)+2&amp;"C"&amp;AJ51+1&amp;":R"&amp;MATCH($C51,SeguimientoAlumnos!$C$3:$C$160,0)+2&amp;"C76"),FALSE()),0)+AJ51,0)</f>
        <v>0</v>
      </c>
      <c r="AL51" s="134">
        <f aca="1">IF($Q51&gt;1,MATCH("R",INDIRECT(CONCATENATE("SeguimientoAlumnos!R"&amp;MATCH($C51,SeguimientoAlumnos!$C$3:$C$160,0)+2&amp;"C"&amp;AK51+1&amp;":R"&amp;MATCH($C51,SeguimientoAlumnos!$C$3:$C$160,0)+2&amp;"C76"),FALSE()),0)+AK51,0)</f>
        <v>0</v>
      </c>
      <c r="AM51" s="134">
        <f aca="1">IF($Q51&gt;1,MATCH("R",INDIRECT(CONCATENATE("SeguimientoAlumnos!R"&amp;MATCH($C51,SeguimientoAlumnos!$C$3:$C$160,0)+2&amp;"C"&amp;AL51+1&amp;":R"&amp;MATCH($C51,SeguimientoAlumnos!$C$3:$C$160,0)+2&amp;"C76"),FALSE()),0)+AL51,0)</f>
        <v>0</v>
      </c>
      <c r="AN51" s="133">
        <f aca="1">IF($G51&gt;0,MATCH("X",INDIRECT(CONCATENATE("SeguimientoAlumnos!R"&amp;MATCH($C51,SeguimientoAlumnos!$C$3:$C$160,0)+2&amp;"C5"&amp;":R"&amp;MATCH($C51,SeguimientoAlumnos!$C$3:$C$160,0)+2&amp;"C76"),FALSE()),0)+4,0)</f>
        <v>0</v>
      </c>
      <c r="AO51" s="135">
        <f aca="1">IF($G51&gt;1,MATCH("X",INDIRECT(CONCATENATE("SeguimientoAlumnos!R"&amp;MATCH($C51,SeguimientoAlumnos!$C$3:$C$160,0)+2&amp;"C"&amp;AN51+1&amp;":R"&amp;MATCH($C51,SeguimientoAlumnos!$C$3:$C$160,0)+2&amp;"C76"),FALSE()),0)+AN51,0)</f>
        <v>0</v>
      </c>
      <c r="AP51" s="133">
        <f aca="1">IF($G51&gt;1,MATCH("X",INDIRECT(CONCATENATE("SeguimientoAlumnos!R"&amp;MATCH($C51,SeguimientoAlumnos!$C$3:$C$160,0)+2&amp;"C"&amp;AO51+1&amp;":R"&amp;MATCH($C51,SeguimientoAlumnos!$C$3:$C$160,0)+2&amp;"C76"),FALSE()),0)+AO51,0)</f>
        <v>0</v>
      </c>
      <c r="AQ51" s="133">
        <f aca="1">IF($G51&gt;1,MATCH("X",INDIRECT(CONCATENATE("SeguimientoAlumnos!R"&amp;MATCH($C51,SeguimientoAlumnos!$C$3:$C$160,0)+2&amp;"C"&amp;AP51+1&amp;":R"&amp;MATCH($C51,SeguimientoAlumnos!$C$3:$C$160,0)+2&amp;"C76"),FALSE()),0)+AP51,0)</f>
        <v>0</v>
      </c>
      <c r="AR51" s="133">
        <f aca="1">IF($G51&gt;1,MATCH("X",INDIRECT(CONCATENATE("SeguimientoAlumnos!R"&amp;MATCH($C51,SeguimientoAlumnos!$C$3:$C$160,0)+2&amp;"C"&amp;AQ51+1&amp;":R"&amp;MATCH($C51,SeguimientoAlumnos!$C$3:$C$160,0)+2&amp;"C76"),FALSE()),0)+AQ51,0)</f>
        <v>0</v>
      </c>
      <c r="AS51" s="133">
        <f aca="1">IF($G51&gt;1,MATCH("X",INDIRECT(CONCATENATE("SeguimientoAlumnos!R"&amp;MATCH($C51,SeguimientoAlumnos!$C$3:$C$160,0)+2&amp;"C"&amp;AR51+1&amp;":R"&amp;MATCH($C51,SeguimientoAlumnos!$C$3:$C$160,0)+2&amp;"C76"),FALSE()),0)+AR51,0)</f>
        <v>0</v>
      </c>
      <c r="AT51" s="133">
        <f aca="1">IF($G51&gt;1,MATCH("X",INDIRECT(CONCATENATE("SeguimientoAlumnos!R"&amp;MATCH($C51,SeguimientoAlumnos!$C$3:$C$160,0)+2&amp;"C"&amp;AS51+1&amp;":R"&amp;MATCH($C51,SeguimientoAlumnos!$C$3:$C$160,0)+2&amp;"C76"),FALSE()),0)+AS51,0)</f>
        <v>0</v>
      </c>
      <c r="AU51" s="133">
        <f aca="1">IF($G51&gt;1,MATCH("X",INDIRECT(CONCATENATE("SeguimientoAlumnos!R"&amp;MATCH($C51,SeguimientoAlumnos!$C$3:$C$160,0)+2&amp;"C"&amp;AT51+1&amp;":R"&amp;MATCH($C51,SeguimientoAlumnos!$C$3:$C$160,0)+2&amp;"C76"),FALSE()),0)+AT51,0)</f>
        <v>0</v>
      </c>
      <c r="AV51" s="133">
        <f aca="1">IF($G51&gt;1,MATCH("X",INDIRECT(CONCATENATE("SeguimientoAlumnos!R"&amp;MATCH($C51,SeguimientoAlumnos!$C$3:$C$160,0)+2&amp;"C"&amp;AU51+1&amp;":R"&amp;MATCH($C51,SeguimientoAlumnos!$C$3:$C$160,0)+2&amp;"C76"),FALSE()),0)+AU51,0)</f>
        <v>0</v>
      </c>
    </row>
    <row r="52" spans="1:48" ht="15.75" customHeight="1">
      <c r="A52" s="130" t="e">
        <f>#REF!</f>
        <v>#REF!</v>
      </c>
      <c r="B52" s="130" t="str">
        <f>SeguimientoAlumnos!A54</f>
        <v>ISC03B</v>
      </c>
      <c r="C52" s="130" t="str">
        <f>SeguimientoAlumnos!C54</f>
        <v>UP220485</v>
      </c>
      <c r="D52" s="130">
        <f>SeguimientoAlumnos!D54</f>
        <v>0</v>
      </c>
      <c r="E52" s="65" t="str">
        <f>C52&amp;"@alumnos.upa.edu.mx"</f>
        <v>UP220485@alumnos.upa.edu.mx</v>
      </c>
      <c r="F52" s="65">
        <f>VLOOKUP($C52,SeguimientoAlumnos!$C$2:$BW$109,51,FALSE())</f>
        <v>0</v>
      </c>
      <c r="G52" s="65">
        <f>VLOOKUP($C52,SeguimientoAlumnos!$C$2:$BW$109,52,FALSE())</f>
        <v>0</v>
      </c>
      <c r="H52" s="131" t="str">
        <f aca="1">IFERROR(INDIRECT(CONCATENATE("SeguimientoAlumnos!R2C"&amp;AN52),FALSE()),"")</f>
        <v/>
      </c>
      <c r="I52" s="131" t="str">
        <f aca="1">IFERROR(INDIRECT(CONCATENATE("SeguimientoAlumnos!R2C"&amp;AO52),FALSE()),"")</f>
        <v/>
      </c>
      <c r="J52" s="131" t="str">
        <f aca="1">IFERROR(INDIRECT(CONCATENATE("SeguimientoAlumnos!R2C"&amp;AP52),FALSE()),"")</f>
        <v/>
      </c>
      <c r="K52" s="131" t="str">
        <f aca="1">IFERROR(INDIRECT(CONCATENATE("SeguimientoAlumnos!R2C"&amp;AQ52),FALSE()),"")</f>
        <v/>
      </c>
      <c r="L52" s="131" t="str">
        <f aca="1">IFERROR(INDIRECT(CONCATENATE("SeguimientoAlumnos!R2C"&amp;AR52),FALSE()),"")</f>
        <v/>
      </c>
      <c r="M52" s="131" t="str">
        <f aca="1">IFERROR(INDIRECT(CONCATENATE("SeguimientoAlumnos!R2C"&amp;AS52),FALSE()),"")</f>
        <v/>
      </c>
      <c r="N52" s="131" t="str">
        <f aca="1">IFERROR(INDIRECT(CONCATENATE("SeguimientoAlumnos!R2C"&amp;AT52),FALSE()),"")</f>
        <v/>
      </c>
      <c r="O52" s="131" t="str">
        <f aca="1">IFERROR(INDIRECT(CONCATENATE("SeguimientoAlumnos!R2C"&amp;AU52),FALSE()),"")</f>
        <v/>
      </c>
      <c r="P52" s="131" t="str">
        <f aca="1">IFERROR(INDIRECT(CONCATENATE("SeguimientoAlumnos!R2C"&amp;AV52),FALSE()),"")</f>
        <v/>
      </c>
      <c r="Q52" s="65">
        <f>VLOOKUP($C52,SeguimientoAlumnos!$C$2:$BT$109,49,FALSE())</f>
        <v>0</v>
      </c>
      <c r="R52" s="131" t="str">
        <f aca="1">IFERROR(INDIRECT(CONCATENATE("SeguimientoAlumnos!R2C"&amp;AG52),FALSE()),"")</f>
        <v/>
      </c>
      <c r="S52" s="131" t="str">
        <f aca="1">IFERROR(INDIRECT(CONCATENATE("SeguimientoAlumnos!R2C"&amp;AH52),FALSE()),"")</f>
        <v/>
      </c>
      <c r="T52" s="131" t="str">
        <f aca="1">IFERROR(INDIRECT(CONCATENATE("SeguimientoAlumnos!R2C"&amp;AI52),FALSE()),"")</f>
        <v/>
      </c>
      <c r="U52" s="65"/>
      <c r="V52" s="65"/>
      <c r="W52" s="65"/>
      <c r="X52" s="65"/>
      <c r="Y52" s="65">
        <f>VLOOKUP($C52,SeguimientoAlumnos!$C$2:$BT$109,50,FALSE())</f>
        <v>0</v>
      </c>
      <c r="Z52" s="131" t="str">
        <f aca="1">IFERROR(INDIRECT(CONCATENATE("SeguimientoAlumnos!R2C"&amp;AD52),FALSE()),"")</f>
        <v/>
      </c>
      <c r="AA52" s="131" t="str">
        <f aca="1">IFERROR(INDIRECT(CONCATENATE("SeguimientoAlumnos!R2C"&amp;AE52),FALSE()),"")</f>
        <v/>
      </c>
      <c r="AB52" s="131" t="str">
        <f aca="1">IFERROR(INDIRECT(CONCATENATE("SeguimientoAlumnos!R2C"&amp;AF52),FALSE()),"")</f>
        <v/>
      </c>
      <c r="AC52" s="65">
        <f>VLOOKUP($C52,SeguimientoAlumnos!$C$2:$BT$109,43,FALSE())</f>
        <v>0</v>
      </c>
      <c r="AD52" s="132">
        <f aca="1">IF($Y52&gt;0,MATCH("E",INDIRECT(CONCATENATE("SeguimientoAlumnos!R"&amp;MATCH($C52,SeguimientoAlumnos!$C$3:$C$130,0)+2&amp;"C5"&amp;":R"&amp;MATCH($C52,SeguimientoAlumnos!$C$3:$C$130,0)+2&amp;"C76"),FALSE()),0)+4,0)</f>
        <v>0</v>
      </c>
      <c r="AE52" s="133">
        <f aca="1">IF($Y52&gt;1,MATCH("E",INDIRECT(CONCATENATE("SeguimientoAlumnos!R"&amp;MATCH($C52,SeguimientoAlumnos!$C$3:$C$130,0)+2&amp;"C"&amp;AD52+1&amp;":R"&amp;MATCH($C52,SeguimientoAlumnos!$C$3:$C$130,0)+2&amp;"C76"),FALSE()),0)+AD52,0)</f>
        <v>0</v>
      </c>
      <c r="AF52" s="133">
        <f aca="1">IF($Y52&gt;2,MATCH("E",INDIRECT(CONCATENATE("SeguimientoAlumnos!R"&amp;MATCH($C52,SeguimientoAlumnos!$C$3:$C$130,0)+2&amp;"C"&amp;AE52+1&amp;":R"&amp;MATCH($C52,SeguimientoAlumnos!$C$3:$C$130,0)+2&amp;"C76"),FALSE()),0)+AE52,0)</f>
        <v>0</v>
      </c>
      <c r="AG52" s="133">
        <f aca="1">IF($Q52&gt;0,MATCH("R",INDIRECT(CONCATENATE("SeguimientoAlumnos!R"&amp;MATCH($C52,SeguimientoAlumnos!$C$3:$C$160,0)+2&amp;"C5"&amp;":R"&amp;MATCH($C52,SeguimientoAlumnos!$C$3:$C$160,0)+2&amp;"C76"),FALSE()),0)+4,0)</f>
        <v>0</v>
      </c>
      <c r="AH52" s="133">
        <f aca="1">IF($Q52&gt;1,MATCH("R",INDIRECT(CONCATENATE("SeguimientoAlumnos!R"&amp;MATCH($C52,SeguimientoAlumnos!$C$3:$C$160,0)+2&amp;"C"&amp;AG52+1&amp;":R"&amp;MATCH($C52,SeguimientoAlumnos!$C$3:$C$160,0)+2&amp;"C76"),FALSE()),0)+AG52,0)</f>
        <v>0</v>
      </c>
      <c r="AI52" s="133">
        <f aca="1">IF($Q52&gt;1,MATCH("R",INDIRECT(CONCATENATE("SeguimientoAlumnos!R"&amp;MATCH($C52,SeguimientoAlumnos!$C$3:$C$160,0)+2&amp;"C"&amp;AH52+1&amp;":R"&amp;MATCH($C52,SeguimientoAlumnos!$C$3:$C$160,0)+2&amp;"C76"),FALSE()),0)+AH52,0)</f>
        <v>0</v>
      </c>
      <c r="AJ52" s="133">
        <f aca="1">IF($Q52&gt;1,MATCH("R",INDIRECT(CONCATENATE("SeguimientoAlumnos!R"&amp;MATCH($C52,SeguimientoAlumnos!$C$3:$C$160,0)+2&amp;"C"&amp;AI52+1&amp;":R"&amp;MATCH($C52,SeguimientoAlumnos!$C$3:$C$160,0)+2&amp;"C76"),FALSE()),0)+AI52,0)</f>
        <v>0</v>
      </c>
      <c r="AK52" s="133">
        <f aca="1">IF($Q52&gt;1,MATCH("R",INDIRECT(CONCATENATE("SeguimientoAlumnos!R"&amp;MATCH($C52,SeguimientoAlumnos!$C$3:$C$160,0)+2&amp;"C"&amp;AJ52+1&amp;":R"&amp;MATCH($C52,SeguimientoAlumnos!$C$3:$C$160,0)+2&amp;"C76"),FALSE()),0)+AJ52,0)</f>
        <v>0</v>
      </c>
      <c r="AL52" s="134">
        <f aca="1">IF($Q52&gt;1,MATCH("R",INDIRECT(CONCATENATE("SeguimientoAlumnos!R"&amp;MATCH($C52,SeguimientoAlumnos!$C$3:$C$160,0)+2&amp;"C"&amp;AK52+1&amp;":R"&amp;MATCH($C52,SeguimientoAlumnos!$C$3:$C$160,0)+2&amp;"C76"),FALSE()),0)+AK52,0)</f>
        <v>0</v>
      </c>
      <c r="AM52" s="134">
        <f aca="1">IF($Q52&gt;1,MATCH("R",INDIRECT(CONCATENATE("SeguimientoAlumnos!R"&amp;MATCH($C52,SeguimientoAlumnos!$C$3:$C$160,0)+2&amp;"C"&amp;AL52+1&amp;":R"&amp;MATCH($C52,SeguimientoAlumnos!$C$3:$C$160,0)+2&amp;"C76"),FALSE()),0)+AL52,0)</f>
        <v>0</v>
      </c>
      <c r="AN52" s="133">
        <f aca="1">IF($G52&gt;0,MATCH("X",INDIRECT(CONCATENATE("SeguimientoAlumnos!R"&amp;MATCH($C52,SeguimientoAlumnos!$C$3:$C$160,0)+2&amp;"C5"&amp;":R"&amp;MATCH($C52,SeguimientoAlumnos!$C$3:$C$160,0)+2&amp;"C76"),FALSE()),0)+4,0)</f>
        <v>0</v>
      </c>
      <c r="AO52" s="135">
        <f aca="1">IF($G52&gt;1,MATCH("X",INDIRECT(CONCATENATE("SeguimientoAlumnos!R"&amp;MATCH($C52,SeguimientoAlumnos!$C$3:$C$160,0)+2&amp;"C"&amp;AN52+1&amp;":R"&amp;MATCH($C52,SeguimientoAlumnos!$C$3:$C$160,0)+2&amp;"C76"),FALSE()),0)+AN52,0)</f>
        <v>0</v>
      </c>
      <c r="AP52" s="133">
        <f aca="1">IF($G52&gt;1,MATCH("X",INDIRECT(CONCATENATE("SeguimientoAlumnos!R"&amp;MATCH($C52,SeguimientoAlumnos!$C$3:$C$160,0)+2&amp;"C"&amp;AO52+1&amp;":R"&amp;MATCH($C52,SeguimientoAlumnos!$C$3:$C$160,0)+2&amp;"C76"),FALSE()),0)+AO52,0)</f>
        <v>0</v>
      </c>
      <c r="AQ52" s="133">
        <f aca="1">IF($G52&gt;1,MATCH("X",INDIRECT(CONCATENATE("SeguimientoAlumnos!R"&amp;MATCH($C52,SeguimientoAlumnos!$C$3:$C$160,0)+2&amp;"C"&amp;AP52+1&amp;":R"&amp;MATCH($C52,SeguimientoAlumnos!$C$3:$C$160,0)+2&amp;"C76"),FALSE()),0)+AP52,0)</f>
        <v>0</v>
      </c>
      <c r="AR52" s="133">
        <f aca="1">IF($G52&gt;1,MATCH("X",INDIRECT(CONCATENATE("SeguimientoAlumnos!R"&amp;MATCH($C52,SeguimientoAlumnos!$C$3:$C$160,0)+2&amp;"C"&amp;AQ52+1&amp;":R"&amp;MATCH($C52,SeguimientoAlumnos!$C$3:$C$160,0)+2&amp;"C76"),FALSE()),0)+AQ52,0)</f>
        <v>0</v>
      </c>
      <c r="AS52" s="133">
        <f aca="1">IF($G52&gt;1,MATCH("X",INDIRECT(CONCATENATE("SeguimientoAlumnos!R"&amp;MATCH($C52,SeguimientoAlumnos!$C$3:$C$160,0)+2&amp;"C"&amp;AR52+1&amp;":R"&amp;MATCH($C52,SeguimientoAlumnos!$C$3:$C$160,0)+2&amp;"C76"),FALSE()),0)+AR52,0)</f>
        <v>0</v>
      </c>
      <c r="AT52" s="133">
        <f aca="1">IF($G52&gt;1,MATCH("X",INDIRECT(CONCATENATE("SeguimientoAlumnos!R"&amp;MATCH($C52,SeguimientoAlumnos!$C$3:$C$160,0)+2&amp;"C"&amp;AS52+1&amp;":R"&amp;MATCH($C52,SeguimientoAlumnos!$C$3:$C$160,0)+2&amp;"C76"),FALSE()),0)+AS52,0)</f>
        <v>0</v>
      </c>
      <c r="AU52" s="133">
        <f aca="1">IF($G52&gt;1,MATCH("X",INDIRECT(CONCATENATE("SeguimientoAlumnos!R"&amp;MATCH($C52,SeguimientoAlumnos!$C$3:$C$160,0)+2&amp;"C"&amp;AT52+1&amp;":R"&amp;MATCH($C52,SeguimientoAlumnos!$C$3:$C$160,0)+2&amp;"C76"),FALSE()),0)+AT52,0)</f>
        <v>0</v>
      </c>
      <c r="AV52" s="133">
        <f aca="1">IF($G52&gt;1,MATCH("X",INDIRECT(CONCATENATE("SeguimientoAlumnos!R"&amp;MATCH($C52,SeguimientoAlumnos!$C$3:$C$160,0)+2&amp;"C"&amp;AU52+1&amp;":R"&amp;MATCH($C52,SeguimientoAlumnos!$C$3:$C$160,0)+2&amp;"C76"),FALSE()),0)+AU52,0)</f>
        <v>0</v>
      </c>
    </row>
    <row r="53" spans="1:48" ht="15.75" customHeight="1">
      <c r="A53" s="130" t="e">
        <f>#REF!</f>
        <v>#REF!</v>
      </c>
      <c r="B53" s="130" t="str">
        <f>SeguimientoAlumnos!A55</f>
        <v>ISC03C</v>
      </c>
      <c r="C53" s="130" t="str">
        <f>SeguimientoAlumnos!C55</f>
        <v>UP220891</v>
      </c>
      <c r="D53" s="130">
        <f>SeguimientoAlumnos!D55</f>
        <v>0</v>
      </c>
      <c r="E53" s="65" t="str">
        <f>C53&amp;"@alumnos.upa.edu.mx"</f>
        <v>UP220891@alumnos.upa.edu.mx</v>
      </c>
      <c r="F53" s="65">
        <f>VLOOKUP($C53,SeguimientoAlumnos!$C$2:$BW$109,51,FALSE())</f>
        <v>0</v>
      </c>
      <c r="G53" s="65">
        <f>VLOOKUP($C53,SeguimientoAlumnos!$C$2:$BW$109,52,FALSE())</f>
        <v>0</v>
      </c>
      <c r="H53" s="131" t="str">
        <f aca="1">IFERROR(INDIRECT(CONCATENATE("SeguimientoAlumnos!R2C"&amp;AN53),FALSE()),"")</f>
        <v/>
      </c>
      <c r="I53" s="131" t="str">
        <f aca="1">IFERROR(INDIRECT(CONCATENATE("SeguimientoAlumnos!R2C"&amp;AO53),FALSE()),"")</f>
        <v/>
      </c>
      <c r="J53" s="131" t="str">
        <f aca="1">IFERROR(INDIRECT(CONCATENATE("SeguimientoAlumnos!R2C"&amp;AP53),FALSE()),"")</f>
        <v/>
      </c>
      <c r="K53" s="131" t="str">
        <f aca="1">IFERROR(INDIRECT(CONCATENATE("SeguimientoAlumnos!R2C"&amp;AQ53),FALSE()),"")</f>
        <v/>
      </c>
      <c r="L53" s="131" t="str">
        <f aca="1">IFERROR(INDIRECT(CONCATENATE("SeguimientoAlumnos!R2C"&amp;AR53),FALSE()),"")</f>
        <v/>
      </c>
      <c r="M53" s="131" t="str">
        <f aca="1">IFERROR(INDIRECT(CONCATENATE("SeguimientoAlumnos!R2C"&amp;AS53),FALSE()),"")</f>
        <v/>
      </c>
      <c r="N53" s="131" t="str">
        <f aca="1">IFERROR(INDIRECT(CONCATENATE("SeguimientoAlumnos!R2C"&amp;AT53),FALSE()),"")</f>
        <v/>
      </c>
      <c r="O53" s="131" t="str">
        <f aca="1">IFERROR(INDIRECT(CONCATENATE("SeguimientoAlumnos!R2C"&amp;AU53),FALSE()),"")</f>
        <v/>
      </c>
      <c r="P53" s="131" t="str">
        <f aca="1">IFERROR(INDIRECT(CONCATENATE("SeguimientoAlumnos!R2C"&amp;AV53),FALSE()),"")</f>
        <v/>
      </c>
      <c r="Q53" s="65">
        <f>VLOOKUP($C53,SeguimientoAlumnos!$C$2:$BT$109,49,FALSE())</f>
        <v>0</v>
      </c>
      <c r="R53" s="131" t="str">
        <f aca="1">IFERROR(INDIRECT(CONCATENATE("SeguimientoAlumnos!R2C"&amp;AG53),FALSE()),"")</f>
        <v/>
      </c>
      <c r="S53" s="131" t="str">
        <f aca="1">IFERROR(INDIRECT(CONCATENATE("SeguimientoAlumnos!R2C"&amp;AH53),FALSE()),"")</f>
        <v/>
      </c>
      <c r="T53" s="131" t="str">
        <f aca="1">IFERROR(INDIRECT(CONCATENATE("SeguimientoAlumnos!R2C"&amp;AI53),FALSE()),"")</f>
        <v/>
      </c>
      <c r="U53" s="65"/>
      <c r="V53" s="65"/>
      <c r="W53" s="65"/>
      <c r="X53" s="65"/>
      <c r="Y53" s="65">
        <f>VLOOKUP($C53,SeguimientoAlumnos!$C$2:$BT$109,50,FALSE())</f>
        <v>0</v>
      </c>
      <c r="Z53" s="131" t="str">
        <f aca="1">IFERROR(INDIRECT(CONCATENATE("SeguimientoAlumnos!R2C"&amp;AD53),FALSE()),"")</f>
        <v/>
      </c>
      <c r="AA53" s="131" t="str">
        <f aca="1">IFERROR(INDIRECT(CONCATENATE("SeguimientoAlumnos!R2C"&amp;AE53),FALSE()),"")</f>
        <v/>
      </c>
      <c r="AB53" s="131" t="str">
        <f aca="1">IFERROR(INDIRECT(CONCATENATE("SeguimientoAlumnos!R2C"&amp;AF53),FALSE()),"")</f>
        <v/>
      </c>
      <c r="AC53" s="65">
        <f>VLOOKUP($C53,SeguimientoAlumnos!$C$2:$BT$109,43,FALSE())</f>
        <v>0</v>
      </c>
      <c r="AD53" s="132">
        <f aca="1">IF($Y53&gt;0,MATCH("E",INDIRECT(CONCATENATE("SeguimientoAlumnos!R"&amp;MATCH($C53,SeguimientoAlumnos!$C$3:$C$130,0)+2&amp;"C5"&amp;":R"&amp;MATCH($C53,SeguimientoAlumnos!$C$3:$C$130,0)+2&amp;"C76"),FALSE()),0)+4,0)</f>
        <v>0</v>
      </c>
      <c r="AE53" s="133">
        <f aca="1">IF($Y53&gt;1,MATCH("E",INDIRECT(CONCATENATE("SeguimientoAlumnos!R"&amp;MATCH($C53,SeguimientoAlumnos!$C$3:$C$130,0)+2&amp;"C"&amp;AD53+1&amp;":R"&amp;MATCH($C53,SeguimientoAlumnos!$C$3:$C$130,0)+2&amp;"C76"),FALSE()),0)+AD53,0)</f>
        <v>0</v>
      </c>
      <c r="AF53" s="133">
        <f aca="1">IF($Y53&gt;2,MATCH("E",INDIRECT(CONCATENATE("SeguimientoAlumnos!R"&amp;MATCH($C53,SeguimientoAlumnos!$C$3:$C$130,0)+2&amp;"C"&amp;AE53+1&amp;":R"&amp;MATCH($C53,SeguimientoAlumnos!$C$3:$C$130,0)+2&amp;"C76"),FALSE()),0)+AE53,0)</f>
        <v>0</v>
      </c>
      <c r="AG53" s="133">
        <f aca="1">IF($Q53&gt;0,MATCH("R",INDIRECT(CONCATENATE("SeguimientoAlumnos!R"&amp;MATCH($C53,SeguimientoAlumnos!$C$3:$C$160,0)+2&amp;"C5"&amp;":R"&amp;MATCH($C53,SeguimientoAlumnos!$C$3:$C$160,0)+2&amp;"C76"),FALSE()),0)+4,0)</f>
        <v>0</v>
      </c>
      <c r="AH53" s="133">
        <f aca="1">IF($Q53&gt;1,MATCH("R",INDIRECT(CONCATENATE("SeguimientoAlumnos!R"&amp;MATCH($C53,SeguimientoAlumnos!$C$3:$C$160,0)+2&amp;"C"&amp;AG53+1&amp;":R"&amp;MATCH($C53,SeguimientoAlumnos!$C$3:$C$160,0)+2&amp;"C76"),FALSE()),0)+AG53,0)</f>
        <v>0</v>
      </c>
      <c r="AI53" s="133">
        <f aca="1">IF($Q53&gt;1,MATCH("R",INDIRECT(CONCATENATE("SeguimientoAlumnos!R"&amp;MATCH($C53,SeguimientoAlumnos!$C$3:$C$160,0)+2&amp;"C"&amp;AH53+1&amp;":R"&amp;MATCH($C53,SeguimientoAlumnos!$C$3:$C$160,0)+2&amp;"C76"),FALSE()),0)+AH53,0)</f>
        <v>0</v>
      </c>
      <c r="AJ53" s="133">
        <f aca="1">IF($Q53&gt;1,MATCH("R",INDIRECT(CONCATENATE("SeguimientoAlumnos!R"&amp;MATCH($C53,SeguimientoAlumnos!$C$3:$C$160,0)+2&amp;"C"&amp;AI53+1&amp;":R"&amp;MATCH($C53,SeguimientoAlumnos!$C$3:$C$160,0)+2&amp;"C76"),FALSE()),0)+AI53,0)</f>
        <v>0</v>
      </c>
      <c r="AK53" s="133">
        <f aca="1">IF($Q53&gt;1,MATCH("R",INDIRECT(CONCATENATE("SeguimientoAlumnos!R"&amp;MATCH($C53,SeguimientoAlumnos!$C$3:$C$160,0)+2&amp;"C"&amp;AJ53+1&amp;":R"&amp;MATCH($C53,SeguimientoAlumnos!$C$3:$C$160,0)+2&amp;"C76"),FALSE()),0)+AJ53,0)</f>
        <v>0</v>
      </c>
      <c r="AL53" s="134">
        <f aca="1">IF($Q53&gt;1,MATCH("R",INDIRECT(CONCATENATE("SeguimientoAlumnos!R"&amp;MATCH($C53,SeguimientoAlumnos!$C$3:$C$160,0)+2&amp;"C"&amp;AK53+1&amp;":R"&amp;MATCH($C53,SeguimientoAlumnos!$C$3:$C$160,0)+2&amp;"C76"),FALSE()),0)+AK53,0)</f>
        <v>0</v>
      </c>
      <c r="AM53" s="134">
        <f aca="1">IF($Q53&gt;1,MATCH("R",INDIRECT(CONCATENATE("SeguimientoAlumnos!R"&amp;MATCH($C53,SeguimientoAlumnos!$C$3:$C$160,0)+2&amp;"C"&amp;AL53+1&amp;":R"&amp;MATCH($C53,SeguimientoAlumnos!$C$3:$C$160,0)+2&amp;"C76"),FALSE()),0)+AL53,0)</f>
        <v>0</v>
      </c>
      <c r="AN53" s="133">
        <f aca="1">IF($G53&gt;0,MATCH("X",INDIRECT(CONCATENATE("SeguimientoAlumnos!R"&amp;MATCH($C53,SeguimientoAlumnos!$C$3:$C$160,0)+2&amp;"C5"&amp;":R"&amp;MATCH($C53,SeguimientoAlumnos!$C$3:$C$160,0)+2&amp;"C76"),FALSE()),0)+4,0)</f>
        <v>0</v>
      </c>
      <c r="AO53" s="135">
        <f aca="1">IF($G53&gt;1,MATCH("X",INDIRECT(CONCATENATE("SeguimientoAlumnos!R"&amp;MATCH($C53,SeguimientoAlumnos!$C$3:$C$160,0)+2&amp;"C"&amp;AN53+1&amp;":R"&amp;MATCH($C53,SeguimientoAlumnos!$C$3:$C$160,0)+2&amp;"C76"),FALSE()),0)+AN53,0)</f>
        <v>0</v>
      </c>
      <c r="AP53" s="133">
        <f aca="1">IF($G53&gt;1,MATCH("X",INDIRECT(CONCATENATE("SeguimientoAlumnos!R"&amp;MATCH($C53,SeguimientoAlumnos!$C$3:$C$160,0)+2&amp;"C"&amp;AO53+1&amp;":R"&amp;MATCH($C53,SeguimientoAlumnos!$C$3:$C$160,0)+2&amp;"C76"),FALSE()),0)+AO53,0)</f>
        <v>0</v>
      </c>
      <c r="AQ53" s="133">
        <f aca="1">IF($G53&gt;1,MATCH("X",INDIRECT(CONCATENATE("SeguimientoAlumnos!R"&amp;MATCH($C53,SeguimientoAlumnos!$C$3:$C$160,0)+2&amp;"C"&amp;AP53+1&amp;":R"&amp;MATCH($C53,SeguimientoAlumnos!$C$3:$C$160,0)+2&amp;"C76"),FALSE()),0)+AP53,0)</f>
        <v>0</v>
      </c>
      <c r="AR53" s="133">
        <f aca="1">IF($G53&gt;1,MATCH("X",INDIRECT(CONCATENATE("SeguimientoAlumnos!R"&amp;MATCH($C53,SeguimientoAlumnos!$C$3:$C$160,0)+2&amp;"C"&amp;AQ53+1&amp;":R"&amp;MATCH($C53,SeguimientoAlumnos!$C$3:$C$160,0)+2&amp;"C76"),FALSE()),0)+AQ53,0)</f>
        <v>0</v>
      </c>
      <c r="AS53" s="133">
        <f aca="1">IF($G53&gt;1,MATCH("X",INDIRECT(CONCATENATE("SeguimientoAlumnos!R"&amp;MATCH($C53,SeguimientoAlumnos!$C$3:$C$160,0)+2&amp;"C"&amp;AR53+1&amp;":R"&amp;MATCH($C53,SeguimientoAlumnos!$C$3:$C$160,0)+2&amp;"C76"),FALSE()),0)+AR53,0)</f>
        <v>0</v>
      </c>
      <c r="AT53" s="133">
        <f aca="1">IF($G53&gt;1,MATCH("X",INDIRECT(CONCATENATE("SeguimientoAlumnos!R"&amp;MATCH($C53,SeguimientoAlumnos!$C$3:$C$160,0)+2&amp;"C"&amp;AS53+1&amp;":R"&amp;MATCH($C53,SeguimientoAlumnos!$C$3:$C$160,0)+2&amp;"C76"),FALSE()),0)+AS53,0)</f>
        <v>0</v>
      </c>
      <c r="AU53" s="133">
        <f aca="1">IF($G53&gt;1,MATCH("X",INDIRECT(CONCATENATE("SeguimientoAlumnos!R"&amp;MATCH($C53,SeguimientoAlumnos!$C$3:$C$160,0)+2&amp;"C"&amp;AT53+1&amp;":R"&amp;MATCH($C53,SeguimientoAlumnos!$C$3:$C$160,0)+2&amp;"C76"),FALSE()),0)+AT53,0)</f>
        <v>0</v>
      </c>
      <c r="AV53" s="133">
        <f aca="1">IF($G53&gt;1,MATCH("X",INDIRECT(CONCATENATE("SeguimientoAlumnos!R"&amp;MATCH($C53,SeguimientoAlumnos!$C$3:$C$160,0)+2&amp;"C"&amp;AU53+1&amp;":R"&amp;MATCH($C53,SeguimientoAlumnos!$C$3:$C$160,0)+2&amp;"C76"),FALSE()),0)+AU53,0)</f>
        <v>0</v>
      </c>
    </row>
    <row r="54" spans="1:48" ht="15.75" customHeight="1">
      <c r="A54" s="130" t="e">
        <f>#REF!</f>
        <v>#REF!</v>
      </c>
      <c r="B54" s="130" t="str">
        <f>SeguimientoAlumnos!A56</f>
        <v>ISC03A</v>
      </c>
      <c r="C54" s="130" t="str">
        <f>SeguimientoAlumnos!C56</f>
        <v>UP220048</v>
      </c>
      <c r="D54" s="130">
        <f>SeguimientoAlumnos!D56</f>
        <v>0</v>
      </c>
      <c r="E54" s="65" t="str">
        <f>C54&amp;"@alumnos.upa.edu.mx"</f>
        <v>UP220048@alumnos.upa.edu.mx</v>
      </c>
      <c r="F54" s="65">
        <f>VLOOKUP($C54,SeguimientoAlumnos!$C$2:$BW$109,51,FALSE())</f>
        <v>0</v>
      </c>
      <c r="G54" s="65">
        <f>VLOOKUP($C54,SeguimientoAlumnos!$C$2:$BW$109,52,FALSE())</f>
        <v>0</v>
      </c>
      <c r="H54" s="131" t="str">
        <f aca="1">IFERROR(INDIRECT(CONCATENATE("SeguimientoAlumnos!R2C"&amp;AN54),FALSE()),"")</f>
        <v/>
      </c>
      <c r="I54" s="131" t="str">
        <f aca="1">IFERROR(INDIRECT(CONCATENATE("SeguimientoAlumnos!R2C"&amp;AO54),FALSE()),"")</f>
        <v/>
      </c>
      <c r="J54" s="131" t="str">
        <f aca="1">IFERROR(INDIRECT(CONCATENATE("SeguimientoAlumnos!R2C"&amp;AP54),FALSE()),"")</f>
        <v/>
      </c>
      <c r="K54" s="131" t="str">
        <f aca="1">IFERROR(INDIRECT(CONCATENATE("SeguimientoAlumnos!R2C"&amp;AQ54),FALSE()),"")</f>
        <v/>
      </c>
      <c r="L54" s="131" t="str">
        <f aca="1">IFERROR(INDIRECT(CONCATENATE("SeguimientoAlumnos!R2C"&amp;AR54),FALSE()),"")</f>
        <v/>
      </c>
      <c r="M54" s="131" t="str">
        <f aca="1">IFERROR(INDIRECT(CONCATENATE("SeguimientoAlumnos!R2C"&amp;AS54),FALSE()),"")</f>
        <v/>
      </c>
      <c r="N54" s="131" t="str">
        <f aca="1">IFERROR(INDIRECT(CONCATENATE("SeguimientoAlumnos!R2C"&amp;AT54),FALSE()),"")</f>
        <v/>
      </c>
      <c r="O54" s="131" t="str">
        <f aca="1">IFERROR(INDIRECT(CONCATENATE("SeguimientoAlumnos!R2C"&amp;AU54),FALSE()),"")</f>
        <v/>
      </c>
      <c r="P54" s="131" t="str">
        <f aca="1">IFERROR(INDIRECT(CONCATENATE("SeguimientoAlumnos!R2C"&amp;AV54),FALSE()),"")</f>
        <v/>
      </c>
      <c r="Q54" s="65">
        <f>VLOOKUP($C54,SeguimientoAlumnos!$C$2:$BT$109,49,FALSE())</f>
        <v>0</v>
      </c>
      <c r="R54" s="131" t="str">
        <f aca="1">IFERROR(INDIRECT(CONCATENATE("SeguimientoAlumnos!R2C"&amp;AG54),FALSE()),"")</f>
        <v/>
      </c>
      <c r="S54" s="131" t="str">
        <f aca="1">IFERROR(INDIRECT(CONCATENATE("SeguimientoAlumnos!R2C"&amp;AH54),FALSE()),"")</f>
        <v/>
      </c>
      <c r="T54" s="131" t="str">
        <f aca="1">IFERROR(INDIRECT(CONCATENATE("SeguimientoAlumnos!R2C"&amp;AI54),FALSE()),"")</f>
        <v/>
      </c>
      <c r="U54" s="65"/>
      <c r="V54" s="65"/>
      <c r="W54" s="65"/>
      <c r="X54" s="65"/>
      <c r="Y54" s="65">
        <f>VLOOKUP($C54,SeguimientoAlumnos!$C$2:$BT$109,50,FALSE())</f>
        <v>0</v>
      </c>
      <c r="Z54" s="131" t="str">
        <f aca="1">IFERROR(INDIRECT(CONCATENATE("SeguimientoAlumnos!R2C"&amp;AD54),FALSE()),"")</f>
        <v/>
      </c>
      <c r="AA54" s="131" t="str">
        <f aca="1">IFERROR(INDIRECT(CONCATENATE("SeguimientoAlumnos!R2C"&amp;AE54),FALSE()),"")</f>
        <v/>
      </c>
      <c r="AB54" s="131" t="str">
        <f aca="1">IFERROR(INDIRECT(CONCATENATE("SeguimientoAlumnos!R2C"&amp;AF54),FALSE()),"")</f>
        <v/>
      </c>
      <c r="AC54" s="65">
        <f>VLOOKUP($C54,SeguimientoAlumnos!$C$2:$BT$109,43,FALSE())</f>
        <v>0</v>
      </c>
      <c r="AD54" s="132">
        <f aca="1">IF($Y54&gt;0,MATCH("E",INDIRECT(CONCATENATE("SeguimientoAlumnos!R"&amp;MATCH($C54,SeguimientoAlumnos!$C$3:$C$130,0)+2&amp;"C5"&amp;":R"&amp;MATCH($C54,SeguimientoAlumnos!$C$3:$C$130,0)+2&amp;"C76"),FALSE()),0)+4,0)</f>
        <v>0</v>
      </c>
      <c r="AE54" s="133">
        <f aca="1">IF($Y54&gt;1,MATCH("E",INDIRECT(CONCATENATE("SeguimientoAlumnos!R"&amp;MATCH($C54,SeguimientoAlumnos!$C$3:$C$130,0)+2&amp;"C"&amp;AD54+1&amp;":R"&amp;MATCH($C54,SeguimientoAlumnos!$C$3:$C$130,0)+2&amp;"C76"),FALSE()),0)+AD54,0)</f>
        <v>0</v>
      </c>
      <c r="AF54" s="133">
        <f aca="1">IF($Y54&gt;2,MATCH("E",INDIRECT(CONCATENATE("SeguimientoAlumnos!R"&amp;MATCH($C54,SeguimientoAlumnos!$C$3:$C$130,0)+2&amp;"C"&amp;AE54+1&amp;":R"&amp;MATCH($C54,SeguimientoAlumnos!$C$3:$C$130,0)+2&amp;"C76"),FALSE()),0)+AE54,0)</f>
        <v>0</v>
      </c>
      <c r="AG54" s="133">
        <f aca="1">IF($Q54&gt;0,MATCH("R",INDIRECT(CONCATENATE("SeguimientoAlumnos!R"&amp;MATCH($C54,SeguimientoAlumnos!$C$3:$C$160,0)+2&amp;"C5"&amp;":R"&amp;MATCH($C54,SeguimientoAlumnos!$C$3:$C$160,0)+2&amp;"C76"),FALSE()),0)+4,0)</f>
        <v>0</v>
      </c>
      <c r="AH54" s="133">
        <f aca="1">IF($Q54&gt;1,MATCH("R",INDIRECT(CONCATENATE("SeguimientoAlumnos!R"&amp;MATCH($C54,SeguimientoAlumnos!$C$3:$C$160,0)+2&amp;"C"&amp;AG54+1&amp;":R"&amp;MATCH($C54,SeguimientoAlumnos!$C$3:$C$160,0)+2&amp;"C76"),FALSE()),0)+AG54,0)</f>
        <v>0</v>
      </c>
      <c r="AI54" s="133">
        <f aca="1">IF($Q54&gt;1,MATCH("R",INDIRECT(CONCATENATE("SeguimientoAlumnos!R"&amp;MATCH($C54,SeguimientoAlumnos!$C$3:$C$160,0)+2&amp;"C"&amp;AH54+1&amp;":R"&amp;MATCH($C54,SeguimientoAlumnos!$C$3:$C$160,0)+2&amp;"C76"),FALSE()),0)+AH54,0)</f>
        <v>0</v>
      </c>
      <c r="AJ54" s="133">
        <f aca="1">IF($Q54&gt;1,MATCH("R",INDIRECT(CONCATENATE("SeguimientoAlumnos!R"&amp;MATCH($C54,SeguimientoAlumnos!$C$3:$C$160,0)+2&amp;"C"&amp;AI54+1&amp;":R"&amp;MATCH($C54,SeguimientoAlumnos!$C$3:$C$160,0)+2&amp;"C76"),FALSE()),0)+AI54,0)</f>
        <v>0</v>
      </c>
      <c r="AK54" s="133">
        <f aca="1">IF($Q54&gt;1,MATCH("R",INDIRECT(CONCATENATE("SeguimientoAlumnos!R"&amp;MATCH($C54,SeguimientoAlumnos!$C$3:$C$160,0)+2&amp;"C"&amp;AJ54+1&amp;":R"&amp;MATCH($C54,SeguimientoAlumnos!$C$3:$C$160,0)+2&amp;"C76"),FALSE()),0)+AJ54,0)</f>
        <v>0</v>
      </c>
      <c r="AL54" s="134">
        <f aca="1">IF($Q54&gt;1,MATCH("R",INDIRECT(CONCATENATE("SeguimientoAlumnos!R"&amp;MATCH($C54,SeguimientoAlumnos!$C$3:$C$160,0)+2&amp;"C"&amp;AK54+1&amp;":R"&amp;MATCH($C54,SeguimientoAlumnos!$C$3:$C$160,0)+2&amp;"C76"),FALSE()),0)+AK54,0)</f>
        <v>0</v>
      </c>
      <c r="AM54" s="134">
        <f aca="1">IF($Q54&gt;1,MATCH("R",INDIRECT(CONCATENATE("SeguimientoAlumnos!R"&amp;MATCH($C54,SeguimientoAlumnos!$C$3:$C$160,0)+2&amp;"C"&amp;AL54+1&amp;":R"&amp;MATCH($C54,SeguimientoAlumnos!$C$3:$C$160,0)+2&amp;"C76"),FALSE()),0)+AL54,0)</f>
        <v>0</v>
      </c>
      <c r="AN54" s="133">
        <f aca="1">IF($G54&gt;0,MATCH("X",INDIRECT(CONCATENATE("SeguimientoAlumnos!R"&amp;MATCH($C54,SeguimientoAlumnos!$C$3:$C$160,0)+2&amp;"C5"&amp;":R"&amp;MATCH($C54,SeguimientoAlumnos!$C$3:$C$160,0)+2&amp;"C76"),FALSE()),0)+4,0)</f>
        <v>0</v>
      </c>
      <c r="AO54" s="135">
        <f aca="1">IF($G54&gt;1,MATCH("X",INDIRECT(CONCATENATE("SeguimientoAlumnos!R"&amp;MATCH($C54,SeguimientoAlumnos!$C$3:$C$160,0)+2&amp;"C"&amp;AN54+1&amp;":R"&amp;MATCH($C54,SeguimientoAlumnos!$C$3:$C$160,0)+2&amp;"C76"),FALSE()),0)+AN54,0)</f>
        <v>0</v>
      </c>
      <c r="AP54" s="133">
        <f aca="1">IF($G54&gt;1,MATCH("X",INDIRECT(CONCATENATE("SeguimientoAlumnos!R"&amp;MATCH($C54,SeguimientoAlumnos!$C$3:$C$160,0)+2&amp;"C"&amp;AO54+1&amp;":R"&amp;MATCH($C54,SeguimientoAlumnos!$C$3:$C$160,0)+2&amp;"C76"),FALSE()),0)+AO54,0)</f>
        <v>0</v>
      </c>
      <c r="AQ54" s="133">
        <f aca="1">IF($G54&gt;1,MATCH("X",INDIRECT(CONCATENATE("SeguimientoAlumnos!R"&amp;MATCH($C54,SeguimientoAlumnos!$C$3:$C$160,0)+2&amp;"C"&amp;AP54+1&amp;":R"&amp;MATCH($C54,SeguimientoAlumnos!$C$3:$C$160,0)+2&amp;"C76"),FALSE()),0)+AP54,0)</f>
        <v>0</v>
      </c>
      <c r="AR54" s="133">
        <f aca="1">IF($G54&gt;1,MATCH("X",INDIRECT(CONCATENATE("SeguimientoAlumnos!R"&amp;MATCH($C54,SeguimientoAlumnos!$C$3:$C$160,0)+2&amp;"C"&amp;AQ54+1&amp;":R"&amp;MATCH($C54,SeguimientoAlumnos!$C$3:$C$160,0)+2&amp;"C76"),FALSE()),0)+AQ54,0)</f>
        <v>0</v>
      </c>
      <c r="AS54" s="133">
        <f aca="1">IF($G54&gt;1,MATCH("X",INDIRECT(CONCATENATE("SeguimientoAlumnos!R"&amp;MATCH($C54,SeguimientoAlumnos!$C$3:$C$160,0)+2&amp;"C"&amp;AR54+1&amp;":R"&amp;MATCH($C54,SeguimientoAlumnos!$C$3:$C$160,0)+2&amp;"C76"),FALSE()),0)+AR54,0)</f>
        <v>0</v>
      </c>
      <c r="AT54" s="133">
        <f aca="1">IF($G54&gt;1,MATCH("X",INDIRECT(CONCATENATE("SeguimientoAlumnos!R"&amp;MATCH($C54,SeguimientoAlumnos!$C$3:$C$160,0)+2&amp;"C"&amp;AS54+1&amp;":R"&amp;MATCH($C54,SeguimientoAlumnos!$C$3:$C$160,0)+2&amp;"C76"),FALSE()),0)+AS54,0)</f>
        <v>0</v>
      </c>
      <c r="AU54" s="133">
        <f aca="1">IF($G54&gt;1,MATCH("X",INDIRECT(CONCATENATE("SeguimientoAlumnos!R"&amp;MATCH($C54,SeguimientoAlumnos!$C$3:$C$160,0)+2&amp;"C"&amp;AT54+1&amp;":R"&amp;MATCH($C54,SeguimientoAlumnos!$C$3:$C$160,0)+2&amp;"C76"),FALSE()),0)+AT54,0)</f>
        <v>0</v>
      </c>
      <c r="AV54" s="133">
        <f aca="1">IF($G54&gt;1,MATCH("X",INDIRECT(CONCATENATE("SeguimientoAlumnos!R"&amp;MATCH($C54,SeguimientoAlumnos!$C$3:$C$160,0)+2&amp;"C"&amp;AU54+1&amp;":R"&amp;MATCH($C54,SeguimientoAlumnos!$C$3:$C$160,0)+2&amp;"C76"),FALSE()),0)+AU54,0)</f>
        <v>0</v>
      </c>
    </row>
    <row r="55" spans="1:48" ht="15.75" customHeight="1">
      <c r="A55" s="130" t="e">
        <f>#REF!</f>
        <v>#REF!</v>
      </c>
      <c r="B55" s="130" t="str">
        <f>SeguimientoAlumnos!A57</f>
        <v>ISC03C</v>
      </c>
      <c r="C55" s="130" t="str">
        <f>SeguimientoAlumnos!C57</f>
        <v>UP220079</v>
      </c>
      <c r="D55" s="130">
        <f>SeguimientoAlumnos!D57</f>
        <v>0</v>
      </c>
      <c r="E55" s="65" t="str">
        <f>C55&amp;"@alumnos.upa.edu.mx"</f>
        <v>UP220079@alumnos.upa.edu.mx</v>
      </c>
      <c r="F55" s="65">
        <f>VLOOKUP($C55,SeguimientoAlumnos!$C$2:$BW$109,51,FALSE())</f>
        <v>0</v>
      </c>
      <c r="G55" s="65">
        <f>VLOOKUP($C55,SeguimientoAlumnos!$C$2:$BW$109,52,FALSE())</f>
        <v>0</v>
      </c>
      <c r="H55" s="131" t="str">
        <f aca="1">IFERROR(INDIRECT(CONCATENATE("SeguimientoAlumnos!R2C"&amp;AN55),FALSE()),"")</f>
        <v/>
      </c>
      <c r="I55" s="131" t="str">
        <f aca="1">IFERROR(INDIRECT(CONCATENATE("SeguimientoAlumnos!R2C"&amp;AO55),FALSE()),"")</f>
        <v/>
      </c>
      <c r="J55" s="131" t="str">
        <f aca="1">IFERROR(INDIRECT(CONCATENATE("SeguimientoAlumnos!R2C"&amp;AP55),FALSE()),"")</f>
        <v/>
      </c>
      <c r="K55" s="131" t="str">
        <f aca="1">IFERROR(INDIRECT(CONCATENATE("SeguimientoAlumnos!R2C"&amp;AQ55),FALSE()),"")</f>
        <v/>
      </c>
      <c r="L55" s="131" t="str">
        <f aca="1">IFERROR(INDIRECT(CONCATENATE("SeguimientoAlumnos!R2C"&amp;AR55),FALSE()),"")</f>
        <v/>
      </c>
      <c r="M55" s="131" t="str">
        <f aca="1">IFERROR(INDIRECT(CONCATENATE("SeguimientoAlumnos!R2C"&amp;AS55),FALSE()),"")</f>
        <v/>
      </c>
      <c r="N55" s="131" t="str">
        <f aca="1">IFERROR(INDIRECT(CONCATENATE("SeguimientoAlumnos!R2C"&amp;AT55),FALSE()),"")</f>
        <v/>
      </c>
      <c r="O55" s="131" t="str">
        <f aca="1">IFERROR(INDIRECT(CONCATENATE("SeguimientoAlumnos!R2C"&amp;AU55),FALSE()),"")</f>
        <v/>
      </c>
      <c r="P55" s="131" t="str">
        <f aca="1">IFERROR(INDIRECT(CONCATENATE("SeguimientoAlumnos!R2C"&amp;AV55),FALSE()),"")</f>
        <v/>
      </c>
      <c r="Q55" s="65">
        <f>VLOOKUP($C55,SeguimientoAlumnos!$C$2:$BT$109,49,FALSE())</f>
        <v>0</v>
      </c>
      <c r="R55" s="131" t="str">
        <f aca="1">IFERROR(INDIRECT(CONCATENATE("SeguimientoAlumnos!R2C"&amp;AG55),FALSE()),"")</f>
        <v/>
      </c>
      <c r="S55" s="131" t="str">
        <f aca="1">IFERROR(INDIRECT(CONCATENATE("SeguimientoAlumnos!R2C"&amp;AH55),FALSE()),"")</f>
        <v/>
      </c>
      <c r="T55" s="131" t="str">
        <f aca="1">IFERROR(INDIRECT(CONCATENATE("SeguimientoAlumnos!R2C"&amp;AI55),FALSE()),"")</f>
        <v/>
      </c>
      <c r="U55" s="65"/>
      <c r="V55" s="65"/>
      <c r="W55" s="65"/>
      <c r="X55" s="65"/>
      <c r="Y55" s="65">
        <f>VLOOKUP($C55,SeguimientoAlumnos!$C$2:$BT$109,50,FALSE())</f>
        <v>0</v>
      </c>
      <c r="Z55" s="131" t="str">
        <f aca="1">IFERROR(INDIRECT(CONCATENATE("SeguimientoAlumnos!R2C"&amp;AD55),FALSE()),"")</f>
        <v/>
      </c>
      <c r="AA55" s="131" t="str">
        <f aca="1">IFERROR(INDIRECT(CONCATENATE("SeguimientoAlumnos!R2C"&amp;AE55),FALSE()),"")</f>
        <v/>
      </c>
      <c r="AB55" s="131" t="str">
        <f aca="1">IFERROR(INDIRECT(CONCATENATE("SeguimientoAlumnos!R2C"&amp;AF55),FALSE()),"")</f>
        <v/>
      </c>
      <c r="AC55" s="65">
        <f>VLOOKUP($C55,SeguimientoAlumnos!$C$2:$BT$109,43,FALSE())</f>
        <v>0</v>
      </c>
      <c r="AD55" s="132">
        <f aca="1">IF($Y55&gt;0,MATCH("E",INDIRECT(CONCATENATE("SeguimientoAlumnos!R"&amp;MATCH($C55,SeguimientoAlumnos!$C$3:$C$130,0)+2&amp;"C5"&amp;":R"&amp;MATCH($C55,SeguimientoAlumnos!$C$3:$C$130,0)+2&amp;"C76"),FALSE()),0)+4,0)</f>
        <v>0</v>
      </c>
      <c r="AE55" s="133">
        <f aca="1">IF($Y55&gt;1,MATCH("E",INDIRECT(CONCATENATE("SeguimientoAlumnos!R"&amp;MATCH($C55,SeguimientoAlumnos!$C$3:$C$130,0)+2&amp;"C"&amp;AD55+1&amp;":R"&amp;MATCH($C55,SeguimientoAlumnos!$C$3:$C$130,0)+2&amp;"C76"),FALSE()),0)+AD55,0)</f>
        <v>0</v>
      </c>
      <c r="AF55" s="133">
        <f aca="1">IF($Y55&gt;2,MATCH("E",INDIRECT(CONCATENATE("SeguimientoAlumnos!R"&amp;MATCH($C55,SeguimientoAlumnos!$C$3:$C$130,0)+2&amp;"C"&amp;AE55+1&amp;":R"&amp;MATCH($C55,SeguimientoAlumnos!$C$3:$C$130,0)+2&amp;"C76"),FALSE()),0)+AE55,0)</f>
        <v>0</v>
      </c>
      <c r="AG55" s="133">
        <f aca="1">IF($Q55&gt;0,MATCH("R",INDIRECT(CONCATENATE("SeguimientoAlumnos!R"&amp;MATCH($C55,SeguimientoAlumnos!$C$3:$C$160,0)+2&amp;"C5"&amp;":R"&amp;MATCH($C55,SeguimientoAlumnos!$C$3:$C$160,0)+2&amp;"C76"),FALSE()),0)+4,0)</f>
        <v>0</v>
      </c>
      <c r="AH55" s="133">
        <f aca="1">IF($Q55&gt;1,MATCH("R",INDIRECT(CONCATENATE("SeguimientoAlumnos!R"&amp;MATCH($C55,SeguimientoAlumnos!$C$3:$C$160,0)+2&amp;"C"&amp;AG55+1&amp;":R"&amp;MATCH($C55,SeguimientoAlumnos!$C$3:$C$160,0)+2&amp;"C76"),FALSE()),0)+AG55,0)</f>
        <v>0</v>
      </c>
      <c r="AI55" s="133">
        <f aca="1">IF($Q55&gt;1,MATCH("R",INDIRECT(CONCATENATE("SeguimientoAlumnos!R"&amp;MATCH($C55,SeguimientoAlumnos!$C$3:$C$160,0)+2&amp;"C"&amp;AH55+1&amp;":R"&amp;MATCH($C55,SeguimientoAlumnos!$C$3:$C$160,0)+2&amp;"C76"),FALSE()),0)+AH55,0)</f>
        <v>0</v>
      </c>
      <c r="AJ55" s="133">
        <f aca="1">IF($Q55&gt;1,MATCH("R",INDIRECT(CONCATENATE("SeguimientoAlumnos!R"&amp;MATCH($C55,SeguimientoAlumnos!$C$3:$C$160,0)+2&amp;"C"&amp;AI55+1&amp;":R"&amp;MATCH($C55,SeguimientoAlumnos!$C$3:$C$160,0)+2&amp;"C76"),FALSE()),0)+AI55,0)</f>
        <v>0</v>
      </c>
      <c r="AK55" s="133">
        <f aca="1">IF($Q55&gt;1,MATCH("R",INDIRECT(CONCATENATE("SeguimientoAlumnos!R"&amp;MATCH($C55,SeguimientoAlumnos!$C$3:$C$160,0)+2&amp;"C"&amp;AJ55+1&amp;":R"&amp;MATCH($C55,SeguimientoAlumnos!$C$3:$C$160,0)+2&amp;"C76"),FALSE()),0)+AJ55,0)</f>
        <v>0</v>
      </c>
      <c r="AL55" s="134">
        <f aca="1">IF($Q55&gt;1,MATCH("R",INDIRECT(CONCATENATE("SeguimientoAlumnos!R"&amp;MATCH($C55,SeguimientoAlumnos!$C$3:$C$160,0)+2&amp;"C"&amp;AK55+1&amp;":R"&amp;MATCH($C55,SeguimientoAlumnos!$C$3:$C$160,0)+2&amp;"C76"),FALSE()),0)+AK55,0)</f>
        <v>0</v>
      </c>
      <c r="AM55" s="134">
        <f aca="1">IF($Q55&gt;1,MATCH("R",INDIRECT(CONCATENATE("SeguimientoAlumnos!R"&amp;MATCH($C55,SeguimientoAlumnos!$C$3:$C$160,0)+2&amp;"C"&amp;AL55+1&amp;":R"&amp;MATCH($C55,SeguimientoAlumnos!$C$3:$C$160,0)+2&amp;"C76"),FALSE()),0)+AL55,0)</f>
        <v>0</v>
      </c>
      <c r="AN55" s="133">
        <f aca="1">IF($G55&gt;0,MATCH("X",INDIRECT(CONCATENATE("SeguimientoAlumnos!R"&amp;MATCH($C55,SeguimientoAlumnos!$C$3:$C$160,0)+2&amp;"C5"&amp;":R"&amp;MATCH($C55,SeguimientoAlumnos!$C$3:$C$160,0)+2&amp;"C76"),FALSE()),0)+4,0)</f>
        <v>0</v>
      </c>
      <c r="AO55" s="135">
        <f aca="1">IF($G55&gt;1,MATCH("X",INDIRECT(CONCATENATE("SeguimientoAlumnos!R"&amp;MATCH($C55,SeguimientoAlumnos!$C$3:$C$160,0)+2&amp;"C"&amp;AN55+1&amp;":R"&amp;MATCH($C55,SeguimientoAlumnos!$C$3:$C$160,0)+2&amp;"C76"),FALSE()),0)+AN55,0)</f>
        <v>0</v>
      </c>
      <c r="AP55" s="133">
        <f aca="1">IF($G55&gt;1,MATCH("X",INDIRECT(CONCATENATE("SeguimientoAlumnos!R"&amp;MATCH($C55,SeguimientoAlumnos!$C$3:$C$160,0)+2&amp;"C"&amp;AO55+1&amp;":R"&amp;MATCH($C55,SeguimientoAlumnos!$C$3:$C$160,0)+2&amp;"C76"),FALSE()),0)+AO55,0)</f>
        <v>0</v>
      </c>
      <c r="AQ55" s="133">
        <f aca="1">IF($G55&gt;1,MATCH("X",INDIRECT(CONCATENATE("SeguimientoAlumnos!R"&amp;MATCH($C55,SeguimientoAlumnos!$C$3:$C$160,0)+2&amp;"C"&amp;AP55+1&amp;":R"&amp;MATCH($C55,SeguimientoAlumnos!$C$3:$C$160,0)+2&amp;"C76"),FALSE()),0)+AP55,0)</f>
        <v>0</v>
      </c>
      <c r="AR55" s="133">
        <f aca="1">IF($G55&gt;1,MATCH("X",INDIRECT(CONCATENATE("SeguimientoAlumnos!R"&amp;MATCH($C55,SeguimientoAlumnos!$C$3:$C$160,0)+2&amp;"C"&amp;AQ55+1&amp;":R"&amp;MATCH($C55,SeguimientoAlumnos!$C$3:$C$160,0)+2&amp;"C76"),FALSE()),0)+AQ55,0)</f>
        <v>0</v>
      </c>
      <c r="AS55" s="133">
        <f aca="1">IF($G55&gt;1,MATCH("X",INDIRECT(CONCATENATE("SeguimientoAlumnos!R"&amp;MATCH($C55,SeguimientoAlumnos!$C$3:$C$160,0)+2&amp;"C"&amp;AR55+1&amp;":R"&amp;MATCH($C55,SeguimientoAlumnos!$C$3:$C$160,0)+2&amp;"C76"),FALSE()),0)+AR55,0)</f>
        <v>0</v>
      </c>
      <c r="AT55" s="133">
        <f aca="1">IF($G55&gt;1,MATCH("X",INDIRECT(CONCATENATE("SeguimientoAlumnos!R"&amp;MATCH($C55,SeguimientoAlumnos!$C$3:$C$160,0)+2&amp;"C"&amp;AS55+1&amp;":R"&amp;MATCH($C55,SeguimientoAlumnos!$C$3:$C$160,0)+2&amp;"C76"),FALSE()),0)+AS55,0)</f>
        <v>0</v>
      </c>
      <c r="AU55" s="133">
        <f aca="1">IF($G55&gt;1,MATCH("X",INDIRECT(CONCATENATE("SeguimientoAlumnos!R"&amp;MATCH($C55,SeguimientoAlumnos!$C$3:$C$160,0)+2&amp;"C"&amp;AT55+1&amp;":R"&amp;MATCH($C55,SeguimientoAlumnos!$C$3:$C$160,0)+2&amp;"C76"),FALSE()),0)+AT55,0)</f>
        <v>0</v>
      </c>
      <c r="AV55" s="133">
        <f aca="1">IF($G55&gt;1,MATCH("X",INDIRECT(CONCATENATE("SeguimientoAlumnos!R"&amp;MATCH($C55,SeguimientoAlumnos!$C$3:$C$160,0)+2&amp;"C"&amp;AU55+1&amp;":R"&amp;MATCH($C55,SeguimientoAlumnos!$C$3:$C$160,0)+2&amp;"C76"),FALSE()),0)+AU55,0)</f>
        <v>0</v>
      </c>
    </row>
    <row r="56" spans="1:48" ht="15.75" customHeight="1">
      <c r="A56" s="130" t="e">
        <f>#REF!</f>
        <v>#REF!</v>
      </c>
      <c r="B56" s="130" t="str">
        <f>SeguimientoAlumnos!A58</f>
        <v>ISC03B</v>
      </c>
      <c r="C56" s="130" t="str">
        <f>SeguimientoAlumnos!C58</f>
        <v>UP220142</v>
      </c>
      <c r="D56" s="130">
        <f>SeguimientoAlumnos!D58</f>
        <v>0</v>
      </c>
      <c r="E56" s="65" t="str">
        <f>C56&amp;"@alumnos.upa.edu.mx"</f>
        <v>UP220142@alumnos.upa.edu.mx</v>
      </c>
      <c r="F56" s="65">
        <f>VLOOKUP($C56,SeguimientoAlumnos!$C$2:$BW$109,51,FALSE())</f>
        <v>0</v>
      </c>
      <c r="G56" s="65">
        <f>VLOOKUP($C56,SeguimientoAlumnos!$C$2:$BW$109,52,FALSE())</f>
        <v>0</v>
      </c>
      <c r="H56" s="131" t="str">
        <f aca="1">IFERROR(INDIRECT(CONCATENATE("SeguimientoAlumnos!R2C"&amp;AN56),FALSE()),"")</f>
        <v/>
      </c>
      <c r="I56" s="131" t="str">
        <f aca="1">IFERROR(INDIRECT(CONCATENATE("SeguimientoAlumnos!R2C"&amp;AO56),FALSE()),"")</f>
        <v/>
      </c>
      <c r="J56" s="131" t="str">
        <f aca="1">IFERROR(INDIRECT(CONCATENATE("SeguimientoAlumnos!R2C"&amp;AP56),FALSE()),"")</f>
        <v/>
      </c>
      <c r="K56" s="131" t="str">
        <f aca="1">IFERROR(INDIRECT(CONCATENATE("SeguimientoAlumnos!R2C"&amp;AQ56),FALSE()),"")</f>
        <v/>
      </c>
      <c r="L56" s="131" t="str">
        <f aca="1">IFERROR(INDIRECT(CONCATENATE("SeguimientoAlumnos!R2C"&amp;AR56),FALSE()),"")</f>
        <v/>
      </c>
      <c r="M56" s="131" t="str">
        <f aca="1">IFERROR(INDIRECT(CONCATENATE("SeguimientoAlumnos!R2C"&amp;AS56),FALSE()),"")</f>
        <v/>
      </c>
      <c r="N56" s="131" t="str">
        <f aca="1">IFERROR(INDIRECT(CONCATENATE("SeguimientoAlumnos!R2C"&amp;AT56),FALSE()),"")</f>
        <v/>
      </c>
      <c r="O56" s="131" t="str">
        <f aca="1">IFERROR(INDIRECT(CONCATENATE("SeguimientoAlumnos!R2C"&amp;AU56),FALSE()),"")</f>
        <v/>
      </c>
      <c r="P56" s="131" t="str">
        <f aca="1">IFERROR(INDIRECT(CONCATENATE("SeguimientoAlumnos!R2C"&amp;AV56),FALSE()),"")</f>
        <v/>
      </c>
      <c r="Q56" s="65">
        <f>VLOOKUP($C56,SeguimientoAlumnos!$C$2:$BT$109,49,FALSE())</f>
        <v>0</v>
      </c>
      <c r="R56" s="131" t="str">
        <f aca="1">IFERROR(INDIRECT(CONCATENATE("SeguimientoAlumnos!R2C"&amp;AG56),FALSE()),"")</f>
        <v/>
      </c>
      <c r="S56" s="131" t="str">
        <f aca="1">IFERROR(INDIRECT(CONCATENATE("SeguimientoAlumnos!R2C"&amp;AH56),FALSE()),"")</f>
        <v/>
      </c>
      <c r="T56" s="131" t="str">
        <f aca="1">IFERROR(INDIRECT(CONCATENATE("SeguimientoAlumnos!R2C"&amp;AI56),FALSE()),"")</f>
        <v/>
      </c>
      <c r="U56" s="65"/>
      <c r="V56" s="65"/>
      <c r="W56" s="65"/>
      <c r="X56" s="65"/>
      <c r="Y56" s="65">
        <f>VLOOKUP($C56,SeguimientoAlumnos!$C$2:$BT$109,50,FALSE())</f>
        <v>0</v>
      </c>
      <c r="Z56" s="131" t="str">
        <f aca="1">IFERROR(INDIRECT(CONCATENATE("SeguimientoAlumnos!R2C"&amp;AD56),FALSE()),"")</f>
        <v/>
      </c>
      <c r="AA56" s="131" t="str">
        <f aca="1">IFERROR(INDIRECT(CONCATENATE("SeguimientoAlumnos!R2C"&amp;AE56),FALSE()),"")</f>
        <v/>
      </c>
      <c r="AB56" s="131" t="str">
        <f aca="1">IFERROR(INDIRECT(CONCATENATE("SeguimientoAlumnos!R2C"&amp;AF56),FALSE()),"")</f>
        <v/>
      </c>
      <c r="AC56" s="65">
        <f>VLOOKUP($C56,SeguimientoAlumnos!$C$2:$BT$109,43,FALSE())</f>
        <v>0</v>
      </c>
      <c r="AD56" s="132">
        <f aca="1">IF($Y56&gt;0,MATCH("E",INDIRECT(CONCATENATE("SeguimientoAlumnos!R"&amp;MATCH($C56,SeguimientoAlumnos!$C$3:$C$130,0)+2&amp;"C5"&amp;":R"&amp;MATCH($C56,SeguimientoAlumnos!$C$3:$C$130,0)+2&amp;"C76"),FALSE()),0)+4,0)</f>
        <v>0</v>
      </c>
      <c r="AE56" s="133">
        <f aca="1">IF($Y56&gt;1,MATCH("E",INDIRECT(CONCATENATE("SeguimientoAlumnos!R"&amp;MATCH($C56,SeguimientoAlumnos!$C$3:$C$130,0)+2&amp;"C"&amp;AD56+1&amp;":R"&amp;MATCH($C56,SeguimientoAlumnos!$C$3:$C$130,0)+2&amp;"C76"),FALSE()),0)+AD56,0)</f>
        <v>0</v>
      </c>
      <c r="AF56" s="133">
        <f aca="1">IF($Y56&gt;2,MATCH("E",INDIRECT(CONCATENATE("SeguimientoAlumnos!R"&amp;MATCH($C56,SeguimientoAlumnos!$C$3:$C$130,0)+2&amp;"C"&amp;AE56+1&amp;":R"&amp;MATCH($C56,SeguimientoAlumnos!$C$3:$C$130,0)+2&amp;"C76"),FALSE()),0)+AE56,0)</f>
        <v>0</v>
      </c>
      <c r="AG56" s="133">
        <f aca="1">IF($Q56&gt;0,MATCH("R",INDIRECT(CONCATENATE("SeguimientoAlumnos!R"&amp;MATCH($C56,SeguimientoAlumnos!$C$3:$C$160,0)+2&amp;"C5"&amp;":R"&amp;MATCH($C56,SeguimientoAlumnos!$C$3:$C$160,0)+2&amp;"C76"),FALSE()),0)+4,0)</f>
        <v>0</v>
      </c>
      <c r="AH56" s="133">
        <f aca="1">IF($Q56&gt;1,MATCH("R",INDIRECT(CONCATENATE("SeguimientoAlumnos!R"&amp;MATCH($C56,SeguimientoAlumnos!$C$3:$C$160,0)+2&amp;"C"&amp;AG56+1&amp;":R"&amp;MATCH($C56,SeguimientoAlumnos!$C$3:$C$160,0)+2&amp;"C76"),FALSE()),0)+AG56,0)</f>
        <v>0</v>
      </c>
      <c r="AI56" s="133">
        <f aca="1">IF($Q56&gt;1,MATCH("R",INDIRECT(CONCATENATE("SeguimientoAlumnos!R"&amp;MATCH($C56,SeguimientoAlumnos!$C$3:$C$160,0)+2&amp;"C"&amp;AH56+1&amp;":R"&amp;MATCH($C56,SeguimientoAlumnos!$C$3:$C$160,0)+2&amp;"C76"),FALSE()),0)+AH56,0)</f>
        <v>0</v>
      </c>
      <c r="AJ56" s="133">
        <f aca="1">IF($Q56&gt;1,MATCH("R",INDIRECT(CONCATENATE("SeguimientoAlumnos!R"&amp;MATCH($C56,SeguimientoAlumnos!$C$3:$C$160,0)+2&amp;"C"&amp;AI56+1&amp;":R"&amp;MATCH($C56,SeguimientoAlumnos!$C$3:$C$160,0)+2&amp;"C76"),FALSE()),0)+AI56,0)</f>
        <v>0</v>
      </c>
      <c r="AK56" s="133">
        <f aca="1">IF($Q56&gt;1,MATCH("R",INDIRECT(CONCATENATE("SeguimientoAlumnos!R"&amp;MATCH($C56,SeguimientoAlumnos!$C$3:$C$160,0)+2&amp;"C"&amp;AJ56+1&amp;":R"&amp;MATCH($C56,SeguimientoAlumnos!$C$3:$C$160,0)+2&amp;"C76"),FALSE()),0)+AJ56,0)</f>
        <v>0</v>
      </c>
      <c r="AL56" s="134">
        <f aca="1">IF($Q56&gt;1,MATCH("R",INDIRECT(CONCATENATE("SeguimientoAlumnos!R"&amp;MATCH($C56,SeguimientoAlumnos!$C$3:$C$160,0)+2&amp;"C"&amp;AK56+1&amp;":R"&amp;MATCH($C56,SeguimientoAlumnos!$C$3:$C$160,0)+2&amp;"C76"),FALSE()),0)+AK56,0)</f>
        <v>0</v>
      </c>
      <c r="AM56" s="134">
        <f aca="1">IF($Q56&gt;1,MATCH("R",INDIRECT(CONCATENATE("SeguimientoAlumnos!R"&amp;MATCH($C56,SeguimientoAlumnos!$C$3:$C$160,0)+2&amp;"C"&amp;AL56+1&amp;":R"&amp;MATCH($C56,SeguimientoAlumnos!$C$3:$C$160,0)+2&amp;"C76"),FALSE()),0)+AL56,0)</f>
        <v>0</v>
      </c>
      <c r="AN56" s="133">
        <f aca="1">IF($G56&gt;0,MATCH("X",INDIRECT(CONCATENATE("SeguimientoAlumnos!R"&amp;MATCH($C56,SeguimientoAlumnos!$C$3:$C$160,0)+2&amp;"C5"&amp;":R"&amp;MATCH($C56,SeguimientoAlumnos!$C$3:$C$160,0)+2&amp;"C76"),FALSE()),0)+4,0)</f>
        <v>0</v>
      </c>
      <c r="AO56" s="135">
        <f aca="1">IF($G56&gt;1,MATCH("X",INDIRECT(CONCATENATE("SeguimientoAlumnos!R"&amp;MATCH($C56,SeguimientoAlumnos!$C$3:$C$160,0)+2&amp;"C"&amp;AN56+1&amp;":R"&amp;MATCH($C56,SeguimientoAlumnos!$C$3:$C$160,0)+2&amp;"C76"),FALSE()),0)+AN56,0)</f>
        <v>0</v>
      </c>
      <c r="AP56" s="133">
        <f aca="1">IF($G56&gt;1,MATCH("X",INDIRECT(CONCATENATE("SeguimientoAlumnos!R"&amp;MATCH($C56,SeguimientoAlumnos!$C$3:$C$160,0)+2&amp;"C"&amp;AO56+1&amp;":R"&amp;MATCH($C56,SeguimientoAlumnos!$C$3:$C$160,0)+2&amp;"C76"),FALSE()),0)+AO56,0)</f>
        <v>0</v>
      </c>
      <c r="AQ56" s="133">
        <f aca="1">IF($G56&gt;1,MATCH("X",INDIRECT(CONCATENATE("SeguimientoAlumnos!R"&amp;MATCH($C56,SeguimientoAlumnos!$C$3:$C$160,0)+2&amp;"C"&amp;AP56+1&amp;":R"&amp;MATCH($C56,SeguimientoAlumnos!$C$3:$C$160,0)+2&amp;"C76"),FALSE()),0)+AP56,0)</f>
        <v>0</v>
      </c>
      <c r="AR56" s="133">
        <f aca="1">IF($G56&gt;1,MATCH("X",INDIRECT(CONCATENATE("SeguimientoAlumnos!R"&amp;MATCH($C56,SeguimientoAlumnos!$C$3:$C$160,0)+2&amp;"C"&amp;AQ56+1&amp;":R"&amp;MATCH($C56,SeguimientoAlumnos!$C$3:$C$160,0)+2&amp;"C76"),FALSE()),0)+AQ56,0)</f>
        <v>0</v>
      </c>
      <c r="AS56" s="133">
        <f aca="1">IF($G56&gt;1,MATCH("X",INDIRECT(CONCATENATE("SeguimientoAlumnos!R"&amp;MATCH($C56,SeguimientoAlumnos!$C$3:$C$160,0)+2&amp;"C"&amp;AR56+1&amp;":R"&amp;MATCH($C56,SeguimientoAlumnos!$C$3:$C$160,0)+2&amp;"C76"),FALSE()),0)+AR56,0)</f>
        <v>0</v>
      </c>
      <c r="AT56" s="133">
        <f aca="1">IF($G56&gt;1,MATCH("X",INDIRECT(CONCATENATE("SeguimientoAlumnos!R"&amp;MATCH($C56,SeguimientoAlumnos!$C$3:$C$160,0)+2&amp;"C"&amp;AS56+1&amp;":R"&amp;MATCH($C56,SeguimientoAlumnos!$C$3:$C$160,0)+2&amp;"C76"),FALSE()),0)+AS56,0)</f>
        <v>0</v>
      </c>
      <c r="AU56" s="133">
        <f aca="1">IF($G56&gt;1,MATCH("X",INDIRECT(CONCATENATE("SeguimientoAlumnos!R"&amp;MATCH($C56,SeguimientoAlumnos!$C$3:$C$160,0)+2&amp;"C"&amp;AT56+1&amp;":R"&amp;MATCH($C56,SeguimientoAlumnos!$C$3:$C$160,0)+2&amp;"C76"),FALSE()),0)+AT56,0)</f>
        <v>0</v>
      </c>
      <c r="AV56" s="133">
        <f aca="1">IF($G56&gt;1,MATCH("X",INDIRECT(CONCATENATE("SeguimientoAlumnos!R"&amp;MATCH($C56,SeguimientoAlumnos!$C$3:$C$160,0)+2&amp;"C"&amp;AU56+1&amp;":R"&amp;MATCH($C56,SeguimientoAlumnos!$C$3:$C$160,0)+2&amp;"C76"),FALSE()),0)+AU56,0)</f>
        <v>0</v>
      </c>
    </row>
    <row r="57" spans="1:48" ht="15.75" customHeight="1">
      <c r="A57" s="130" t="e">
        <f>#REF!</f>
        <v>#REF!</v>
      </c>
      <c r="B57" s="130" t="str">
        <f>SeguimientoAlumnos!A59</f>
        <v>ISC03B</v>
      </c>
      <c r="C57" s="130" t="str">
        <f>SeguimientoAlumnos!C59</f>
        <v>UP220290</v>
      </c>
      <c r="D57" s="130">
        <f>SeguimientoAlumnos!D59</f>
        <v>0</v>
      </c>
      <c r="E57" s="65" t="str">
        <f>C57&amp;"@alumnos.upa.edu.mx"</f>
        <v>UP220290@alumnos.upa.edu.mx</v>
      </c>
      <c r="F57" s="65">
        <f>VLOOKUP($C57,SeguimientoAlumnos!$C$2:$BW$109,51,FALSE())</f>
        <v>0</v>
      </c>
      <c r="G57" s="65">
        <f>VLOOKUP($C57,SeguimientoAlumnos!$C$2:$BW$109,52,FALSE())</f>
        <v>0</v>
      </c>
      <c r="H57" s="131" t="str">
        <f aca="1">IFERROR(INDIRECT(CONCATENATE("SeguimientoAlumnos!R2C"&amp;AN57),FALSE()),"")</f>
        <v/>
      </c>
      <c r="I57" s="131" t="str">
        <f aca="1">IFERROR(INDIRECT(CONCATENATE("SeguimientoAlumnos!R2C"&amp;AO57),FALSE()),"")</f>
        <v/>
      </c>
      <c r="J57" s="131" t="str">
        <f aca="1">IFERROR(INDIRECT(CONCATENATE("SeguimientoAlumnos!R2C"&amp;AP57),FALSE()),"")</f>
        <v/>
      </c>
      <c r="K57" s="131" t="str">
        <f aca="1">IFERROR(INDIRECT(CONCATENATE("SeguimientoAlumnos!R2C"&amp;AQ57),FALSE()),"")</f>
        <v/>
      </c>
      <c r="L57" s="131" t="str">
        <f aca="1">IFERROR(INDIRECT(CONCATENATE("SeguimientoAlumnos!R2C"&amp;AR57),FALSE()),"")</f>
        <v/>
      </c>
      <c r="M57" s="131" t="str">
        <f aca="1">IFERROR(INDIRECT(CONCATENATE("SeguimientoAlumnos!R2C"&amp;AS57),FALSE()),"")</f>
        <v/>
      </c>
      <c r="N57" s="131" t="str">
        <f aca="1">IFERROR(INDIRECT(CONCATENATE("SeguimientoAlumnos!R2C"&amp;AT57),FALSE()),"")</f>
        <v/>
      </c>
      <c r="O57" s="131" t="str">
        <f aca="1">IFERROR(INDIRECT(CONCATENATE("SeguimientoAlumnos!R2C"&amp;AU57),FALSE()),"")</f>
        <v/>
      </c>
      <c r="P57" s="131" t="str">
        <f aca="1">IFERROR(INDIRECT(CONCATENATE("SeguimientoAlumnos!R2C"&amp;AV57),FALSE()),"")</f>
        <v/>
      </c>
      <c r="Q57" s="65">
        <f>VLOOKUP($C57,SeguimientoAlumnos!$C$2:$BT$109,49,FALSE())</f>
        <v>0</v>
      </c>
      <c r="R57" s="131" t="str">
        <f aca="1">IFERROR(INDIRECT(CONCATENATE("SeguimientoAlumnos!R2C"&amp;AG57),FALSE()),"")</f>
        <v/>
      </c>
      <c r="S57" s="131" t="str">
        <f aca="1">IFERROR(INDIRECT(CONCATENATE("SeguimientoAlumnos!R2C"&amp;AH57),FALSE()),"")</f>
        <v/>
      </c>
      <c r="T57" s="131" t="str">
        <f aca="1">IFERROR(INDIRECT(CONCATENATE("SeguimientoAlumnos!R2C"&amp;AI57),FALSE()),"")</f>
        <v/>
      </c>
      <c r="U57" s="65"/>
      <c r="V57" s="65"/>
      <c r="W57" s="65"/>
      <c r="X57" s="65"/>
      <c r="Y57" s="65">
        <f>VLOOKUP($C57,SeguimientoAlumnos!$C$2:$BT$109,50,FALSE())</f>
        <v>0</v>
      </c>
      <c r="Z57" s="131" t="str">
        <f aca="1">IFERROR(INDIRECT(CONCATENATE("SeguimientoAlumnos!R2C"&amp;AD57),FALSE()),"")</f>
        <v/>
      </c>
      <c r="AA57" s="131" t="str">
        <f aca="1">IFERROR(INDIRECT(CONCATENATE("SeguimientoAlumnos!R2C"&amp;AE57),FALSE()),"")</f>
        <v/>
      </c>
      <c r="AB57" s="131" t="str">
        <f aca="1">IFERROR(INDIRECT(CONCATENATE("SeguimientoAlumnos!R2C"&amp;AF57),FALSE()),"")</f>
        <v/>
      </c>
      <c r="AC57" s="65">
        <f>VLOOKUP($C57,SeguimientoAlumnos!$C$2:$BT$109,43,FALSE())</f>
        <v>0</v>
      </c>
      <c r="AD57" s="132">
        <f aca="1">IF($Y57&gt;0,MATCH("E",INDIRECT(CONCATENATE("SeguimientoAlumnos!R"&amp;MATCH($C57,SeguimientoAlumnos!$C$3:$C$130,0)+2&amp;"C5"&amp;":R"&amp;MATCH($C57,SeguimientoAlumnos!$C$3:$C$130,0)+2&amp;"C76"),FALSE()),0)+4,0)</f>
        <v>0</v>
      </c>
      <c r="AE57" s="133">
        <f aca="1">IF($Y57&gt;1,MATCH("E",INDIRECT(CONCATENATE("SeguimientoAlumnos!R"&amp;MATCH($C57,SeguimientoAlumnos!$C$3:$C$130,0)+2&amp;"C"&amp;AD57+1&amp;":R"&amp;MATCH($C57,SeguimientoAlumnos!$C$3:$C$130,0)+2&amp;"C76"),FALSE()),0)+AD57,0)</f>
        <v>0</v>
      </c>
      <c r="AF57" s="133">
        <f aca="1">IF($Y57&gt;2,MATCH("E",INDIRECT(CONCATENATE("SeguimientoAlumnos!R"&amp;MATCH($C57,SeguimientoAlumnos!$C$3:$C$130,0)+2&amp;"C"&amp;AE57+1&amp;":R"&amp;MATCH($C57,SeguimientoAlumnos!$C$3:$C$130,0)+2&amp;"C76"),FALSE()),0)+AE57,0)</f>
        <v>0</v>
      </c>
      <c r="AG57" s="133">
        <f aca="1">IF($Q57&gt;0,MATCH("R",INDIRECT(CONCATENATE("SeguimientoAlumnos!R"&amp;MATCH($C57,SeguimientoAlumnos!$C$3:$C$160,0)+2&amp;"C5"&amp;":R"&amp;MATCH($C57,SeguimientoAlumnos!$C$3:$C$160,0)+2&amp;"C76"),FALSE()),0)+4,0)</f>
        <v>0</v>
      </c>
      <c r="AH57" s="133">
        <f aca="1">IF($Q57&gt;1,MATCH("R",INDIRECT(CONCATENATE("SeguimientoAlumnos!R"&amp;MATCH($C57,SeguimientoAlumnos!$C$3:$C$160,0)+2&amp;"C"&amp;AG57+1&amp;":R"&amp;MATCH($C57,SeguimientoAlumnos!$C$3:$C$160,0)+2&amp;"C76"),FALSE()),0)+AG57,0)</f>
        <v>0</v>
      </c>
      <c r="AI57" s="133">
        <f aca="1">IF($Q57&gt;1,MATCH("R",INDIRECT(CONCATENATE("SeguimientoAlumnos!R"&amp;MATCH($C57,SeguimientoAlumnos!$C$3:$C$160,0)+2&amp;"C"&amp;AH57+1&amp;":R"&amp;MATCH($C57,SeguimientoAlumnos!$C$3:$C$160,0)+2&amp;"C76"),FALSE()),0)+AH57,0)</f>
        <v>0</v>
      </c>
      <c r="AJ57" s="133">
        <f aca="1">IF($Q57&gt;1,MATCH("R",INDIRECT(CONCATENATE("SeguimientoAlumnos!R"&amp;MATCH($C57,SeguimientoAlumnos!$C$3:$C$160,0)+2&amp;"C"&amp;AI57+1&amp;":R"&amp;MATCH($C57,SeguimientoAlumnos!$C$3:$C$160,0)+2&amp;"C76"),FALSE()),0)+AI57,0)</f>
        <v>0</v>
      </c>
      <c r="AK57" s="133">
        <f aca="1">IF($Q57&gt;1,MATCH("R",INDIRECT(CONCATENATE("SeguimientoAlumnos!R"&amp;MATCH($C57,SeguimientoAlumnos!$C$3:$C$160,0)+2&amp;"C"&amp;AJ57+1&amp;":R"&amp;MATCH($C57,SeguimientoAlumnos!$C$3:$C$160,0)+2&amp;"C76"),FALSE()),0)+AJ57,0)</f>
        <v>0</v>
      </c>
      <c r="AL57" s="134">
        <f aca="1">IF($Q57&gt;1,MATCH("R",INDIRECT(CONCATENATE("SeguimientoAlumnos!R"&amp;MATCH($C57,SeguimientoAlumnos!$C$3:$C$160,0)+2&amp;"C"&amp;AK57+1&amp;":R"&amp;MATCH($C57,SeguimientoAlumnos!$C$3:$C$160,0)+2&amp;"C76"),FALSE()),0)+AK57,0)</f>
        <v>0</v>
      </c>
      <c r="AM57" s="134">
        <f aca="1">IF($Q57&gt;1,MATCH("R",INDIRECT(CONCATENATE("SeguimientoAlumnos!R"&amp;MATCH($C57,SeguimientoAlumnos!$C$3:$C$160,0)+2&amp;"C"&amp;AL57+1&amp;":R"&amp;MATCH($C57,SeguimientoAlumnos!$C$3:$C$160,0)+2&amp;"C76"),FALSE()),0)+AL57,0)</f>
        <v>0</v>
      </c>
      <c r="AN57" s="133">
        <f aca="1">IF($G57&gt;0,MATCH("X",INDIRECT(CONCATENATE("SeguimientoAlumnos!R"&amp;MATCH($C57,SeguimientoAlumnos!$C$3:$C$160,0)+2&amp;"C5"&amp;":R"&amp;MATCH($C57,SeguimientoAlumnos!$C$3:$C$160,0)+2&amp;"C76"),FALSE()),0)+4,0)</f>
        <v>0</v>
      </c>
      <c r="AO57" s="135">
        <f aca="1">IF($G57&gt;1,MATCH("X",INDIRECT(CONCATENATE("SeguimientoAlumnos!R"&amp;MATCH($C57,SeguimientoAlumnos!$C$3:$C$160,0)+2&amp;"C"&amp;AN57+1&amp;":R"&amp;MATCH($C57,SeguimientoAlumnos!$C$3:$C$160,0)+2&amp;"C76"),FALSE()),0)+AN57,0)</f>
        <v>0</v>
      </c>
      <c r="AP57" s="133">
        <f aca="1">IF($G57&gt;1,MATCH("X",INDIRECT(CONCATENATE("SeguimientoAlumnos!R"&amp;MATCH($C57,SeguimientoAlumnos!$C$3:$C$160,0)+2&amp;"C"&amp;AO57+1&amp;":R"&amp;MATCH($C57,SeguimientoAlumnos!$C$3:$C$160,0)+2&amp;"C76"),FALSE()),0)+AO57,0)</f>
        <v>0</v>
      </c>
      <c r="AQ57" s="133">
        <f aca="1">IF($G57&gt;1,MATCH("X",INDIRECT(CONCATENATE("SeguimientoAlumnos!R"&amp;MATCH($C57,SeguimientoAlumnos!$C$3:$C$160,0)+2&amp;"C"&amp;AP57+1&amp;":R"&amp;MATCH($C57,SeguimientoAlumnos!$C$3:$C$160,0)+2&amp;"C76"),FALSE()),0)+AP57,0)</f>
        <v>0</v>
      </c>
      <c r="AR57" s="133">
        <f aca="1">IF($G57&gt;1,MATCH("X",INDIRECT(CONCATENATE("SeguimientoAlumnos!R"&amp;MATCH($C57,SeguimientoAlumnos!$C$3:$C$160,0)+2&amp;"C"&amp;AQ57+1&amp;":R"&amp;MATCH($C57,SeguimientoAlumnos!$C$3:$C$160,0)+2&amp;"C76"),FALSE()),0)+AQ57,0)</f>
        <v>0</v>
      </c>
      <c r="AS57" s="133">
        <f aca="1">IF($G57&gt;1,MATCH("X",INDIRECT(CONCATENATE("SeguimientoAlumnos!R"&amp;MATCH($C57,SeguimientoAlumnos!$C$3:$C$160,0)+2&amp;"C"&amp;AR57+1&amp;":R"&amp;MATCH($C57,SeguimientoAlumnos!$C$3:$C$160,0)+2&amp;"C76"),FALSE()),0)+AR57,0)</f>
        <v>0</v>
      </c>
      <c r="AT57" s="133">
        <f aca="1">IF($G57&gt;1,MATCH("X",INDIRECT(CONCATENATE("SeguimientoAlumnos!R"&amp;MATCH($C57,SeguimientoAlumnos!$C$3:$C$160,0)+2&amp;"C"&amp;AS57+1&amp;":R"&amp;MATCH($C57,SeguimientoAlumnos!$C$3:$C$160,0)+2&amp;"C76"),FALSE()),0)+AS57,0)</f>
        <v>0</v>
      </c>
      <c r="AU57" s="133">
        <f aca="1">IF($G57&gt;1,MATCH("X",INDIRECT(CONCATENATE("SeguimientoAlumnos!R"&amp;MATCH($C57,SeguimientoAlumnos!$C$3:$C$160,0)+2&amp;"C"&amp;AT57+1&amp;":R"&amp;MATCH($C57,SeguimientoAlumnos!$C$3:$C$160,0)+2&amp;"C76"),FALSE()),0)+AT57,0)</f>
        <v>0</v>
      </c>
      <c r="AV57" s="133">
        <f aca="1">IF($G57&gt;1,MATCH("X",INDIRECT(CONCATENATE("SeguimientoAlumnos!R"&amp;MATCH($C57,SeguimientoAlumnos!$C$3:$C$160,0)+2&amp;"C"&amp;AU57+1&amp;":R"&amp;MATCH($C57,SeguimientoAlumnos!$C$3:$C$160,0)+2&amp;"C76"),FALSE()),0)+AU57,0)</f>
        <v>0</v>
      </c>
    </row>
    <row r="58" spans="1:48" ht="15.75" customHeight="1">
      <c r="A58" s="130" t="e">
        <f>#REF!</f>
        <v>#REF!</v>
      </c>
      <c r="B58" s="130" t="str">
        <f>SeguimientoAlumnos!A60</f>
        <v>ISC03A</v>
      </c>
      <c r="C58" s="130" t="str">
        <f>SeguimientoAlumnos!C60</f>
        <v>UP220187</v>
      </c>
      <c r="D58" s="130">
        <f>SeguimientoAlumnos!D60</f>
        <v>0</v>
      </c>
      <c r="E58" s="65" t="str">
        <f>C58&amp;"@alumnos.upa.edu.mx"</f>
        <v>UP220187@alumnos.upa.edu.mx</v>
      </c>
      <c r="F58" s="65">
        <f>VLOOKUP($C58,SeguimientoAlumnos!$C$2:$BW$109,51,FALSE())</f>
        <v>0</v>
      </c>
      <c r="G58" s="65">
        <f>VLOOKUP($C58,SeguimientoAlumnos!$C$2:$BW$109,52,FALSE())</f>
        <v>0</v>
      </c>
      <c r="H58" s="131" t="str">
        <f aca="1">IFERROR(INDIRECT(CONCATENATE("SeguimientoAlumnos!R2C"&amp;AN58),FALSE()),"")</f>
        <v/>
      </c>
      <c r="I58" s="131" t="str">
        <f aca="1">IFERROR(INDIRECT(CONCATENATE("SeguimientoAlumnos!R2C"&amp;AO58),FALSE()),"")</f>
        <v/>
      </c>
      <c r="J58" s="131" t="str">
        <f aca="1">IFERROR(INDIRECT(CONCATENATE("SeguimientoAlumnos!R2C"&amp;AP58),FALSE()),"")</f>
        <v/>
      </c>
      <c r="K58" s="131" t="str">
        <f aca="1">IFERROR(INDIRECT(CONCATENATE("SeguimientoAlumnos!R2C"&amp;AQ58),FALSE()),"")</f>
        <v/>
      </c>
      <c r="L58" s="131" t="str">
        <f aca="1">IFERROR(INDIRECT(CONCATENATE("SeguimientoAlumnos!R2C"&amp;AR58),FALSE()),"")</f>
        <v/>
      </c>
      <c r="M58" s="131" t="str">
        <f aca="1">IFERROR(INDIRECT(CONCATENATE("SeguimientoAlumnos!R2C"&amp;AS58),FALSE()),"")</f>
        <v/>
      </c>
      <c r="N58" s="131" t="str">
        <f aca="1">IFERROR(INDIRECT(CONCATENATE("SeguimientoAlumnos!R2C"&amp;AT58),FALSE()),"")</f>
        <v/>
      </c>
      <c r="O58" s="131" t="str">
        <f aca="1">IFERROR(INDIRECT(CONCATENATE("SeguimientoAlumnos!R2C"&amp;AU58),FALSE()),"")</f>
        <v/>
      </c>
      <c r="P58" s="131" t="str">
        <f aca="1">IFERROR(INDIRECT(CONCATENATE("SeguimientoAlumnos!R2C"&amp;AV58),FALSE()),"")</f>
        <v/>
      </c>
      <c r="Q58" s="65">
        <f>VLOOKUP($C58,SeguimientoAlumnos!$C$2:$BT$109,49,FALSE())</f>
        <v>0</v>
      </c>
      <c r="R58" s="131" t="str">
        <f aca="1">IFERROR(INDIRECT(CONCATENATE("SeguimientoAlumnos!R2C"&amp;AG58),FALSE()),"")</f>
        <v/>
      </c>
      <c r="S58" s="131" t="str">
        <f aca="1">IFERROR(INDIRECT(CONCATENATE("SeguimientoAlumnos!R2C"&amp;AH58),FALSE()),"")</f>
        <v/>
      </c>
      <c r="T58" s="131" t="str">
        <f aca="1">IFERROR(INDIRECT(CONCATENATE("SeguimientoAlumnos!R2C"&amp;AI58),FALSE()),"")</f>
        <v/>
      </c>
      <c r="U58" s="65"/>
      <c r="V58" s="65"/>
      <c r="W58" s="65"/>
      <c r="X58" s="65"/>
      <c r="Y58" s="65">
        <f>VLOOKUP($C58,SeguimientoAlumnos!$C$2:$BT$109,50,FALSE())</f>
        <v>0</v>
      </c>
      <c r="Z58" s="131" t="str">
        <f aca="1">IFERROR(INDIRECT(CONCATENATE("SeguimientoAlumnos!R2C"&amp;AD58),FALSE()),"")</f>
        <v/>
      </c>
      <c r="AA58" s="131" t="str">
        <f aca="1">IFERROR(INDIRECT(CONCATENATE("SeguimientoAlumnos!R2C"&amp;AE58),FALSE()),"")</f>
        <v/>
      </c>
      <c r="AB58" s="131" t="str">
        <f aca="1">IFERROR(INDIRECT(CONCATENATE("SeguimientoAlumnos!R2C"&amp;AF58),FALSE()),"")</f>
        <v/>
      </c>
      <c r="AC58" s="65">
        <f>VLOOKUP($C58,SeguimientoAlumnos!$C$2:$BT$109,43,FALSE())</f>
        <v>0</v>
      </c>
      <c r="AD58" s="132">
        <f aca="1">IF($Y58&gt;0,MATCH("E",INDIRECT(CONCATENATE("SeguimientoAlumnos!R"&amp;MATCH($C58,SeguimientoAlumnos!$C$3:$C$130,0)+2&amp;"C5"&amp;":R"&amp;MATCH($C58,SeguimientoAlumnos!$C$3:$C$130,0)+2&amp;"C76"),FALSE()),0)+4,0)</f>
        <v>0</v>
      </c>
      <c r="AE58" s="133">
        <f aca="1">IF($Y58&gt;1,MATCH("E",INDIRECT(CONCATENATE("SeguimientoAlumnos!R"&amp;MATCH($C58,SeguimientoAlumnos!$C$3:$C$130,0)+2&amp;"C"&amp;AD58+1&amp;":R"&amp;MATCH($C58,SeguimientoAlumnos!$C$3:$C$130,0)+2&amp;"C76"),FALSE()),0)+AD58,0)</f>
        <v>0</v>
      </c>
      <c r="AF58" s="133">
        <f aca="1">IF($Y58&gt;2,MATCH("E",INDIRECT(CONCATENATE("SeguimientoAlumnos!R"&amp;MATCH($C58,SeguimientoAlumnos!$C$3:$C$130,0)+2&amp;"C"&amp;AE58+1&amp;":R"&amp;MATCH($C58,SeguimientoAlumnos!$C$3:$C$130,0)+2&amp;"C76"),FALSE()),0)+AE58,0)</f>
        <v>0</v>
      </c>
      <c r="AG58" s="133">
        <f aca="1">IF($Q58&gt;0,MATCH("R",INDIRECT(CONCATENATE("SeguimientoAlumnos!R"&amp;MATCH($C58,SeguimientoAlumnos!$C$3:$C$160,0)+2&amp;"C5"&amp;":R"&amp;MATCH($C58,SeguimientoAlumnos!$C$3:$C$160,0)+2&amp;"C76"),FALSE()),0)+4,0)</f>
        <v>0</v>
      </c>
      <c r="AH58" s="133">
        <f aca="1">IF($Q58&gt;1,MATCH("R",INDIRECT(CONCATENATE("SeguimientoAlumnos!R"&amp;MATCH($C58,SeguimientoAlumnos!$C$3:$C$160,0)+2&amp;"C"&amp;AG58+1&amp;":R"&amp;MATCH($C58,SeguimientoAlumnos!$C$3:$C$160,0)+2&amp;"C76"),FALSE()),0)+AG58,0)</f>
        <v>0</v>
      </c>
      <c r="AI58" s="133">
        <f aca="1">IF($Q58&gt;1,MATCH("R",INDIRECT(CONCATENATE("SeguimientoAlumnos!R"&amp;MATCH($C58,SeguimientoAlumnos!$C$3:$C$160,0)+2&amp;"C"&amp;AH58+1&amp;":R"&amp;MATCH($C58,SeguimientoAlumnos!$C$3:$C$160,0)+2&amp;"C76"),FALSE()),0)+AH58,0)</f>
        <v>0</v>
      </c>
      <c r="AJ58" s="133">
        <f aca="1">IF($Q58&gt;1,MATCH("R",INDIRECT(CONCATENATE("SeguimientoAlumnos!R"&amp;MATCH($C58,SeguimientoAlumnos!$C$3:$C$160,0)+2&amp;"C"&amp;AI58+1&amp;":R"&amp;MATCH($C58,SeguimientoAlumnos!$C$3:$C$160,0)+2&amp;"C76"),FALSE()),0)+AI58,0)</f>
        <v>0</v>
      </c>
      <c r="AK58" s="133">
        <f aca="1">IF($Q58&gt;1,MATCH("R",INDIRECT(CONCATENATE("SeguimientoAlumnos!R"&amp;MATCH($C58,SeguimientoAlumnos!$C$3:$C$160,0)+2&amp;"C"&amp;AJ58+1&amp;":R"&amp;MATCH($C58,SeguimientoAlumnos!$C$3:$C$160,0)+2&amp;"C76"),FALSE()),0)+AJ58,0)</f>
        <v>0</v>
      </c>
      <c r="AL58" s="134">
        <f aca="1">IF($Q58&gt;1,MATCH("R",INDIRECT(CONCATENATE("SeguimientoAlumnos!R"&amp;MATCH($C58,SeguimientoAlumnos!$C$3:$C$160,0)+2&amp;"C"&amp;AK58+1&amp;":R"&amp;MATCH($C58,SeguimientoAlumnos!$C$3:$C$160,0)+2&amp;"C76"),FALSE()),0)+AK58,0)</f>
        <v>0</v>
      </c>
      <c r="AM58" s="134">
        <f aca="1">IF($Q58&gt;1,MATCH("R",INDIRECT(CONCATENATE("SeguimientoAlumnos!R"&amp;MATCH($C58,SeguimientoAlumnos!$C$3:$C$160,0)+2&amp;"C"&amp;AL58+1&amp;":R"&amp;MATCH($C58,SeguimientoAlumnos!$C$3:$C$160,0)+2&amp;"C76"),FALSE()),0)+AL58,0)</f>
        <v>0</v>
      </c>
      <c r="AN58" s="133">
        <f aca="1">IF($G58&gt;0,MATCH("X",INDIRECT(CONCATENATE("SeguimientoAlumnos!R"&amp;MATCH($C58,SeguimientoAlumnos!$C$3:$C$160,0)+2&amp;"C5"&amp;":R"&amp;MATCH($C58,SeguimientoAlumnos!$C$3:$C$160,0)+2&amp;"C76"),FALSE()),0)+4,0)</f>
        <v>0</v>
      </c>
      <c r="AO58" s="135">
        <f aca="1">IF($G58&gt;1,MATCH("X",INDIRECT(CONCATENATE("SeguimientoAlumnos!R"&amp;MATCH($C58,SeguimientoAlumnos!$C$3:$C$160,0)+2&amp;"C"&amp;AN58+1&amp;":R"&amp;MATCH($C58,SeguimientoAlumnos!$C$3:$C$160,0)+2&amp;"C76"),FALSE()),0)+AN58,0)</f>
        <v>0</v>
      </c>
      <c r="AP58" s="133">
        <f aca="1">IF($G58&gt;1,MATCH("X",INDIRECT(CONCATENATE("SeguimientoAlumnos!R"&amp;MATCH($C58,SeguimientoAlumnos!$C$3:$C$160,0)+2&amp;"C"&amp;AO58+1&amp;":R"&amp;MATCH($C58,SeguimientoAlumnos!$C$3:$C$160,0)+2&amp;"C76"),FALSE()),0)+AO58,0)</f>
        <v>0</v>
      </c>
      <c r="AQ58" s="133">
        <f aca="1">IF($G58&gt;1,MATCH("X",INDIRECT(CONCATENATE("SeguimientoAlumnos!R"&amp;MATCH($C58,SeguimientoAlumnos!$C$3:$C$160,0)+2&amp;"C"&amp;AP58+1&amp;":R"&amp;MATCH($C58,SeguimientoAlumnos!$C$3:$C$160,0)+2&amp;"C76"),FALSE()),0)+AP58,0)</f>
        <v>0</v>
      </c>
      <c r="AR58" s="133">
        <f aca="1">IF($G58&gt;1,MATCH("X",INDIRECT(CONCATENATE("SeguimientoAlumnos!R"&amp;MATCH($C58,SeguimientoAlumnos!$C$3:$C$160,0)+2&amp;"C"&amp;AQ58+1&amp;":R"&amp;MATCH($C58,SeguimientoAlumnos!$C$3:$C$160,0)+2&amp;"C76"),FALSE()),0)+AQ58,0)</f>
        <v>0</v>
      </c>
      <c r="AS58" s="133">
        <f aca="1">IF($G58&gt;1,MATCH("X",INDIRECT(CONCATENATE("SeguimientoAlumnos!R"&amp;MATCH($C58,SeguimientoAlumnos!$C$3:$C$160,0)+2&amp;"C"&amp;AR58+1&amp;":R"&amp;MATCH($C58,SeguimientoAlumnos!$C$3:$C$160,0)+2&amp;"C76"),FALSE()),0)+AR58,0)</f>
        <v>0</v>
      </c>
      <c r="AT58" s="133">
        <f aca="1">IF($G58&gt;1,MATCH("X",INDIRECT(CONCATENATE("SeguimientoAlumnos!R"&amp;MATCH($C58,SeguimientoAlumnos!$C$3:$C$160,0)+2&amp;"C"&amp;AS58+1&amp;":R"&amp;MATCH($C58,SeguimientoAlumnos!$C$3:$C$160,0)+2&amp;"C76"),FALSE()),0)+AS58,0)</f>
        <v>0</v>
      </c>
      <c r="AU58" s="133">
        <f aca="1">IF($G58&gt;1,MATCH("X",INDIRECT(CONCATENATE("SeguimientoAlumnos!R"&amp;MATCH($C58,SeguimientoAlumnos!$C$3:$C$160,0)+2&amp;"C"&amp;AT58+1&amp;":R"&amp;MATCH($C58,SeguimientoAlumnos!$C$3:$C$160,0)+2&amp;"C76"),FALSE()),0)+AT58,0)</f>
        <v>0</v>
      </c>
      <c r="AV58" s="133">
        <f aca="1">IF($G58&gt;1,MATCH("X",INDIRECT(CONCATENATE("SeguimientoAlumnos!R"&amp;MATCH($C58,SeguimientoAlumnos!$C$3:$C$160,0)+2&amp;"C"&amp;AU58+1&amp;":R"&amp;MATCH($C58,SeguimientoAlumnos!$C$3:$C$160,0)+2&amp;"C76"),FALSE()),0)+AU58,0)</f>
        <v>0</v>
      </c>
    </row>
    <row r="59" spans="1:48" ht="15.75" customHeight="1">
      <c r="A59" s="130" t="e">
        <f>#REF!</f>
        <v>#REF!</v>
      </c>
      <c r="B59" s="130" t="str">
        <f>SeguimientoAlumnos!A61</f>
        <v>ISC03B</v>
      </c>
      <c r="C59" s="130" t="str">
        <f>SeguimientoAlumnos!C61</f>
        <v>UP220310</v>
      </c>
      <c r="D59" s="130">
        <f>SeguimientoAlumnos!D61</f>
        <v>0</v>
      </c>
      <c r="E59" s="65" t="str">
        <f>C59&amp;"@alumnos.upa.edu.mx"</f>
        <v>UP220310@alumnos.upa.edu.mx</v>
      </c>
      <c r="F59" s="65">
        <f>VLOOKUP($C59,SeguimientoAlumnos!$C$2:$BW$109,51,FALSE())</f>
        <v>0</v>
      </c>
      <c r="G59" s="65">
        <f>VLOOKUP($C59,SeguimientoAlumnos!$C$2:$BW$109,52,FALSE())</f>
        <v>0</v>
      </c>
      <c r="H59" s="131" t="str">
        <f aca="1">IFERROR(INDIRECT(CONCATENATE("SeguimientoAlumnos!R2C"&amp;AN59),FALSE()),"")</f>
        <v/>
      </c>
      <c r="I59" s="131" t="str">
        <f aca="1">IFERROR(INDIRECT(CONCATENATE("SeguimientoAlumnos!R2C"&amp;AO59),FALSE()),"")</f>
        <v/>
      </c>
      <c r="J59" s="131" t="str">
        <f aca="1">IFERROR(INDIRECT(CONCATENATE("SeguimientoAlumnos!R2C"&amp;AP59),FALSE()),"")</f>
        <v/>
      </c>
      <c r="K59" s="131" t="str">
        <f aca="1">IFERROR(INDIRECT(CONCATENATE("SeguimientoAlumnos!R2C"&amp;AQ59),FALSE()),"")</f>
        <v/>
      </c>
      <c r="L59" s="131" t="str">
        <f aca="1">IFERROR(INDIRECT(CONCATENATE("SeguimientoAlumnos!R2C"&amp;AR59),FALSE()),"")</f>
        <v/>
      </c>
      <c r="M59" s="131" t="str">
        <f aca="1">IFERROR(INDIRECT(CONCATENATE("SeguimientoAlumnos!R2C"&amp;AS59),FALSE()),"")</f>
        <v/>
      </c>
      <c r="N59" s="131" t="str">
        <f aca="1">IFERROR(INDIRECT(CONCATENATE("SeguimientoAlumnos!R2C"&amp;AT59),FALSE()),"")</f>
        <v/>
      </c>
      <c r="O59" s="131" t="str">
        <f aca="1">IFERROR(INDIRECT(CONCATENATE("SeguimientoAlumnos!R2C"&amp;AU59),FALSE()),"")</f>
        <v/>
      </c>
      <c r="P59" s="131" t="str">
        <f aca="1">IFERROR(INDIRECT(CONCATENATE("SeguimientoAlumnos!R2C"&amp;AV59),FALSE()),"")</f>
        <v/>
      </c>
      <c r="Q59" s="65">
        <f>VLOOKUP($C59,SeguimientoAlumnos!$C$2:$BT$109,49,FALSE())</f>
        <v>0</v>
      </c>
      <c r="R59" s="131" t="str">
        <f aca="1">IFERROR(INDIRECT(CONCATENATE("SeguimientoAlumnos!R2C"&amp;AG59),FALSE()),"")</f>
        <v/>
      </c>
      <c r="S59" s="131" t="str">
        <f aca="1">IFERROR(INDIRECT(CONCATENATE("SeguimientoAlumnos!R2C"&amp;AH59),FALSE()),"")</f>
        <v/>
      </c>
      <c r="T59" s="131" t="str">
        <f aca="1">IFERROR(INDIRECT(CONCATENATE("SeguimientoAlumnos!R2C"&amp;AI59),FALSE()),"")</f>
        <v/>
      </c>
      <c r="U59" s="65"/>
      <c r="V59" s="65"/>
      <c r="W59" s="65"/>
      <c r="X59" s="65"/>
      <c r="Y59" s="65">
        <f>VLOOKUP($C59,SeguimientoAlumnos!$C$2:$BT$109,50,FALSE())</f>
        <v>0</v>
      </c>
      <c r="Z59" s="131" t="str">
        <f aca="1">IFERROR(INDIRECT(CONCATENATE("SeguimientoAlumnos!R2C"&amp;AD59),FALSE()),"")</f>
        <v/>
      </c>
      <c r="AA59" s="131" t="str">
        <f aca="1">IFERROR(INDIRECT(CONCATENATE("SeguimientoAlumnos!R2C"&amp;AE59),FALSE()),"")</f>
        <v/>
      </c>
      <c r="AB59" s="131" t="str">
        <f aca="1">IFERROR(INDIRECT(CONCATENATE("SeguimientoAlumnos!R2C"&amp;AF59),FALSE()),"")</f>
        <v/>
      </c>
      <c r="AC59" s="65">
        <f>VLOOKUP($C59,SeguimientoAlumnos!$C$2:$BT$109,43,FALSE())</f>
        <v>0</v>
      </c>
      <c r="AD59" s="132">
        <f aca="1">IF($Y59&gt;0,MATCH("E",INDIRECT(CONCATENATE("SeguimientoAlumnos!R"&amp;MATCH($C59,SeguimientoAlumnos!$C$3:$C$130,0)+2&amp;"C5"&amp;":R"&amp;MATCH($C59,SeguimientoAlumnos!$C$3:$C$130,0)+2&amp;"C76"),FALSE()),0)+4,0)</f>
        <v>0</v>
      </c>
      <c r="AE59" s="133">
        <f aca="1">IF($Y59&gt;1,MATCH("E",INDIRECT(CONCATENATE("SeguimientoAlumnos!R"&amp;MATCH($C59,SeguimientoAlumnos!$C$3:$C$130,0)+2&amp;"C"&amp;AD59+1&amp;":R"&amp;MATCH($C59,SeguimientoAlumnos!$C$3:$C$130,0)+2&amp;"C76"),FALSE()),0)+AD59,0)</f>
        <v>0</v>
      </c>
      <c r="AF59" s="133">
        <f aca="1">IF($Y59&gt;2,MATCH("E",INDIRECT(CONCATENATE("SeguimientoAlumnos!R"&amp;MATCH($C59,SeguimientoAlumnos!$C$3:$C$130,0)+2&amp;"C"&amp;AE59+1&amp;":R"&amp;MATCH($C59,SeguimientoAlumnos!$C$3:$C$130,0)+2&amp;"C76"),FALSE()),0)+AE59,0)</f>
        <v>0</v>
      </c>
      <c r="AG59" s="133">
        <f aca="1">IF($Q59&gt;0,MATCH("R",INDIRECT(CONCATENATE("SeguimientoAlumnos!R"&amp;MATCH($C59,SeguimientoAlumnos!$C$3:$C$160,0)+2&amp;"C5"&amp;":R"&amp;MATCH($C59,SeguimientoAlumnos!$C$3:$C$160,0)+2&amp;"C76"),FALSE()),0)+4,0)</f>
        <v>0</v>
      </c>
      <c r="AH59" s="133">
        <f aca="1">IF($Q59&gt;1,MATCH("R",INDIRECT(CONCATENATE("SeguimientoAlumnos!R"&amp;MATCH($C59,SeguimientoAlumnos!$C$3:$C$160,0)+2&amp;"C"&amp;AG59+1&amp;":R"&amp;MATCH($C59,SeguimientoAlumnos!$C$3:$C$160,0)+2&amp;"C76"),FALSE()),0)+AG59,0)</f>
        <v>0</v>
      </c>
      <c r="AI59" s="133">
        <f aca="1">IF($Q59&gt;1,MATCH("R",INDIRECT(CONCATENATE("SeguimientoAlumnos!R"&amp;MATCH($C59,SeguimientoAlumnos!$C$3:$C$160,0)+2&amp;"C"&amp;AH59+1&amp;":R"&amp;MATCH($C59,SeguimientoAlumnos!$C$3:$C$160,0)+2&amp;"C76"),FALSE()),0)+AH59,0)</f>
        <v>0</v>
      </c>
      <c r="AJ59" s="133">
        <f aca="1">IF($Q59&gt;1,MATCH("R",INDIRECT(CONCATENATE("SeguimientoAlumnos!R"&amp;MATCH($C59,SeguimientoAlumnos!$C$3:$C$160,0)+2&amp;"C"&amp;AI59+1&amp;":R"&amp;MATCH($C59,SeguimientoAlumnos!$C$3:$C$160,0)+2&amp;"C76"),FALSE()),0)+AI59,0)</f>
        <v>0</v>
      </c>
      <c r="AK59" s="133">
        <f aca="1">IF($Q59&gt;1,MATCH("R",INDIRECT(CONCATENATE("SeguimientoAlumnos!R"&amp;MATCH($C59,SeguimientoAlumnos!$C$3:$C$160,0)+2&amp;"C"&amp;AJ59+1&amp;":R"&amp;MATCH($C59,SeguimientoAlumnos!$C$3:$C$160,0)+2&amp;"C76"),FALSE()),0)+AJ59,0)</f>
        <v>0</v>
      </c>
      <c r="AL59" s="134">
        <f aca="1">IF($Q59&gt;1,MATCH("R",INDIRECT(CONCATENATE("SeguimientoAlumnos!R"&amp;MATCH($C59,SeguimientoAlumnos!$C$3:$C$160,0)+2&amp;"C"&amp;AK59+1&amp;":R"&amp;MATCH($C59,SeguimientoAlumnos!$C$3:$C$160,0)+2&amp;"C76"),FALSE()),0)+AK59,0)</f>
        <v>0</v>
      </c>
      <c r="AM59" s="134">
        <f aca="1">IF($Q59&gt;1,MATCH("R",INDIRECT(CONCATENATE("SeguimientoAlumnos!R"&amp;MATCH($C59,SeguimientoAlumnos!$C$3:$C$160,0)+2&amp;"C"&amp;AL59+1&amp;":R"&amp;MATCH($C59,SeguimientoAlumnos!$C$3:$C$160,0)+2&amp;"C76"),FALSE()),0)+AL59,0)</f>
        <v>0</v>
      </c>
      <c r="AN59" s="133">
        <f aca="1">IF($G59&gt;0,MATCH("X",INDIRECT(CONCATENATE("SeguimientoAlumnos!R"&amp;MATCH($C59,SeguimientoAlumnos!$C$3:$C$160,0)+2&amp;"C5"&amp;":R"&amp;MATCH($C59,SeguimientoAlumnos!$C$3:$C$160,0)+2&amp;"C76"),FALSE()),0)+4,0)</f>
        <v>0</v>
      </c>
      <c r="AO59" s="135">
        <f aca="1">IF($G59&gt;1,MATCH("X",INDIRECT(CONCATENATE("SeguimientoAlumnos!R"&amp;MATCH($C59,SeguimientoAlumnos!$C$3:$C$160,0)+2&amp;"C"&amp;AN59+1&amp;":R"&amp;MATCH($C59,SeguimientoAlumnos!$C$3:$C$160,0)+2&amp;"C76"),FALSE()),0)+AN59,0)</f>
        <v>0</v>
      </c>
      <c r="AP59" s="133">
        <f aca="1">IF($G59&gt;1,MATCH("X",INDIRECT(CONCATENATE("SeguimientoAlumnos!R"&amp;MATCH($C59,SeguimientoAlumnos!$C$3:$C$160,0)+2&amp;"C"&amp;AO59+1&amp;":R"&amp;MATCH($C59,SeguimientoAlumnos!$C$3:$C$160,0)+2&amp;"C76"),FALSE()),0)+AO59,0)</f>
        <v>0</v>
      </c>
      <c r="AQ59" s="133">
        <f aca="1">IF($G59&gt;1,MATCH("X",INDIRECT(CONCATENATE("SeguimientoAlumnos!R"&amp;MATCH($C59,SeguimientoAlumnos!$C$3:$C$160,0)+2&amp;"C"&amp;AP59+1&amp;":R"&amp;MATCH($C59,SeguimientoAlumnos!$C$3:$C$160,0)+2&amp;"C76"),FALSE()),0)+AP59,0)</f>
        <v>0</v>
      </c>
      <c r="AR59" s="133">
        <f aca="1">IF($G59&gt;1,MATCH("X",INDIRECT(CONCATENATE("SeguimientoAlumnos!R"&amp;MATCH($C59,SeguimientoAlumnos!$C$3:$C$160,0)+2&amp;"C"&amp;AQ59+1&amp;":R"&amp;MATCH($C59,SeguimientoAlumnos!$C$3:$C$160,0)+2&amp;"C76"),FALSE()),0)+AQ59,0)</f>
        <v>0</v>
      </c>
      <c r="AS59" s="133">
        <f aca="1">IF($G59&gt;1,MATCH("X",INDIRECT(CONCATENATE("SeguimientoAlumnos!R"&amp;MATCH($C59,SeguimientoAlumnos!$C$3:$C$160,0)+2&amp;"C"&amp;AR59+1&amp;":R"&amp;MATCH($C59,SeguimientoAlumnos!$C$3:$C$160,0)+2&amp;"C76"),FALSE()),0)+AR59,0)</f>
        <v>0</v>
      </c>
      <c r="AT59" s="133">
        <f aca="1">IF($G59&gt;1,MATCH("X",INDIRECT(CONCATENATE("SeguimientoAlumnos!R"&amp;MATCH($C59,SeguimientoAlumnos!$C$3:$C$160,0)+2&amp;"C"&amp;AS59+1&amp;":R"&amp;MATCH($C59,SeguimientoAlumnos!$C$3:$C$160,0)+2&amp;"C76"),FALSE()),0)+AS59,0)</f>
        <v>0</v>
      </c>
      <c r="AU59" s="133">
        <f aca="1">IF($G59&gt;1,MATCH("X",INDIRECT(CONCATENATE("SeguimientoAlumnos!R"&amp;MATCH($C59,SeguimientoAlumnos!$C$3:$C$160,0)+2&amp;"C"&amp;AT59+1&amp;":R"&amp;MATCH($C59,SeguimientoAlumnos!$C$3:$C$160,0)+2&amp;"C76"),FALSE()),0)+AT59,0)</f>
        <v>0</v>
      </c>
      <c r="AV59" s="133">
        <f aca="1">IF($G59&gt;1,MATCH("X",INDIRECT(CONCATENATE("SeguimientoAlumnos!R"&amp;MATCH($C59,SeguimientoAlumnos!$C$3:$C$160,0)+2&amp;"C"&amp;AU59+1&amp;":R"&amp;MATCH($C59,SeguimientoAlumnos!$C$3:$C$160,0)+2&amp;"C76"),FALSE()),0)+AU59,0)</f>
        <v>0</v>
      </c>
    </row>
    <row r="60" spans="1:48" ht="15.75" customHeight="1">
      <c r="A60" s="130" t="e">
        <f>#REF!</f>
        <v>#REF!</v>
      </c>
      <c r="B60" s="130" t="str">
        <f>SeguimientoAlumnos!A62</f>
        <v>ISC03A</v>
      </c>
      <c r="C60" s="130" t="str">
        <f>SeguimientoAlumnos!C62</f>
        <v>UP220805</v>
      </c>
      <c r="D60" s="130">
        <f>SeguimientoAlumnos!D62</f>
        <v>0</v>
      </c>
      <c r="E60" s="65" t="str">
        <f>C60&amp;"@alumnos.upa.edu.mx"</f>
        <v>UP220805@alumnos.upa.edu.mx</v>
      </c>
      <c r="F60" s="65">
        <f>VLOOKUP($C60,SeguimientoAlumnos!$C$2:$BW$109,51,FALSE())</f>
        <v>0</v>
      </c>
      <c r="G60" s="65">
        <f>VLOOKUP($C60,SeguimientoAlumnos!$C$2:$BW$109,52,FALSE())</f>
        <v>0</v>
      </c>
      <c r="H60" s="131" t="str">
        <f aca="1">IFERROR(INDIRECT(CONCATENATE("SeguimientoAlumnos!R2C"&amp;AN60),FALSE()),"")</f>
        <v/>
      </c>
      <c r="I60" s="131" t="str">
        <f aca="1">IFERROR(INDIRECT(CONCATENATE("SeguimientoAlumnos!R2C"&amp;AO60),FALSE()),"")</f>
        <v/>
      </c>
      <c r="J60" s="131" t="str">
        <f aca="1">IFERROR(INDIRECT(CONCATENATE("SeguimientoAlumnos!R2C"&amp;AP60),FALSE()),"")</f>
        <v/>
      </c>
      <c r="K60" s="131" t="str">
        <f aca="1">IFERROR(INDIRECT(CONCATENATE("SeguimientoAlumnos!R2C"&amp;AQ60),FALSE()),"")</f>
        <v/>
      </c>
      <c r="L60" s="131" t="str">
        <f aca="1">IFERROR(INDIRECT(CONCATENATE("SeguimientoAlumnos!R2C"&amp;AR60),FALSE()),"")</f>
        <v/>
      </c>
      <c r="M60" s="131" t="str">
        <f aca="1">IFERROR(INDIRECT(CONCATENATE("SeguimientoAlumnos!R2C"&amp;AS60),FALSE()),"")</f>
        <v/>
      </c>
      <c r="N60" s="131" t="str">
        <f aca="1">IFERROR(INDIRECT(CONCATENATE("SeguimientoAlumnos!R2C"&amp;AT60),FALSE()),"")</f>
        <v/>
      </c>
      <c r="O60" s="131" t="str">
        <f aca="1">IFERROR(INDIRECT(CONCATENATE("SeguimientoAlumnos!R2C"&amp;AU60),FALSE()),"")</f>
        <v/>
      </c>
      <c r="P60" s="131" t="str">
        <f aca="1">IFERROR(INDIRECT(CONCATENATE("SeguimientoAlumnos!R2C"&amp;AV60),FALSE()),"")</f>
        <v/>
      </c>
      <c r="Q60" s="65">
        <f>VLOOKUP($C60,SeguimientoAlumnos!$C$2:$BT$109,49,FALSE())</f>
        <v>0</v>
      </c>
      <c r="R60" s="131" t="str">
        <f aca="1">IFERROR(INDIRECT(CONCATENATE("SeguimientoAlumnos!R2C"&amp;AG60),FALSE()),"")</f>
        <v/>
      </c>
      <c r="S60" s="131" t="str">
        <f aca="1">IFERROR(INDIRECT(CONCATENATE("SeguimientoAlumnos!R2C"&amp;AH60),FALSE()),"")</f>
        <v/>
      </c>
      <c r="T60" s="131" t="str">
        <f aca="1">IFERROR(INDIRECT(CONCATENATE("SeguimientoAlumnos!R2C"&amp;AI60),FALSE()),"")</f>
        <v/>
      </c>
      <c r="U60" s="65"/>
      <c r="V60" s="65"/>
      <c r="W60" s="65"/>
      <c r="X60" s="65"/>
      <c r="Y60" s="65">
        <f>VLOOKUP($C60,SeguimientoAlumnos!$C$2:$BT$109,50,FALSE())</f>
        <v>0</v>
      </c>
      <c r="Z60" s="131" t="str">
        <f aca="1">IFERROR(INDIRECT(CONCATENATE("SeguimientoAlumnos!R2C"&amp;AD60),FALSE()),"")</f>
        <v/>
      </c>
      <c r="AA60" s="131" t="str">
        <f aca="1">IFERROR(INDIRECT(CONCATENATE("SeguimientoAlumnos!R2C"&amp;AE60),FALSE()),"")</f>
        <v/>
      </c>
      <c r="AB60" s="131" t="str">
        <f aca="1">IFERROR(INDIRECT(CONCATENATE("SeguimientoAlumnos!R2C"&amp;AF60),FALSE()),"")</f>
        <v/>
      </c>
      <c r="AC60" s="65">
        <f>VLOOKUP($C60,SeguimientoAlumnos!$C$2:$BT$109,43,FALSE())</f>
        <v>0</v>
      </c>
      <c r="AD60" s="132">
        <f aca="1">IF($Y60&gt;0,MATCH("E",INDIRECT(CONCATENATE("SeguimientoAlumnos!R"&amp;MATCH($C60,SeguimientoAlumnos!$C$3:$C$130,0)+2&amp;"C5"&amp;":R"&amp;MATCH($C60,SeguimientoAlumnos!$C$3:$C$130,0)+2&amp;"C76"),FALSE()),0)+4,0)</f>
        <v>0</v>
      </c>
      <c r="AE60" s="133">
        <f aca="1">IF($Y60&gt;1,MATCH("E",INDIRECT(CONCATENATE("SeguimientoAlumnos!R"&amp;MATCH($C60,SeguimientoAlumnos!$C$3:$C$130,0)+2&amp;"C"&amp;AD60+1&amp;":R"&amp;MATCH($C60,SeguimientoAlumnos!$C$3:$C$130,0)+2&amp;"C76"),FALSE()),0)+AD60,0)</f>
        <v>0</v>
      </c>
      <c r="AF60" s="133">
        <f aca="1">IF($Y60&gt;2,MATCH("E",INDIRECT(CONCATENATE("SeguimientoAlumnos!R"&amp;MATCH($C60,SeguimientoAlumnos!$C$3:$C$130,0)+2&amp;"C"&amp;AE60+1&amp;":R"&amp;MATCH($C60,SeguimientoAlumnos!$C$3:$C$130,0)+2&amp;"C76"),FALSE()),0)+AE60,0)</f>
        <v>0</v>
      </c>
      <c r="AG60" s="133">
        <f aca="1">IF($Q60&gt;0,MATCH("R",INDIRECT(CONCATENATE("SeguimientoAlumnos!R"&amp;MATCH($C60,SeguimientoAlumnos!$C$3:$C$160,0)+2&amp;"C5"&amp;":R"&amp;MATCH($C60,SeguimientoAlumnos!$C$3:$C$160,0)+2&amp;"C76"),FALSE()),0)+4,0)</f>
        <v>0</v>
      </c>
      <c r="AH60" s="133">
        <f aca="1">IF($Q60&gt;1,MATCH("R",INDIRECT(CONCATENATE("SeguimientoAlumnos!R"&amp;MATCH($C60,SeguimientoAlumnos!$C$3:$C$160,0)+2&amp;"C"&amp;AG60+1&amp;":R"&amp;MATCH($C60,SeguimientoAlumnos!$C$3:$C$160,0)+2&amp;"C76"),FALSE()),0)+AG60,0)</f>
        <v>0</v>
      </c>
      <c r="AI60" s="133">
        <f aca="1">IF($Q60&gt;1,MATCH("R",INDIRECT(CONCATENATE("SeguimientoAlumnos!R"&amp;MATCH($C60,SeguimientoAlumnos!$C$3:$C$160,0)+2&amp;"C"&amp;AH60+1&amp;":R"&amp;MATCH($C60,SeguimientoAlumnos!$C$3:$C$160,0)+2&amp;"C76"),FALSE()),0)+AH60,0)</f>
        <v>0</v>
      </c>
      <c r="AJ60" s="133">
        <f aca="1">IF($Q60&gt;1,MATCH("R",INDIRECT(CONCATENATE("SeguimientoAlumnos!R"&amp;MATCH($C60,SeguimientoAlumnos!$C$3:$C$160,0)+2&amp;"C"&amp;AI60+1&amp;":R"&amp;MATCH($C60,SeguimientoAlumnos!$C$3:$C$160,0)+2&amp;"C76"),FALSE()),0)+AI60,0)</f>
        <v>0</v>
      </c>
      <c r="AK60" s="133">
        <f aca="1">IF($Q60&gt;1,MATCH("R",INDIRECT(CONCATENATE("SeguimientoAlumnos!R"&amp;MATCH($C60,SeguimientoAlumnos!$C$3:$C$160,0)+2&amp;"C"&amp;AJ60+1&amp;":R"&amp;MATCH($C60,SeguimientoAlumnos!$C$3:$C$160,0)+2&amp;"C76"),FALSE()),0)+AJ60,0)</f>
        <v>0</v>
      </c>
      <c r="AL60" s="134">
        <f aca="1">IF($Q60&gt;1,MATCH("R",INDIRECT(CONCATENATE("SeguimientoAlumnos!R"&amp;MATCH($C60,SeguimientoAlumnos!$C$3:$C$160,0)+2&amp;"C"&amp;AK60+1&amp;":R"&amp;MATCH($C60,SeguimientoAlumnos!$C$3:$C$160,0)+2&amp;"C76"),FALSE()),0)+AK60,0)</f>
        <v>0</v>
      </c>
      <c r="AM60" s="134">
        <f aca="1">IF($Q60&gt;1,MATCH("R",INDIRECT(CONCATENATE("SeguimientoAlumnos!R"&amp;MATCH($C60,SeguimientoAlumnos!$C$3:$C$160,0)+2&amp;"C"&amp;AL60+1&amp;":R"&amp;MATCH($C60,SeguimientoAlumnos!$C$3:$C$160,0)+2&amp;"C76"),FALSE()),0)+AL60,0)</f>
        <v>0</v>
      </c>
      <c r="AN60" s="133">
        <f aca="1">IF($G60&gt;0,MATCH("X",INDIRECT(CONCATENATE("SeguimientoAlumnos!R"&amp;MATCH($C60,SeguimientoAlumnos!$C$3:$C$160,0)+2&amp;"C5"&amp;":R"&amp;MATCH($C60,SeguimientoAlumnos!$C$3:$C$160,0)+2&amp;"C76"),FALSE()),0)+4,0)</f>
        <v>0</v>
      </c>
      <c r="AO60" s="135">
        <f aca="1">IF($G60&gt;1,MATCH("X",INDIRECT(CONCATENATE("SeguimientoAlumnos!R"&amp;MATCH($C60,SeguimientoAlumnos!$C$3:$C$160,0)+2&amp;"C"&amp;AN60+1&amp;":R"&amp;MATCH($C60,SeguimientoAlumnos!$C$3:$C$160,0)+2&amp;"C76"),FALSE()),0)+AN60,0)</f>
        <v>0</v>
      </c>
      <c r="AP60" s="133">
        <f aca="1">IF($G60&gt;1,MATCH("X",INDIRECT(CONCATENATE("SeguimientoAlumnos!R"&amp;MATCH($C60,SeguimientoAlumnos!$C$3:$C$160,0)+2&amp;"C"&amp;AO60+1&amp;":R"&amp;MATCH($C60,SeguimientoAlumnos!$C$3:$C$160,0)+2&amp;"C76"),FALSE()),0)+AO60,0)</f>
        <v>0</v>
      </c>
      <c r="AQ60" s="133">
        <f aca="1">IF($G60&gt;1,MATCH("X",INDIRECT(CONCATENATE("SeguimientoAlumnos!R"&amp;MATCH($C60,SeguimientoAlumnos!$C$3:$C$160,0)+2&amp;"C"&amp;AP60+1&amp;":R"&amp;MATCH($C60,SeguimientoAlumnos!$C$3:$C$160,0)+2&amp;"C76"),FALSE()),0)+AP60,0)</f>
        <v>0</v>
      </c>
      <c r="AR60" s="133">
        <f aca="1">IF($G60&gt;1,MATCH("X",INDIRECT(CONCATENATE("SeguimientoAlumnos!R"&amp;MATCH($C60,SeguimientoAlumnos!$C$3:$C$160,0)+2&amp;"C"&amp;AQ60+1&amp;":R"&amp;MATCH($C60,SeguimientoAlumnos!$C$3:$C$160,0)+2&amp;"C76"),FALSE()),0)+AQ60,0)</f>
        <v>0</v>
      </c>
      <c r="AS60" s="133">
        <f aca="1">IF($G60&gt;1,MATCH("X",INDIRECT(CONCATENATE("SeguimientoAlumnos!R"&amp;MATCH($C60,SeguimientoAlumnos!$C$3:$C$160,0)+2&amp;"C"&amp;AR60+1&amp;":R"&amp;MATCH($C60,SeguimientoAlumnos!$C$3:$C$160,0)+2&amp;"C76"),FALSE()),0)+AR60,0)</f>
        <v>0</v>
      </c>
      <c r="AT60" s="133">
        <f aca="1">IF($G60&gt;1,MATCH("X",INDIRECT(CONCATENATE("SeguimientoAlumnos!R"&amp;MATCH($C60,SeguimientoAlumnos!$C$3:$C$160,0)+2&amp;"C"&amp;AS60+1&amp;":R"&amp;MATCH($C60,SeguimientoAlumnos!$C$3:$C$160,0)+2&amp;"C76"),FALSE()),0)+AS60,0)</f>
        <v>0</v>
      </c>
      <c r="AU60" s="133">
        <f aca="1">IF($G60&gt;1,MATCH("X",INDIRECT(CONCATENATE("SeguimientoAlumnos!R"&amp;MATCH($C60,SeguimientoAlumnos!$C$3:$C$160,0)+2&amp;"C"&amp;AT60+1&amp;":R"&amp;MATCH($C60,SeguimientoAlumnos!$C$3:$C$160,0)+2&amp;"C76"),FALSE()),0)+AT60,0)</f>
        <v>0</v>
      </c>
      <c r="AV60" s="133">
        <f aca="1">IF($G60&gt;1,MATCH("X",INDIRECT(CONCATENATE("SeguimientoAlumnos!R"&amp;MATCH($C60,SeguimientoAlumnos!$C$3:$C$160,0)+2&amp;"C"&amp;AU60+1&amp;":R"&amp;MATCH($C60,SeguimientoAlumnos!$C$3:$C$160,0)+2&amp;"C76"),FALSE()),0)+AU60,0)</f>
        <v>0</v>
      </c>
    </row>
    <row r="61" spans="1:48" ht="15.75" customHeight="1">
      <c r="A61" s="130" t="e">
        <f>#REF!</f>
        <v>#REF!</v>
      </c>
      <c r="B61" s="130" t="str">
        <f>SeguimientoAlumnos!A63</f>
        <v>ISC03C</v>
      </c>
      <c r="C61" s="130" t="str">
        <f>SeguimientoAlumnos!C63</f>
        <v>UP220817</v>
      </c>
      <c r="D61" s="130">
        <f>SeguimientoAlumnos!D63</f>
        <v>0</v>
      </c>
      <c r="E61" s="65" t="str">
        <f>C61&amp;"@alumnos.upa.edu.mx"</f>
        <v>UP220817@alumnos.upa.edu.mx</v>
      </c>
      <c r="F61" s="65">
        <f>VLOOKUP($C61,SeguimientoAlumnos!$C$2:$BW$109,51,FALSE())</f>
        <v>0</v>
      </c>
      <c r="G61" s="65">
        <f>VLOOKUP($C61,SeguimientoAlumnos!$C$2:$BW$109,52,FALSE())</f>
        <v>0</v>
      </c>
      <c r="H61" s="131" t="str">
        <f aca="1">IFERROR(INDIRECT(CONCATENATE("SeguimientoAlumnos!R2C"&amp;AN61),FALSE()),"")</f>
        <v/>
      </c>
      <c r="I61" s="131" t="str">
        <f aca="1">IFERROR(INDIRECT(CONCATENATE("SeguimientoAlumnos!R2C"&amp;AO61),FALSE()),"")</f>
        <v/>
      </c>
      <c r="J61" s="131" t="str">
        <f aca="1">IFERROR(INDIRECT(CONCATENATE("SeguimientoAlumnos!R2C"&amp;AP61),FALSE()),"")</f>
        <v/>
      </c>
      <c r="K61" s="131" t="str">
        <f aca="1">IFERROR(INDIRECT(CONCATENATE("SeguimientoAlumnos!R2C"&amp;AQ61),FALSE()),"")</f>
        <v/>
      </c>
      <c r="L61" s="131" t="str">
        <f aca="1">IFERROR(INDIRECT(CONCATENATE("SeguimientoAlumnos!R2C"&amp;AR61),FALSE()),"")</f>
        <v/>
      </c>
      <c r="M61" s="131" t="str">
        <f aca="1">IFERROR(INDIRECT(CONCATENATE("SeguimientoAlumnos!R2C"&amp;AS61),FALSE()),"")</f>
        <v/>
      </c>
      <c r="N61" s="131" t="str">
        <f aca="1">IFERROR(INDIRECT(CONCATENATE("SeguimientoAlumnos!R2C"&amp;AT61),FALSE()),"")</f>
        <v/>
      </c>
      <c r="O61" s="131" t="str">
        <f aca="1">IFERROR(INDIRECT(CONCATENATE("SeguimientoAlumnos!R2C"&amp;AU61),FALSE()),"")</f>
        <v/>
      </c>
      <c r="P61" s="131" t="str">
        <f aca="1">IFERROR(INDIRECT(CONCATENATE("SeguimientoAlumnos!R2C"&amp;AV61),FALSE()),"")</f>
        <v/>
      </c>
      <c r="Q61" s="65">
        <f>VLOOKUP($C61,SeguimientoAlumnos!$C$2:$BT$109,49,FALSE())</f>
        <v>0</v>
      </c>
      <c r="R61" s="131" t="str">
        <f aca="1">IFERROR(INDIRECT(CONCATENATE("SeguimientoAlumnos!R2C"&amp;AG61),FALSE()),"")</f>
        <v/>
      </c>
      <c r="S61" s="131" t="str">
        <f aca="1">IFERROR(INDIRECT(CONCATENATE("SeguimientoAlumnos!R2C"&amp;AH61),FALSE()),"")</f>
        <v/>
      </c>
      <c r="T61" s="131" t="str">
        <f aca="1">IFERROR(INDIRECT(CONCATENATE("SeguimientoAlumnos!R2C"&amp;AI61),FALSE()),"")</f>
        <v/>
      </c>
      <c r="U61" s="65"/>
      <c r="V61" s="65"/>
      <c r="W61" s="65"/>
      <c r="X61" s="65"/>
      <c r="Y61" s="65">
        <f>VLOOKUP($C61,SeguimientoAlumnos!$C$2:$BT$109,50,FALSE())</f>
        <v>0</v>
      </c>
      <c r="Z61" s="131" t="str">
        <f aca="1">IFERROR(INDIRECT(CONCATENATE("SeguimientoAlumnos!R2C"&amp;AD61),FALSE()),"")</f>
        <v/>
      </c>
      <c r="AA61" s="131" t="str">
        <f aca="1">IFERROR(INDIRECT(CONCATENATE("SeguimientoAlumnos!R2C"&amp;AE61),FALSE()),"")</f>
        <v/>
      </c>
      <c r="AB61" s="131" t="str">
        <f aca="1">IFERROR(INDIRECT(CONCATENATE("SeguimientoAlumnos!R2C"&amp;AF61),FALSE()),"")</f>
        <v/>
      </c>
      <c r="AC61" s="65">
        <f>VLOOKUP($C61,SeguimientoAlumnos!$C$2:$BT$109,43,FALSE())</f>
        <v>0</v>
      </c>
      <c r="AD61" s="132">
        <f aca="1">IF($Y61&gt;0,MATCH("E",INDIRECT(CONCATENATE("SeguimientoAlumnos!R"&amp;MATCH($C61,SeguimientoAlumnos!$C$3:$C$130,0)+2&amp;"C5"&amp;":R"&amp;MATCH($C61,SeguimientoAlumnos!$C$3:$C$130,0)+2&amp;"C76"),FALSE()),0)+4,0)</f>
        <v>0</v>
      </c>
      <c r="AE61" s="133">
        <f aca="1">IF($Y61&gt;1,MATCH("E",INDIRECT(CONCATENATE("SeguimientoAlumnos!R"&amp;MATCH($C61,SeguimientoAlumnos!$C$3:$C$130,0)+2&amp;"C"&amp;AD61+1&amp;":R"&amp;MATCH($C61,SeguimientoAlumnos!$C$3:$C$130,0)+2&amp;"C76"),FALSE()),0)+AD61,0)</f>
        <v>0</v>
      </c>
      <c r="AF61" s="133">
        <f aca="1">IF($Y61&gt;2,MATCH("E",INDIRECT(CONCATENATE("SeguimientoAlumnos!R"&amp;MATCH($C61,SeguimientoAlumnos!$C$3:$C$130,0)+2&amp;"C"&amp;AE61+1&amp;":R"&amp;MATCH($C61,SeguimientoAlumnos!$C$3:$C$130,0)+2&amp;"C76"),FALSE()),0)+AE61,0)</f>
        <v>0</v>
      </c>
      <c r="AG61" s="133">
        <f aca="1">IF($Q61&gt;0,MATCH("R",INDIRECT(CONCATENATE("SeguimientoAlumnos!R"&amp;MATCH($C61,SeguimientoAlumnos!$C$3:$C$160,0)+2&amp;"C5"&amp;":R"&amp;MATCH($C61,SeguimientoAlumnos!$C$3:$C$160,0)+2&amp;"C76"),FALSE()),0)+4,0)</f>
        <v>0</v>
      </c>
      <c r="AH61" s="133">
        <f aca="1">IF($Q61&gt;1,MATCH("R",INDIRECT(CONCATENATE("SeguimientoAlumnos!R"&amp;MATCH($C61,SeguimientoAlumnos!$C$3:$C$160,0)+2&amp;"C"&amp;AG61+1&amp;":R"&amp;MATCH($C61,SeguimientoAlumnos!$C$3:$C$160,0)+2&amp;"C76"),FALSE()),0)+AG61,0)</f>
        <v>0</v>
      </c>
      <c r="AI61" s="133">
        <f aca="1">IF($Q61&gt;1,MATCH("R",INDIRECT(CONCATENATE("SeguimientoAlumnos!R"&amp;MATCH($C61,SeguimientoAlumnos!$C$3:$C$160,0)+2&amp;"C"&amp;AH61+1&amp;":R"&amp;MATCH($C61,SeguimientoAlumnos!$C$3:$C$160,0)+2&amp;"C76"),FALSE()),0)+AH61,0)</f>
        <v>0</v>
      </c>
      <c r="AJ61" s="133">
        <f aca="1">IF($Q61&gt;1,MATCH("R",INDIRECT(CONCATENATE("SeguimientoAlumnos!R"&amp;MATCH($C61,SeguimientoAlumnos!$C$3:$C$160,0)+2&amp;"C"&amp;AI61+1&amp;":R"&amp;MATCH($C61,SeguimientoAlumnos!$C$3:$C$160,0)+2&amp;"C76"),FALSE()),0)+AI61,0)</f>
        <v>0</v>
      </c>
      <c r="AK61" s="133">
        <f aca="1">IF($Q61&gt;1,MATCH("R",INDIRECT(CONCATENATE("SeguimientoAlumnos!R"&amp;MATCH($C61,SeguimientoAlumnos!$C$3:$C$160,0)+2&amp;"C"&amp;AJ61+1&amp;":R"&amp;MATCH($C61,SeguimientoAlumnos!$C$3:$C$160,0)+2&amp;"C76"),FALSE()),0)+AJ61,0)</f>
        <v>0</v>
      </c>
      <c r="AL61" s="134">
        <f aca="1">IF($Q61&gt;1,MATCH("R",INDIRECT(CONCATENATE("SeguimientoAlumnos!R"&amp;MATCH($C61,SeguimientoAlumnos!$C$3:$C$160,0)+2&amp;"C"&amp;AK61+1&amp;":R"&amp;MATCH($C61,SeguimientoAlumnos!$C$3:$C$160,0)+2&amp;"C76"),FALSE()),0)+AK61,0)</f>
        <v>0</v>
      </c>
      <c r="AM61" s="134">
        <f aca="1">IF($Q61&gt;1,MATCH("R",INDIRECT(CONCATENATE("SeguimientoAlumnos!R"&amp;MATCH($C61,SeguimientoAlumnos!$C$3:$C$160,0)+2&amp;"C"&amp;AL61+1&amp;":R"&amp;MATCH($C61,SeguimientoAlumnos!$C$3:$C$160,0)+2&amp;"C76"),FALSE()),0)+AL61,0)</f>
        <v>0</v>
      </c>
      <c r="AN61" s="133">
        <f aca="1">IF($G61&gt;0,MATCH("X",INDIRECT(CONCATENATE("SeguimientoAlumnos!R"&amp;MATCH($C61,SeguimientoAlumnos!$C$3:$C$160,0)+2&amp;"C5"&amp;":R"&amp;MATCH($C61,SeguimientoAlumnos!$C$3:$C$160,0)+2&amp;"C76"),FALSE()),0)+4,0)</f>
        <v>0</v>
      </c>
      <c r="AO61" s="135">
        <f aca="1">IF($G61&gt;1,MATCH("X",INDIRECT(CONCATENATE("SeguimientoAlumnos!R"&amp;MATCH($C61,SeguimientoAlumnos!$C$3:$C$160,0)+2&amp;"C"&amp;AN61+1&amp;":R"&amp;MATCH($C61,SeguimientoAlumnos!$C$3:$C$160,0)+2&amp;"C76"),FALSE()),0)+AN61,0)</f>
        <v>0</v>
      </c>
      <c r="AP61" s="133">
        <f aca="1">IF($G61&gt;1,MATCH("X",INDIRECT(CONCATENATE("SeguimientoAlumnos!R"&amp;MATCH($C61,SeguimientoAlumnos!$C$3:$C$160,0)+2&amp;"C"&amp;AO61+1&amp;":R"&amp;MATCH($C61,SeguimientoAlumnos!$C$3:$C$160,0)+2&amp;"C76"),FALSE()),0)+AO61,0)</f>
        <v>0</v>
      </c>
      <c r="AQ61" s="133">
        <f aca="1">IF($G61&gt;1,MATCH("X",INDIRECT(CONCATENATE("SeguimientoAlumnos!R"&amp;MATCH($C61,SeguimientoAlumnos!$C$3:$C$160,0)+2&amp;"C"&amp;AP61+1&amp;":R"&amp;MATCH($C61,SeguimientoAlumnos!$C$3:$C$160,0)+2&amp;"C76"),FALSE()),0)+AP61,0)</f>
        <v>0</v>
      </c>
      <c r="AR61" s="133">
        <f aca="1">IF($G61&gt;1,MATCH("X",INDIRECT(CONCATENATE("SeguimientoAlumnos!R"&amp;MATCH($C61,SeguimientoAlumnos!$C$3:$C$160,0)+2&amp;"C"&amp;AQ61+1&amp;":R"&amp;MATCH($C61,SeguimientoAlumnos!$C$3:$C$160,0)+2&amp;"C76"),FALSE()),0)+AQ61,0)</f>
        <v>0</v>
      </c>
      <c r="AS61" s="133">
        <f aca="1">IF($G61&gt;1,MATCH("X",INDIRECT(CONCATENATE("SeguimientoAlumnos!R"&amp;MATCH($C61,SeguimientoAlumnos!$C$3:$C$160,0)+2&amp;"C"&amp;AR61+1&amp;":R"&amp;MATCH($C61,SeguimientoAlumnos!$C$3:$C$160,0)+2&amp;"C76"),FALSE()),0)+AR61,0)</f>
        <v>0</v>
      </c>
      <c r="AT61" s="133">
        <f aca="1">IF($G61&gt;1,MATCH("X",INDIRECT(CONCATENATE("SeguimientoAlumnos!R"&amp;MATCH($C61,SeguimientoAlumnos!$C$3:$C$160,0)+2&amp;"C"&amp;AS61+1&amp;":R"&amp;MATCH($C61,SeguimientoAlumnos!$C$3:$C$160,0)+2&amp;"C76"),FALSE()),0)+AS61,0)</f>
        <v>0</v>
      </c>
      <c r="AU61" s="133">
        <f aca="1">IF($G61&gt;1,MATCH("X",INDIRECT(CONCATENATE("SeguimientoAlumnos!R"&amp;MATCH($C61,SeguimientoAlumnos!$C$3:$C$160,0)+2&amp;"C"&amp;AT61+1&amp;":R"&amp;MATCH($C61,SeguimientoAlumnos!$C$3:$C$160,0)+2&amp;"C76"),FALSE()),0)+AT61,0)</f>
        <v>0</v>
      </c>
      <c r="AV61" s="133">
        <f aca="1">IF($G61&gt;1,MATCH("X",INDIRECT(CONCATENATE("SeguimientoAlumnos!R"&amp;MATCH($C61,SeguimientoAlumnos!$C$3:$C$160,0)+2&amp;"C"&amp;AU61+1&amp;":R"&amp;MATCH($C61,SeguimientoAlumnos!$C$3:$C$160,0)+2&amp;"C76"),FALSE()),0)+AU61,0)</f>
        <v>0</v>
      </c>
    </row>
    <row r="62" spans="1:48" ht="15.75" customHeight="1">
      <c r="A62" s="130" t="e">
        <f>#REF!</f>
        <v>#REF!</v>
      </c>
      <c r="B62" s="130" t="str">
        <f>SeguimientoAlumnos!A64</f>
        <v>ISC03B</v>
      </c>
      <c r="C62" s="130" t="str">
        <f>SeguimientoAlumnos!C64</f>
        <v>UP220869</v>
      </c>
      <c r="D62" s="130">
        <f>SeguimientoAlumnos!D64</f>
        <v>0</v>
      </c>
      <c r="E62" s="65" t="str">
        <f>C62&amp;"@alumnos.upa.edu.mx"</f>
        <v>UP220869@alumnos.upa.edu.mx</v>
      </c>
      <c r="F62" s="65">
        <f>VLOOKUP($C62,SeguimientoAlumnos!$C$2:$BW$109,51,FALSE())</f>
        <v>0</v>
      </c>
      <c r="G62" s="65">
        <f>VLOOKUP($C62,SeguimientoAlumnos!$C$2:$BW$109,52,FALSE())</f>
        <v>0</v>
      </c>
      <c r="H62" s="131" t="str">
        <f aca="1">IFERROR(INDIRECT(CONCATENATE("SeguimientoAlumnos!R2C"&amp;AN62),FALSE()),"")</f>
        <v/>
      </c>
      <c r="I62" s="131" t="str">
        <f aca="1">IFERROR(INDIRECT(CONCATENATE("SeguimientoAlumnos!R2C"&amp;AO62),FALSE()),"")</f>
        <v/>
      </c>
      <c r="J62" s="131" t="str">
        <f aca="1">IFERROR(INDIRECT(CONCATENATE("SeguimientoAlumnos!R2C"&amp;AP62),FALSE()),"")</f>
        <v/>
      </c>
      <c r="K62" s="131" t="str">
        <f aca="1">IFERROR(INDIRECT(CONCATENATE("SeguimientoAlumnos!R2C"&amp;AQ62),FALSE()),"")</f>
        <v/>
      </c>
      <c r="L62" s="131" t="str">
        <f aca="1">IFERROR(INDIRECT(CONCATENATE("SeguimientoAlumnos!R2C"&amp;AR62),FALSE()),"")</f>
        <v/>
      </c>
      <c r="M62" s="131" t="str">
        <f aca="1">IFERROR(INDIRECT(CONCATENATE("SeguimientoAlumnos!R2C"&amp;AS62),FALSE()),"")</f>
        <v/>
      </c>
      <c r="N62" s="131" t="str">
        <f aca="1">IFERROR(INDIRECT(CONCATENATE("SeguimientoAlumnos!R2C"&amp;AT62),FALSE()),"")</f>
        <v/>
      </c>
      <c r="O62" s="131" t="str">
        <f aca="1">IFERROR(INDIRECT(CONCATENATE("SeguimientoAlumnos!R2C"&amp;AU62),FALSE()),"")</f>
        <v/>
      </c>
      <c r="P62" s="131" t="str">
        <f aca="1">IFERROR(INDIRECT(CONCATENATE("SeguimientoAlumnos!R2C"&amp;AV62),FALSE()),"")</f>
        <v/>
      </c>
      <c r="Q62" s="65">
        <f>VLOOKUP($C62,SeguimientoAlumnos!$C$2:$BT$109,49,FALSE())</f>
        <v>0</v>
      </c>
      <c r="R62" s="131" t="str">
        <f aca="1">IFERROR(INDIRECT(CONCATENATE("SeguimientoAlumnos!R2C"&amp;AG62),FALSE()),"")</f>
        <v/>
      </c>
      <c r="S62" s="131" t="str">
        <f aca="1">IFERROR(INDIRECT(CONCATENATE("SeguimientoAlumnos!R2C"&amp;AH62),FALSE()),"")</f>
        <v/>
      </c>
      <c r="T62" s="131" t="str">
        <f aca="1">IFERROR(INDIRECT(CONCATENATE("SeguimientoAlumnos!R2C"&amp;AI62),FALSE()),"")</f>
        <v/>
      </c>
      <c r="U62" s="65"/>
      <c r="V62" s="65"/>
      <c r="W62" s="65"/>
      <c r="X62" s="65"/>
      <c r="Y62" s="65">
        <f>VLOOKUP($C62,SeguimientoAlumnos!$C$2:$BT$109,50,FALSE())</f>
        <v>0</v>
      </c>
      <c r="Z62" s="131" t="str">
        <f aca="1">IFERROR(INDIRECT(CONCATENATE("SeguimientoAlumnos!R2C"&amp;AD62),FALSE()),"")</f>
        <v/>
      </c>
      <c r="AA62" s="131" t="str">
        <f aca="1">IFERROR(INDIRECT(CONCATENATE("SeguimientoAlumnos!R2C"&amp;AE62),FALSE()),"")</f>
        <v/>
      </c>
      <c r="AB62" s="131" t="str">
        <f aca="1">IFERROR(INDIRECT(CONCATENATE("SeguimientoAlumnos!R2C"&amp;AF62),FALSE()),"")</f>
        <v/>
      </c>
      <c r="AC62" s="65">
        <f>VLOOKUP($C62,SeguimientoAlumnos!$C$2:$BT$109,43,FALSE())</f>
        <v>0</v>
      </c>
      <c r="AD62" s="132">
        <f aca="1">IF($Y62&gt;0,MATCH("E",INDIRECT(CONCATENATE("SeguimientoAlumnos!R"&amp;MATCH($C62,SeguimientoAlumnos!$C$3:$C$130,0)+2&amp;"C5"&amp;":R"&amp;MATCH($C62,SeguimientoAlumnos!$C$3:$C$130,0)+2&amp;"C76"),FALSE()),0)+4,0)</f>
        <v>0</v>
      </c>
      <c r="AE62" s="133">
        <f aca="1">IF($Y62&gt;1,MATCH("E",INDIRECT(CONCATENATE("SeguimientoAlumnos!R"&amp;MATCH($C62,SeguimientoAlumnos!$C$3:$C$130,0)+2&amp;"C"&amp;AD62+1&amp;":R"&amp;MATCH($C62,SeguimientoAlumnos!$C$3:$C$130,0)+2&amp;"C76"),FALSE()),0)+AD62,0)</f>
        <v>0</v>
      </c>
      <c r="AF62" s="133">
        <f aca="1">IF($Y62&gt;2,MATCH("E",INDIRECT(CONCATENATE("SeguimientoAlumnos!R"&amp;MATCH($C62,SeguimientoAlumnos!$C$3:$C$130,0)+2&amp;"C"&amp;AE62+1&amp;":R"&amp;MATCH($C62,SeguimientoAlumnos!$C$3:$C$130,0)+2&amp;"C76"),FALSE()),0)+AE62,0)</f>
        <v>0</v>
      </c>
      <c r="AG62" s="133">
        <f aca="1">IF($Q62&gt;0,MATCH("R",INDIRECT(CONCATENATE("SeguimientoAlumnos!R"&amp;MATCH($C62,SeguimientoAlumnos!$C$3:$C$160,0)+2&amp;"C5"&amp;":R"&amp;MATCH($C62,SeguimientoAlumnos!$C$3:$C$160,0)+2&amp;"C76"),FALSE()),0)+4,0)</f>
        <v>0</v>
      </c>
      <c r="AH62" s="133">
        <f aca="1">IF($Q62&gt;1,MATCH("R",INDIRECT(CONCATENATE("SeguimientoAlumnos!R"&amp;MATCH($C62,SeguimientoAlumnos!$C$3:$C$160,0)+2&amp;"C"&amp;AG62+1&amp;":R"&amp;MATCH($C62,SeguimientoAlumnos!$C$3:$C$160,0)+2&amp;"C76"),FALSE()),0)+AG62,0)</f>
        <v>0</v>
      </c>
      <c r="AI62" s="133">
        <f aca="1">IF($Q62&gt;1,MATCH("R",INDIRECT(CONCATENATE("SeguimientoAlumnos!R"&amp;MATCH($C62,SeguimientoAlumnos!$C$3:$C$160,0)+2&amp;"C"&amp;AH62+1&amp;":R"&amp;MATCH($C62,SeguimientoAlumnos!$C$3:$C$160,0)+2&amp;"C76"),FALSE()),0)+AH62,0)</f>
        <v>0</v>
      </c>
      <c r="AJ62" s="133">
        <f aca="1">IF($Q62&gt;1,MATCH("R",INDIRECT(CONCATENATE("SeguimientoAlumnos!R"&amp;MATCH($C62,SeguimientoAlumnos!$C$3:$C$160,0)+2&amp;"C"&amp;AI62+1&amp;":R"&amp;MATCH($C62,SeguimientoAlumnos!$C$3:$C$160,0)+2&amp;"C76"),FALSE()),0)+AI62,0)</f>
        <v>0</v>
      </c>
      <c r="AK62" s="133">
        <f aca="1">IF($Q62&gt;1,MATCH("R",INDIRECT(CONCATENATE("SeguimientoAlumnos!R"&amp;MATCH($C62,SeguimientoAlumnos!$C$3:$C$160,0)+2&amp;"C"&amp;AJ62+1&amp;":R"&amp;MATCH($C62,SeguimientoAlumnos!$C$3:$C$160,0)+2&amp;"C76"),FALSE()),0)+AJ62,0)</f>
        <v>0</v>
      </c>
      <c r="AL62" s="134">
        <f aca="1">IF($Q62&gt;1,MATCH("R",INDIRECT(CONCATENATE("SeguimientoAlumnos!R"&amp;MATCH($C62,SeguimientoAlumnos!$C$3:$C$160,0)+2&amp;"C"&amp;AK62+1&amp;":R"&amp;MATCH($C62,SeguimientoAlumnos!$C$3:$C$160,0)+2&amp;"C76"),FALSE()),0)+AK62,0)</f>
        <v>0</v>
      </c>
      <c r="AM62" s="134">
        <f aca="1">IF($Q62&gt;1,MATCH("R",INDIRECT(CONCATENATE("SeguimientoAlumnos!R"&amp;MATCH($C62,SeguimientoAlumnos!$C$3:$C$160,0)+2&amp;"C"&amp;AL62+1&amp;":R"&amp;MATCH($C62,SeguimientoAlumnos!$C$3:$C$160,0)+2&amp;"C76"),FALSE()),0)+AL62,0)</f>
        <v>0</v>
      </c>
      <c r="AN62" s="133">
        <f aca="1">IF($G62&gt;0,MATCH("X",INDIRECT(CONCATENATE("SeguimientoAlumnos!R"&amp;MATCH($C62,SeguimientoAlumnos!$C$3:$C$160,0)+2&amp;"C5"&amp;":R"&amp;MATCH($C62,SeguimientoAlumnos!$C$3:$C$160,0)+2&amp;"C76"),FALSE()),0)+4,0)</f>
        <v>0</v>
      </c>
      <c r="AO62" s="135">
        <f aca="1">IF($G62&gt;1,MATCH("X",INDIRECT(CONCATENATE("SeguimientoAlumnos!R"&amp;MATCH($C62,SeguimientoAlumnos!$C$3:$C$160,0)+2&amp;"C"&amp;AN62+1&amp;":R"&amp;MATCH($C62,SeguimientoAlumnos!$C$3:$C$160,0)+2&amp;"C76"),FALSE()),0)+AN62,0)</f>
        <v>0</v>
      </c>
      <c r="AP62" s="133">
        <f aca="1">IF($G62&gt;1,MATCH("X",INDIRECT(CONCATENATE("SeguimientoAlumnos!R"&amp;MATCH($C62,SeguimientoAlumnos!$C$3:$C$160,0)+2&amp;"C"&amp;AO62+1&amp;":R"&amp;MATCH($C62,SeguimientoAlumnos!$C$3:$C$160,0)+2&amp;"C76"),FALSE()),0)+AO62,0)</f>
        <v>0</v>
      </c>
      <c r="AQ62" s="133">
        <f aca="1">IF($G62&gt;1,MATCH("X",INDIRECT(CONCATENATE("SeguimientoAlumnos!R"&amp;MATCH($C62,SeguimientoAlumnos!$C$3:$C$160,0)+2&amp;"C"&amp;AP62+1&amp;":R"&amp;MATCH($C62,SeguimientoAlumnos!$C$3:$C$160,0)+2&amp;"C76"),FALSE()),0)+AP62,0)</f>
        <v>0</v>
      </c>
      <c r="AR62" s="133">
        <f aca="1">IF($G62&gt;1,MATCH("X",INDIRECT(CONCATENATE("SeguimientoAlumnos!R"&amp;MATCH($C62,SeguimientoAlumnos!$C$3:$C$160,0)+2&amp;"C"&amp;AQ62+1&amp;":R"&amp;MATCH($C62,SeguimientoAlumnos!$C$3:$C$160,0)+2&amp;"C76"),FALSE()),0)+AQ62,0)</f>
        <v>0</v>
      </c>
      <c r="AS62" s="133">
        <f aca="1">IF($G62&gt;1,MATCH("X",INDIRECT(CONCATENATE("SeguimientoAlumnos!R"&amp;MATCH($C62,SeguimientoAlumnos!$C$3:$C$160,0)+2&amp;"C"&amp;AR62+1&amp;":R"&amp;MATCH($C62,SeguimientoAlumnos!$C$3:$C$160,0)+2&amp;"C76"),FALSE()),0)+AR62,0)</f>
        <v>0</v>
      </c>
      <c r="AT62" s="133">
        <f aca="1">IF($G62&gt;1,MATCH("X",INDIRECT(CONCATENATE("SeguimientoAlumnos!R"&amp;MATCH($C62,SeguimientoAlumnos!$C$3:$C$160,0)+2&amp;"C"&amp;AS62+1&amp;":R"&amp;MATCH($C62,SeguimientoAlumnos!$C$3:$C$160,0)+2&amp;"C76"),FALSE()),0)+AS62,0)</f>
        <v>0</v>
      </c>
      <c r="AU62" s="133">
        <f aca="1">IF($G62&gt;1,MATCH("X",INDIRECT(CONCATENATE("SeguimientoAlumnos!R"&amp;MATCH($C62,SeguimientoAlumnos!$C$3:$C$160,0)+2&amp;"C"&amp;AT62+1&amp;":R"&amp;MATCH($C62,SeguimientoAlumnos!$C$3:$C$160,0)+2&amp;"C76"),FALSE()),0)+AT62,0)</f>
        <v>0</v>
      </c>
      <c r="AV62" s="133">
        <f aca="1">IF($G62&gt;1,MATCH("X",INDIRECT(CONCATENATE("SeguimientoAlumnos!R"&amp;MATCH($C62,SeguimientoAlumnos!$C$3:$C$160,0)+2&amp;"C"&amp;AU62+1&amp;":R"&amp;MATCH($C62,SeguimientoAlumnos!$C$3:$C$160,0)+2&amp;"C76"),FALSE()),0)+AU62,0)</f>
        <v>0</v>
      </c>
    </row>
    <row r="63" spans="1:48" ht="15.75" customHeight="1">
      <c r="A63" s="130" t="e">
        <f>#REF!</f>
        <v>#REF!</v>
      </c>
      <c r="B63" s="130" t="str">
        <f>SeguimientoAlumnos!A65</f>
        <v>ISC03A</v>
      </c>
      <c r="C63" s="130" t="str">
        <f>SeguimientoAlumnos!C65</f>
        <v>UP230008</v>
      </c>
      <c r="D63" s="130">
        <f>SeguimientoAlumnos!D65</f>
        <v>0</v>
      </c>
      <c r="E63" s="65" t="str">
        <f>C63&amp;"@alumnos.upa.edu.mx"</f>
        <v>UP230008@alumnos.upa.edu.mx</v>
      </c>
      <c r="F63" s="65">
        <f>VLOOKUP($C63,SeguimientoAlumnos!$C$2:$BW$109,51,FALSE())</f>
        <v>0</v>
      </c>
      <c r="G63" s="65">
        <f>VLOOKUP($C63,SeguimientoAlumnos!$C$2:$BW$109,52,FALSE())</f>
        <v>0</v>
      </c>
      <c r="H63" s="131" t="str">
        <f aca="1">IFERROR(INDIRECT(CONCATENATE("SeguimientoAlumnos!R2C"&amp;AN63),FALSE()),"")</f>
        <v/>
      </c>
      <c r="I63" s="131" t="str">
        <f aca="1">IFERROR(INDIRECT(CONCATENATE("SeguimientoAlumnos!R2C"&amp;AO63),FALSE()),"")</f>
        <v/>
      </c>
      <c r="J63" s="131" t="str">
        <f aca="1">IFERROR(INDIRECT(CONCATENATE("SeguimientoAlumnos!R2C"&amp;AP63),FALSE()),"")</f>
        <v/>
      </c>
      <c r="K63" s="131" t="str">
        <f aca="1">IFERROR(INDIRECT(CONCATENATE("SeguimientoAlumnos!R2C"&amp;AQ63),FALSE()),"")</f>
        <v/>
      </c>
      <c r="L63" s="131" t="str">
        <f aca="1">IFERROR(INDIRECT(CONCATENATE("SeguimientoAlumnos!R2C"&amp;AR63),FALSE()),"")</f>
        <v/>
      </c>
      <c r="M63" s="131" t="str">
        <f aca="1">IFERROR(INDIRECT(CONCATENATE("SeguimientoAlumnos!R2C"&amp;AS63),FALSE()),"")</f>
        <v/>
      </c>
      <c r="N63" s="131" t="str">
        <f aca="1">IFERROR(INDIRECT(CONCATENATE("SeguimientoAlumnos!R2C"&amp;AT63),FALSE()),"")</f>
        <v/>
      </c>
      <c r="O63" s="131" t="str">
        <f aca="1">IFERROR(INDIRECT(CONCATENATE("SeguimientoAlumnos!R2C"&amp;AU63),FALSE()),"")</f>
        <v/>
      </c>
      <c r="P63" s="131" t="str">
        <f aca="1">IFERROR(INDIRECT(CONCATENATE("SeguimientoAlumnos!R2C"&amp;AV63),FALSE()),"")</f>
        <v/>
      </c>
      <c r="Q63" s="65">
        <f>VLOOKUP($C63,SeguimientoAlumnos!$C$2:$BT$109,49,FALSE())</f>
        <v>0</v>
      </c>
      <c r="R63" s="131" t="str">
        <f aca="1">IFERROR(INDIRECT(CONCATENATE("SeguimientoAlumnos!R2C"&amp;AG63),FALSE()),"")</f>
        <v/>
      </c>
      <c r="S63" s="131" t="str">
        <f aca="1">IFERROR(INDIRECT(CONCATENATE("SeguimientoAlumnos!R2C"&amp;AH63),FALSE()),"")</f>
        <v/>
      </c>
      <c r="T63" s="131" t="str">
        <f aca="1">IFERROR(INDIRECT(CONCATENATE("SeguimientoAlumnos!R2C"&amp;AI63),FALSE()),"")</f>
        <v/>
      </c>
      <c r="U63" s="65"/>
      <c r="V63" s="65"/>
      <c r="W63" s="65"/>
      <c r="X63" s="65"/>
      <c r="Y63" s="65">
        <f>VLOOKUP($C63,SeguimientoAlumnos!$C$2:$BT$109,50,FALSE())</f>
        <v>0</v>
      </c>
      <c r="Z63" s="131" t="str">
        <f aca="1">IFERROR(INDIRECT(CONCATENATE("SeguimientoAlumnos!R2C"&amp;AD63),FALSE()),"")</f>
        <v/>
      </c>
      <c r="AA63" s="131" t="str">
        <f aca="1">IFERROR(INDIRECT(CONCATENATE("SeguimientoAlumnos!R2C"&amp;AE63),FALSE()),"")</f>
        <v/>
      </c>
      <c r="AB63" s="131" t="str">
        <f aca="1">IFERROR(INDIRECT(CONCATENATE("SeguimientoAlumnos!R2C"&amp;AF63),FALSE()),"")</f>
        <v/>
      </c>
      <c r="AC63" s="65">
        <f>VLOOKUP($C63,SeguimientoAlumnos!$C$2:$BT$109,43,FALSE())</f>
        <v>0</v>
      </c>
      <c r="AD63" s="132">
        <f aca="1">IF($Y63&gt;0,MATCH("E",INDIRECT(CONCATENATE("SeguimientoAlumnos!R"&amp;MATCH($C63,SeguimientoAlumnos!$C$3:$C$130,0)+2&amp;"C5"&amp;":R"&amp;MATCH($C63,SeguimientoAlumnos!$C$3:$C$130,0)+2&amp;"C76"),FALSE()),0)+4,0)</f>
        <v>0</v>
      </c>
      <c r="AE63" s="133">
        <f aca="1">IF($Y63&gt;1,MATCH("E",INDIRECT(CONCATENATE("SeguimientoAlumnos!R"&amp;MATCH($C63,SeguimientoAlumnos!$C$3:$C$130,0)+2&amp;"C"&amp;AD63+1&amp;":R"&amp;MATCH($C63,SeguimientoAlumnos!$C$3:$C$130,0)+2&amp;"C76"),FALSE()),0)+AD63,0)</f>
        <v>0</v>
      </c>
      <c r="AF63" s="133">
        <f aca="1">IF($Y63&gt;2,MATCH("E",INDIRECT(CONCATENATE("SeguimientoAlumnos!R"&amp;MATCH($C63,SeguimientoAlumnos!$C$3:$C$130,0)+2&amp;"C"&amp;AE63+1&amp;":R"&amp;MATCH($C63,SeguimientoAlumnos!$C$3:$C$130,0)+2&amp;"C76"),FALSE()),0)+AE63,0)</f>
        <v>0</v>
      </c>
      <c r="AG63" s="133">
        <f aca="1">IF($Q63&gt;0,MATCH("R",INDIRECT(CONCATENATE("SeguimientoAlumnos!R"&amp;MATCH($C63,SeguimientoAlumnos!$C$3:$C$160,0)+2&amp;"C5"&amp;":R"&amp;MATCH($C63,SeguimientoAlumnos!$C$3:$C$160,0)+2&amp;"C76"),FALSE()),0)+4,0)</f>
        <v>0</v>
      </c>
      <c r="AH63" s="133">
        <f aca="1">IF($Q63&gt;1,MATCH("R",INDIRECT(CONCATENATE("SeguimientoAlumnos!R"&amp;MATCH($C63,SeguimientoAlumnos!$C$3:$C$160,0)+2&amp;"C"&amp;AG63+1&amp;":R"&amp;MATCH($C63,SeguimientoAlumnos!$C$3:$C$160,0)+2&amp;"C76"),FALSE()),0)+AG63,0)</f>
        <v>0</v>
      </c>
      <c r="AI63" s="133">
        <f aca="1">IF($Q63&gt;1,MATCH("R",INDIRECT(CONCATENATE("SeguimientoAlumnos!R"&amp;MATCH($C63,SeguimientoAlumnos!$C$3:$C$160,0)+2&amp;"C"&amp;AH63+1&amp;":R"&amp;MATCH($C63,SeguimientoAlumnos!$C$3:$C$160,0)+2&amp;"C76"),FALSE()),0)+AH63,0)</f>
        <v>0</v>
      </c>
      <c r="AJ63" s="133">
        <f aca="1">IF($Q63&gt;1,MATCH("R",INDIRECT(CONCATENATE("SeguimientoAlumnos!R"&amp;MATCH($C63,SeguimientoAlumnos!$C$3:$C$160,0)+2&amp;"C"&amp;AI63+1&amp;":R"&amp;MATCH($C63,SeguimientoAlumnos!$C$3:$C$160,0)+2&amp;"C76"),FALSE()),0)+AI63,0)</f>
        <v>0</v>
      </c>
      <c r="AK63" s="133">
        <f aca="1">IF($Q63&gt;1,MATCH("R",INDIRECT(CONCATENATE("SeguimientoAlumnos!R"&amp;MATCH($C63,SeguimientoAlumnos!$C$3:$C$160,0)+2&amp;"C"&amp;AJ63+1&amp;":R"&amp;MATCH($C63,SeguimientoAlumnos!$C$3:$C$160,0)+2&amp;"C76"),FALSE()),0)+AJ63,0)</f>
        <v>0</v>
      </c>
      <c r="AL63" s="134">
        <f aca="1">IF($Q63&gt;1,MATCH("R",INDIRECT(CONCATENATE("SeguimientoAlumnos!R"&amp;MATCH($C63,SeguimientoAlumnos!$C$3:$C$160,0)+2&amp;"C"&amp;AK63+1&amp;":R"&amp;MATCH($C63,SeguimientoAlumnos!$C$3:$C$160,0)+2&amp;"C76"),FALSE()),0)+AK63,0)</f>
        <v>0</v>
      </c>
      <c r="AM63" s="134">
        <f aca="1">IF($Q63&gt;1,MATCH("R",INDIRECT(CONCATENATE("SeguimientoAlumnos!R"&amp;MATCH($C63,SeguimientoAlumnos!$C$3:$C$160,0)+2&amp;"C"&amp;AL63+1&amp;":R"&amp;MATCH($C63,SeguimientoAlumnos!$C$3:$C$160,0)+2&amp;"C76"),FALSE()),0)+AL63,0)</f>
        <v>0</v>
      </c>
      <c r="AN63" s="133">
        <f aca="1">IF($G63&gt;0,MATCH("X",INDIRECT(CONCATENATE("SeguimientoAlumnos!R"&amp;MATCH($C63,SeguimientoAlumnos!$C$3:$C$160,0)+2&amp;"C5"&amp;":R"&amp;MATCH($C63,SeguimientoAlumnos!$C$3:$C$160,0)+2&amp;"C76"),FALSE()),0)+4,0)</f>
        <v>0</v>
      </c>
      <c r="AO63" s="135">
        <f aca="1">IF($G63&gt;1,MATCH("X",INDIRECT(CONCATENATE("SeguimientoAlumnos!R"&amp;MATCH($C63,SeguimientoAlumnos!$C$3:$C$160,0)+2&amp;"C"&amp;AN63+1&amp;":R"&amp;MATCH($C63,SeguimientoAlumnos!$C$3:$C$160,0)+2&amp;"C76"),FALSE()),0)+AN63,0)</f>
        <v>0</v>
      </c>
      <c r="AP63" s="133">
        <f aca="1">IF($G63&gt;1,MATCH("X",INDIRECT(CONCATENATE("SeguimientoAlumnos!R"&amp;MATCH($C63,SeguimientoAlumnos!$C$3:$C$160,0)+2&amp;"C"&amp;AO63+1&amp;":R"&amp;MATCH($C63,SeguimientoAlumnos!$C$3:$C$160,0)+2&amp;"C76"),FALSE()),0)+AO63,0)</f>
        <v>0</v>
      </c>
      <c r="AQ63" s="133">
        <f aca="1">IF($G63&gt;1,MATCH("X",INDIRECT(CONCATENATE("SeguimientoAlumnos!R"&amp;MATCH($C63,SeguimientoAlumnos!$C$3:$C$160,0)+2&amp;"C"&amp;AP63+1&amp;":R"&amp;MATCH($C63,SeguimientoAlumnos!$C$3:$C$160,0)+2&amp;"C76"),FALSE()),0)+AP63,0)</f>
        <v>0</v>
      </c>
      <c r="AR63" s="133">
        <f aca="1">IF($G63&gt;1,MATCH("X",INDIRECT(CONCATENATE("SeguimientoAlumnos!R"&amp;MATCH($C63,SeguimientoAlumnos!$C$3:$C$160,0)+2&amp;"C"&amp;AQ63+1&amp;":R"&amp;MATCH($C63,SeguimientoAlumnos!$C$3:$C$160,0)+2&amp;"C76"),FALSE()),0)+AQ63,0)</f>
        <v>0</v>
      </c>
      <c r="AS63" s="133">
        <f aca="1">IF($G63&gt;1,MATCH("X",INDIRECT(CONCATENATE("SeguimientoAlumnos!R"&amp;MATCH($C63,SeguimientoAlumnos!$C$3:$C$160,0)+2&amp;"C"&amp;AR63+1&amp;":R"&amp;MATCH($C63,SeguimientoAlumnos!$C$3:$C$160,0)+2&amp;"C76"),FALSE()),0)+AR63,0)</f>
        <v>0</v>
      </c>
      <c r="AT63" s="133">
        <f aca="1">IF($G63&gt;1,MATCH("X",INDIRECT(CONCATENATE("SeguimientoAlumnos!R"&amp;MATCH($C63,SeguimientoAlumnos!$C$3:$C$160,0)+2&amp;"C"&amp;AS63+1&amp;":R"&amp;MATCH($C63,SeguimientoAlumnos!$C$3:$C$160,0)+2&amp;"C76"),FALSE()),0)+AS63,0)</f>
        <v>0</v>
      </c>
      <c r="AU63" s="133">
        <f aca="1">IF($G63&gt;1,MATCH("X",INDIRECT(CONCATENATE("SeguimientoAlumnos!R"&amp;MATCH($C63,SeguimientoAlumnos!$C$3:$C$160,0)+2&amp;"C"&amp;AT63+1&amp;":R"&amp;MATCH($C63,SeguimientoAlumnos!$C$3:$C$160,0)+2&amp;"C76"),FALSE()),0)+AT63,0)</f>
        <v>0</v>
      </c>
      <c r="AV63" s="133">
        <f aca="1">IF($G63&gt;1,MATCH("X",INDIRECT(CONCATENATE("SeguimientoAlumnos!R"&amp;MATCH($C63,SeguimientoAlumnos!$C$3:$C$160,0)+2&amp;"C"&amp;AU63+1&amp;":R"&amp;MATCH($C63,SeguimientoAlumnos!$C$3:$C$160,0)+2&amp;"C76"),FALSE()),0)+AU63,0)</f>
        <v>0</v>
      </c>
    </row>
    <row r="64" spans="1:48" ht="15.75" customHeight="1">
      <c r="A64" s="130" t="e">
        <f>#REF!</f>
        <v>#REF!</v>
      </c>
      <c r="B64" s="130" t="str">
        <f>SeguimientoAlumnos!A66</f>
        <v>ISC03A</v>
      </c>
      <c r="C64" s="130" t="str">
        <f>SeguimientoAlumnos!C66</f>
        <v>UP230017</v>
      </c>
      <c r="D64" s="130">
        <f>SeguimientoAlumnos!D66</f>
        <v>0</v>
      </c>
      <c r="E64" s="65" t="str">
        <f>C64&amp;"@alumnos.upa.edu.mx"</f>
        <v>UP230017@alumnos.upa.edu.mx</v>
      </c>
      <c r="F64" s="65">
        <f>VLOOKUP($C64,SeguimientoAlumnos!$C$2:$BW$109,51,FALSE())</f>
        <v>0</v>
      </c>
      <c r="G64" s="65">
        <f>VLOOKUP($C64,SeguimientoAlumnos!$C$2:$BW$109,52,FALSE())</f>
        <v>0</v>
      </c>
      <c r="H64" s="131" t="str">
        <f aca="1">IFERROR(INDIRECT(CONCATENATE("SeguimientoAlumnos!R2C"&amp;AN64),FALSE()),"")</f>
        <v/>
      </c>
      <c r="I64" s="131" t="str">
        <f aca="1">IFERROR(INDIRECT(CONCATENATE("SeguimientoAlumnos!R2C"&amp;AO64),FALSE()),"")</f>
        <v/>
      </c>
      <c r="J64" s="131" t="str">
        <f aca="1">IFERROR(INDIRECT(CONCATENATE("SeguimientoAlumnos!R2C"&amp;AP64),FALSE()),"")</f>
        <v/>
      </c>
      <c r="K64" s="131" t="str">
        <f aca="1">IFERROR(INDIRECT(CONCATENATE("SeguimientoAlumnos!R2C"&amp;AQ64),FALSE()),"")</f>
        <v/>
      </c>
      <c r="L64" s="131" t="str">
        <f aca="1">IFERROR(INDIRECT(CONCATENATE("SeguimientoAlumnos!R2C"&amp;AR64),FALSE()),"")</f>
        <v/>
      </c>
      <c r="M64" s="131" t="str">
        <f aca="1">IFERROR(INDIRECT(CONCATENATE("SeguimientoAlumnos!R2C"&amp;AS64),FALSE()),"")</f>
        <v/>
      </c>
      <c r="N64" s="131" t="str">
        <f aca="1">IFERROR(INDIRECT(CONCATENATE("SeguimientoAlumnos!R2C"&amp;AT64),FALSE()),"")</f>
        <v/>
      </c>
      <c r="O64" s="131" t="str">
        <f aca="1">IFERROR(INDIRECT(CONCATENATE("SeguimientoAlumnos!R2C"&amp;AU64),FALSE()),"")</f>
        <v/>
      </c>
      <c r="P64" s="131" t="str">
        <f aca="1">IFERROR(INDIRECT(CONCATENATE("SeguimientoAlumnos!R2C"&amp;AV64),FALSE()),"")</f>
        <v/>
      </c>
      <c r="Q64" s="65">
        <f>VLOOKUP($C64,SeguimientoAlumnos!$C$2:$BT$109,49,FALSE())</f>
        <v>0</v>
      </c>
      <c r="R64" s="131" t="str">
        <f aca="1">IFERROR(INDIRECT(CONCATENATE("SeguimientoAlumnos!R2C"&amp;AG64),FALSE()),"")</f>
        <v/>
      </c>
      <c r="S64" s="131" t="str">
        <f aca="1">IFERROR(INDIRECT(CONCATENATE("SeguimientoAlumnos!R2C"&amp;AH64),FALSE()),"")</f>
        <v/>
      </c>
      <c r="T64" s="131" t="str">
        <f aca="1">IFERROR(INDIRECT(CONCATENATE("SeguimientoAlumnos!R2C"&amp;AI64),FALSE()),"")</f>
        <v/>
      </c>
      <c r="U64" s="65"/>
      <c r="V64" s="65"/>
      <c r="W64" s="65"/>
      <c r="X64" s="65"/>
      <c r="Y64" s="65">
        <f>VLOOKUP($C64,SeguimientoAlumnos!$C$2:$BT$109,50,FALSE())</f>
        <v>0</v>
      </c>
      <c r="Z64" s="131" t="str">
        <f aca="1">IFERROR(INDIRECT(CONCATENATE("SeguimientoAlumnos!R2C"&amp;AD64),FALSE()),"")</f>
        <v/>
      </c>
      <c r="AA64" s="131" t="str">
        <f aca="1">IFERROR(INDIRECT(CONCATENATE("SeguimientoAlumnos!R2C"&amp;AE64),FALSE()),"")</f>
        <v/>
      </c>
      <c r="AB64" s="131" t="str">
        <f aca="1">IFERROR(INDIRECT(CONCATENATE("SeguimientoAlumnos!R2C"&amp;AF64),FALSE()),"")</f>
        <v/>
      </c>
      <c r="AC64" s="65">
        <f>VLOOKUP($C64,SeguimientoAlumnos!$C$2:$BT$109,43,FALSE())</f>
        <v>0</v>
      </c>
      <c r="AD64" s="132">
        <f aca="1">IF($Y64&gt;0,MATCH("E",INDIRECT(CONCATENATE("SeguimientoAlumnos!R"&amp;MATCH($C64,SeguimientoAlumnos!$C$3:$C$130,0)+2&amp;"C5"&amp;":R"&amp;MATCH($C64,SeguimientoAlumnos!$C$3:$C$130,0)+2&amp;"C76"),FALSE()),0)+4,0)</f>
        <v>0</v>
      </c>
      <c r="AE64" s="133">
        <f aca="1">IF($Y64&gt;1,MATCH("E",INDIRECT(CONCATENATE("SeguimientoAlumnos!R"&amp;MATCH($C64,SeguimientoAlumnos!$C$3:$C$130,0)+2&amp;"C"&amp;AD64+1&amp;":R"&amp;MATCH($C64,SeguimientoAlumnos!$C$3:$C$130,0)+2&amp;"C76"),FALSE()),0)+AD64,0)</f>
        <v>0</v>
      </c>
      <c r="AF64" s="133">
        <f aca="1">IF($Y64&gt;2,MATCH("E",INDIRECT(CONCATENATE("SeguimientoAlumnos!R"&amp;MATCH($C64,SeguimientoAlumnos!$C$3:$C$130,0)+2&amp;"C"&amp;AE64+1&amp;":R"&amp;MATCH($C64,SeguimientoAlumnos!$C$3:$C$130,0)+2&amp;"C76"),FALSE()),0)+AE64,0)</f>
        <v>0</v>
      </c>
      <c r="AG64" s="133">
        <f aca="1">IF($Q64&gt;0,MATCH("R",INDIRECT(CONCATENATE("SeguimientoAlumnos!R"&amp;MATCH($C64,SeguimientoAlumnos!$C$3:$C$160,0)+2&amp;"C5"&amp;":R"&amp;MATCH($C64,SeguimientoAlumnos!$C$3:$C$160,0)+2&amp;"C76"),FALSE()),0)+4,0)</f>
        <v>0</v>
      </c>
      <c r="AH64" s="133">
        <f aca="1">IF($Q64&gt;1,MATCH("R",INDIRECT(CONCATENATE("SeguimientoAlumnos!R"&amp;MATCH($C64,SeguimientoAlumnos!$C$3:$C$160,0)+2&amp;"C"&amp;AG64+1&amp;":R"&amp;MATCH($C64,SeguimientoAlumnos!$C$3:$C$160,0)+2&amp;"C76"),FALSE()),0)+AG64,0)</f>
        <v>0</v>
      </c>
      <c r="AI64" s="133">
        <f aca="1">IF($Q64&gt;1,MATCH("R",INDIRECT(CONCATENATE("SeguimientoAlumnos!R"&amp;MATCH($C64,SeguimientoAlumnos!$C$3:$C$160,0)+2&amp;"C"&amp;AH64+1&amp;":R"&amp;MATCH($C64,SeguimientoAlumnos!$C$3:$C$160,0)+2&amp;"C76"),FALSE()),0)+AH64,0)</f>
        <v>0</v>
      </c>
      <c r="AJ64" s="133">
        <f aca="1">IF($Q64&gt;1,MATCH("R",INDIRECT(CONCATENATE("SeguimientoAlumnos!R"&amp;MATCH($C64,SeguimientoAlumnos!$C$3:$C$160,0)+2&amp;"C"&amp;AI64+1&amp;":R"&amp;MATCH($C64,SeguimientoAlumnos!$C$3:$C$160,0)+2&amp;"C76"),FALSE()),0)+AI64,0)</f>
        <v>0</v>
      </c>
      <c r="AK64" s="133">
        <f aca="1">IF($Q64&gt;1,MATCH("R",INDIRECT(CONCATENATE("SeguimientoAlumnos!R"&amp;MATCH($C64,SeguimientoAlumnos!$C$3:$C$160,0)+2&amp;"C"&amp;AJ64+1&amp;":R"&amp;MATCH($C64,SeguimientoAlumnos!$C$3:$C$160,0)+2&amp;"C76"),FALSE()),0)+AJ64,0)</f>
        <v>0</v>
      </c>
      <c r="AL64" s="134">
        <f aca="1">IF($Q64&gt;1,MATCH("R",INDIRECT(CONCATENATE("SeguimientoAlumnos!R"&amp;MATCH($C64,SeguimientoAlumnos!$C$3:$C$160,0)+2&amp;"C"&amp;AK64+1&amp;":R"&amp;MATCH($C64,SeguimientoAlumnos!$C$3:$C$160,0)+2&amp;"C76"),FALSE()),0)+AK64,0)</f>
        <v>0</v>
      </c>
      <c r="AM64" s="134">
        <f aca="1">IF($Q64&gt;1,MATCH("R",INDIRECT(CONCATENATE("SeguimientoAlumnos!R"&amp;MATCH($C64,SeguimientoAlumnos!$C$3:$C$160,0)+2&amp;"C"&amp;AL64+1&amp;":R"&amp;MATCH($C64,SeguimientoAlumnos!$C$3:$C$160,0)+2&amp;"C76"),FALSE()),0)+AL64,0)</f>
        <v>0</v>
      </c>
      <c r="AN64" s="133">
        <f aca="1">IF($G64&gt;0,MATCH("X",INDIRECT(CONCATENATE("SeguimientoAlumnos!R"&amp;MATCH($C64,SeguimientoAlumnos!$C$3:$C$160,0)+2&amp;"C5"&amp;":R"&amp;MATCH($C64,SeguimientoAlumnos!$C$3:$C$160,0)+2&amp;"C76"),FALSE()),0)+4,0)</f>
        <v>0</v>
      </c>
      <c r="AO64" s="135">
        <f aca="1">IF($G64&gt;1,MATCH("X",INDIRECT(CONCATENATE("SeguimientoAlumnos!R"&amp;MATCH($C64,SeguimientoAlumnos!$C$3:$C$160,0)+2&amp;"C"&amp;AN64+1&amp;":R"&amp;MATCH($C64,SeguimientoAlumnos!$C$3:$C$160,0)+2&amp;"C76"),FALSE()),0)+AN64,0)</f>
        <v>0</v>
      </c>
      <c r="AP64" s="133">
        <f aca="1">IF($G64&gt;1,MATCH("X",INDIRECT(CONCATENATE("SeguimientoAlumnos!R"&amp;MATCH($C64,SeguimientoAlumnos!$C$3:$C$160,0)+2&amp;"C"&amp;AO64+1&amp;":R"&amp;MATCH($C64,SeguimientoAlumnos!$C$3:$C$160,0)+2&amp;"C76"),FALSE()),0)+AO64,0)</f>
        <v>0</v>
      </c>
      <c r="AQ64" s="133">
        <f aca="1">IF($G64&gt;1,MATCH("X",INDIRECT(CONCATENATE("SeguimientoAlumnos!R"&amp;MATCH($C64,SeguimientoAlumnos!$C$3:$C$160,0)+2&amp;"C"&amp;AP64+1&amp;":R"&amp;MATCH($C64,SeguimientoAlumnos!$C$3:$C$160,0)+2&amp;"C76"),FALSE()),0)+AP64,0)</f>
        <v>0</v>
      </c>
      <c r="AR64" s="133">
        <f aca="1">IF($G64&gt;1,MATCH("X",INDIRECT(CONCATENATE("SeguimientoAlumnos!R"&amp;MATCH($C64,SeguimientoAlumnos!$C$3:$C$160,0)+2&amp;"C"&amp;AQ64+1&amp;":R"&amp;MATCH($C64,SeguimientoAlumnos!$C$3:$C$160,0)+2&amp;"C76"),FALSE()),0)+AQ64,0)</f>
        <v>0</v>
      </c>
      <c r="AS64" s="133">
        <f aca="1">IF($G64&gt;1,MATCH("X",INDIRECT(CONCATENATE("SeguimientoAlumnos!R"&amp;MATCH($C64,SeguimientoAlumnos!$C$3:$C$160,0)+2&amp;"C"&amp;AR64+1&amp;":R"&amp;MATCH($C64,SeguimientoAlumnos!$C$3:$C$160,0)+2&amp;"C76"),FALSE()),0)+AR64,0)</f>
        <v>0</v>
      </c>
      <c r="AT64" s="133">
        <f aca="1">IF($G64&gt;1,MATCH("X",INDIRECT(CONCATENATE("SeguimientoAlumnos!R"&amp;MATCH($C64,SeguimientoAlumnos!$C$3:$C$160,0)+2&amp;"C"&amp;AS64+1&amp;":R"&amp;MATCH($C64,SeguimientoAlumnos!$C$3:$C$160,0)+2&amp;"C76"),FALSE()),0)+AS64,0)</f>
        <v>0</v>
      </c>
      <c r="AU64" s="133">
        <f aca="1">IF($G64&gt;1,MATCH("X",INDIRECT(CONCATENATE("SeguimientoAlumnos!R"&amp;MATCH($C64,SeguimientoAlumnos!$C$3:$C$160,0)+2&amp;"C"&amp;AT64+1&amp;":R"&amp;MATCH($C64,SeguimientoAlumnos!$C$3:$C$160,0)+2&amp;"C76"),FALSE()),0)+AT64,0)</f>
        <v>0</v>
      </c>
      <c r="AV64" s="133">
        <f aca="1">IF($G64&gt;1,MATCH("X",INDIRECT(CONCATENATE("SeguimientoAlumnos!R"&amp;MATCH($C64,SeguimientoAlumnos!$C$3:$C$160,0)+2&amp;"C"&amp;AU64+1&amp;":R"&amp;MATCH($C64,SeguimientoAlumnos!$C$3:$C$160,0)+2&amp;"C76"),FALSE()),0)+AU64,0)</f>
        <v>0</v>
      </c>
    </row>
    <row r="65" spans="1:48" ht="15.75" customHeight="1">
      <c r="A65" s="130" t="e">
        <f>#REF!</f>
        <v>#REF!</v>
      </c>
      <c r="B65" s="130" t="str">
        <f>SeguimientoAlumnos!A67</f>
        <v>ISC06B</v>
      </c>
      <c r="C65" s="130" t="str">
        <f>SeguimientoAlumnos!C67</f>
        <v>UP210923</v>
      </c>
      <c r="D65" s="130">
        <f>SeguimientoAlumnos!D67</f>
        <v>0</v>
      </c>
      <c r="E65" s="65" t="str">
        <f>C65&amp;"@alumnos.upa.edu.mx"</f>
        <v>UP210923@alumnos.upa.edu.mx</v>
      </c>
      <c r="F65" s="65">
        <f>VLOOKUP($C65,SeguimientoAlumnos!$C$2:$BW$109,51,FALSE())</f>
        <v>0</v>
      </c>
      <c r="G65" s="65">
        <f>VLOOKUP($C65,SeguimientoAlumnos!$C$2:$BW$109,52,FALSE())</f>
        <v>0</v>
      </c>
      <c r="H65" s="131" t="str">
        <f aca="1">IFERROR(INDIRECT(CONCATENATE("SeguimientoAlumnos!R2C"&amp;AN65),FALSE()),"")</f>
        <v/>
      </c>
      <c r="I65" s="131" t="str">
        <f aca="1">IFERROR(INDIRECT(CONCATENATE("SeguimientoAlumnos!R2C"&amp;AO65),FALSE()),"")</f>
        <v/>
      </c>
      <c r="J65" s="131" t="str">
        <f aca="1">IFERROR(INDIRECT(CONCATENATE("SeguimientoAlumnos!R2C"&amp;AP65),FALSE()),"")</f>
        <v/>
      </c>
      <c r="K65" s="131" t="str">
        <f aca="1">IFERROR(INDIRECT(CONCATENATE("SeguimientoAlumnos!R2C"&amp;AQ65),FALSE()),"")</f>
        <v/>
      </c>
      <c r="L65" s="131" t="str">
        <f aca="1">IFERROR(INDIRECT(CONCATENATE("SeguimientoAlumnos!R2C"&amp;AR65),FALSE()),"")</f>
        <v/>
      </c>
      <c r="M65" s="131" t="str">
        <f aca="1">IFERROR(INDIRECT(CONCATENATE("SeguimientoAlumnos!R2C"&amp;AS65),FALSE()),"")</f>
        <v/>
      </c>
      <c r="N65" s="131" t="str">
        <f aca="1">IFERROR(INDIRECT(CONCATENATE("SeguimientoAlumnos!R2C"&amp;AT65),FALSE()),"")</f>
        <v/>
      </c>
      <c r="O65" s="131" t="str">
        <f aca="1">IFERROR(INDIRECT(CONCATENATE("SeguimientoAlumnos!R2C"&amp;AU65),FALSE()),"")</f>
        <v/>
      </c>
      <c r="P65" s="131" t="str">
        <f aca="1">IFERROR(INDIRECT(CONCATENATE("SeguimientoAlumnos!R2C"&amp;AV65),FALSE()),"")</f>
        <v/>
      </c>
      <c r="Q65" s="65">
        <f>VLOOKUP($C65,SeguimientoAlumnos!$C$2:$BT$109,49,FALSE())</f>
        <v>0</v>
      </c>
      <c r="R65" s="131" t="str">
        <f aca="1">IFERROR(INDIRECT(CONCATENATE("SeguimientoAlumnos!R2C"&amp;AG65),FALSE()),"")</f>
        <v/>
      </c>
      <c r="S65" s="131" t="str">
        <f aca="1">IFERROR(INDIRECT(CONCATENATE("SeguimientoAlumnos!R2C"&amp;AH65),FALSE()),"")</f>
        <v/>
      </c>
      <c r="T65" s="131" t="str">
        <f aca="1">IFERROR(INDIRECT(CONCATENATE("SeguimientoAlumnos!R2C"&amp;AI65),FALSE()),"")</f>
        <v/>
      </c>
      <c r="U65" s="65"/>
      <c r="V65" s="65"/>
      <c r="W65" s="65"/>
      <c r="X65" s="65"/>
      <c r="Y65" s="65">
        <f>VLOOKUP($C65,SeguimientoAlumnos!$C$2:$BT$109,50,FALSE())</f>
        <v>0</v>
      </c>
      <c r="Z65" s="131" t="str">
        <f aca="1">IFERROR(INDIRECT(CONCATENATE("SeguimientoAlumnos!R2C"&amp;AD65),FALSE()),"")</f>
        <v/>
      </c>
      <c r="AA65" s="131" t="str">
        <f aca="1">IFERROR(INDIRECT(CONCATENATE("SeguimientoAlumnos!R2C"&amp;AE65),FALSE()),"")</f>
        <v/>
      </c>
      <c r="AB65" s="131" t="str">
        <f aca="1">IFERROR(INDIRECT(CONCATENATE("SeguimientoAlumnos!R2C"&amp;AF65),FALSE()),"")</f>
        <v/>
      </c>
      <c r="AC65" s="65">
        <f>VLOOKUP($C65,SeguimientoAlumnos!$C$2:$BT$109,43,FALSE())</f>
        <v>0</v>
      </c>
      <c r="AD65" s="132">
        <f aca="1">IF($Y65&gt;0,MATCH("E",INDIRECT(CONCATENATE("SeguimientoAlumnos!R"&amp;MATCH($C65,SeguimientoAlumnos!$C$3:$C$130,0)+2&amp;"C5"&amp;":R"&amp;MATCH($C65,SeguimientoAlumnos!$C$3:$C$130,0)+2&amp;"C76"),FALSE()),0)+4,0)</f>
        <v>0</v>
      </c>
      <c r="AE65" s="133">
        <f aca="1">IF($Y65&gt;1,MATCH("E",INDIRECT(CONCATENATE("SeguimientoAlumnos!R"&amp;MATCH($C65,SeguimientoAlumnos!$C$3:$C$130,0)+2&amp;"C"&amp;AD65+1&amp;":R"&amp;MATCH($C65,SeguimientoAlumnos!$C$3:$C$130,0)+2&amp;"C76"),FALSE()),0)+AD65,0)</f>
        <v>0</v>
      </c>
      <c r="AF65" s="133">
        <f aca="1">IF($Y65&gt;2,MATCH("E",INDIRECT(CONCATENATE("SeguimientoAlumnos!R"&amp;MATCH($C65,SeguimientoAlumnos!$C$3:$C$130,0)+2&amp;"C"&amp;AE65+1&amp;":R"&amp;MATCH($C65,SeguimientoAlumnos!$C$3:$C$130,0)+2&amp;"C76"),FALSE()),0)+AE65,0)</f>
        <v>0</v>
      </c>
      <c r="AG65" s="133">
        <f aca="1">IF($Q65&gt;0,MATCH("R",INDIRECT(CONCATENATE("SeguimientoAlumnos!R"&amp;MATCH($C65,SeguimientoAlumnos!$C$3:$C$160,0)+2&amp;"C5"&amp;":R"&amp;MATCH($C65,SeguimientoAlumnos!$C$3:$C$160,0)+2&amp;"C76"),FALSE()),0)+4,0)</f>
        <v>0</v>
      </c>
      <c r="AH65" s="133">
        <f aca="1">IF($Q65&gt;1,MATCH("R",INDIRECT(CONCATENATE("SeguimientoAlumnos!R"&amp;MATCH($C65,SeguimientoAlumnos!$C$3:$C$160,0)+2&amp;"C"&amp;AG65+1&amp;":R"&amp;MATCH($C65,SeguimientoAlumnos!$C$3:$C$160,0)+2&amp;"C76"),FALSE()),0)+AG65,0)</f>
        <v>0</v>
      </c>
      <c r="AI65" s="133">
        <f aca="1">IF($Q65&gt;1,MATCH("R",INDIRECT(CONCATENATE("SeguimientoAlumnos!R"&amp;MATCH($C65,SeguimientoAlumnos!$C$3:$C$160,0)+2&amp;"C"&amp;AH65+1&amp;":R"&amp;MATCH($C65,SeguimientoAlumnos!$C$3:$C$160,0)+2&amp;"C76"),FALSE()),0)+AH65,0)</f>
        <v>0</v>
      </c>
      <c r="AJ65" s="133">
        <f aca="1">IF($Q65&gt;1,MATCH("R",INDIRECT(CONCATENATE("SeguimientoAlumnos!R"&amp;MATCH($C65,SeguimientoAlumnos!$C$3:$C$160,0)+2&amp;"C"&amp;AI65+1&amp;":R"&amp;MATCH($C65,SeguimientoAlumnos!$C$3:$C$160,0)+2&amp;"C76"),FALSE()),0)+AI65,0)</f>
        <v>0</v>
      </c>
      <c r="AK65" s="133">
        <f aca="1">IF($Q65&gt;1,MATCH("R",INDIRECT(CONCATENATE("SeguimientoAlumnos!R"&amp;MATCH($C65,SeguimientoAlumnos!$C$3:$C$160,0)+2&amp;"C"&amp;AJ65+1&amp;":R"&amp;MATCH($C65,SeguimientoAlumnos!$C$3:$C$160,0)+2&amp;"C76"),FALSE()),0)+AJ65,0)</f>
        <v>0</v>
      </c>
      <c r="AL65" s="134">
        <f aca="1">IF($Q65&gt;1,MATCH("R",INDIRECT(CONCATENATE("SeguimientoAlumnos!R"&amp;MATCH($C65,SeguimientoAlumnos!$C$3:$C$160,0)+2&amp;"C"&amp;AK65+1&amp;":R"&amp;MATCH($C65,SeguimientoAlumnos!$C$3:$C$160,0)+2&amp;"C76"),FALSE()),0)+AK65,0)</f>
        <v>0</v>
      </c>
      <c r="AM65" s="134">
        <f aca="1">IF($Q65&gt;1,MATCH("R",INDIRECT(CONCATENATE("SeguimientoAlumnos!R"&amp;MATCH($C65,SeguimientoAlumnos!$C$3:$C$160,0)+2&amp;"C"&amp;AL65+1&amp;":R"&amp;MATCH($C65,SeguimientoAlumnos!$C$3:$C$160,0)+2&amp;"C76"),FALSE()),0)+AL65,0)</f>
        <v>0</v>
      </c>
      <c r="AN65" s="133">
        <f aca="1">IF($G65&gt;0,MATCH("X",INDIRECT(CONCATENATE("SeguimientoAlumnos!R"&amp;MATCH($C65,SeguimientoAlumnos!$C$3:$C$160,0)+2&amp;"C5"&amp;":R"&amp;MATCH($C65,SeguimientoAlumnos!$C$3:$C$160,0)+2&amp;"C76"),FALSE()),0)+4,0)</f>
        <v>0</v>
      </c>
      <c r="AO65" s="135">
        <f aca="1">IF($G65&gt;1,MATCH("X",INDIRECT(CONCATENATE("SeguimientoAlumnos!R"&amp;MATCH($C65,SeguimientoAlumnos!$C$3:$C$160,0)+2&amp;"C"&amp;AN65+1&amp;":R"&amp;MATCH($C65,SeguimientoAlumnos!$C$3:$C$160,0)+2&amp;"C76"),FALSE()),0)+AN65,0)</f>
        <v>0</v>
      </c>
      <c r="AP65" s="133">
        <f aca="1">IF($G65&gt;1,MATCH("X",INDIRECT(CONCATENATE("SeguimientoAlumnos!R"&amp;MATCH($C65,SeguimientoAlumnos!$C$3:$C$160,0)+2&amp;"C"&amp;AO65+1&amp;":R"&amp;MATCH($C65,SeguimientoAlumnos!$C$3:$C$160,0)+2&amp;"C76"),FALSE()),0)+AO65,0)</f>
        <v>0</v>
      </c>
      <c r="AQ65" s="133">
        <f aca="1">IF($G65&gt;1,MATCH("X",INDIRECT(CONCATENATE("SeguimientoAlumnos!R"&amp;MATCH($C65,SeguimientoAlumnos!$C$3:$C$160,0)+2&amp;"C"&amp;AP65+1&amp;":R"&amp;MATCH($C65,SeguimientoAlumnos!$C$3:$C$160,0)+2&amp;"C76"),FALSE()),0)+AP65,0)</f>
        <v>0</v>
      </c>
      <c r="AR65" s="133">
        <f aca="1">IF($G65&gt;1,MATCH("X",INDIRECT(CONCATENATE("SeguimientoAlumnos!R"&amp;MATCH($C65,SeguimientoAlumnos!$C$3:$C$160,0)+2&amp;"C"&amp;AQ65+1&amp;":R"&amp;MATCH($C65,SeguimientoAlumnos!$C$3:$C$160,0)+2&amp;"C76"),FALSE()),0)+AQ65,0)</f>
        <v>0</v>
      </c>
      <c r="AS65" s="133">
        <f aca="1">IF($G65&gt;1,MATCH("X",INDIRECT(CONCATENATE("SeguimientoAlumnos!R"&amp;MATCH($C65,SeguimientoAlumnos!$C$3:$C$160,0)+2&amp;"C"&amp;AR65+1&amp;":R"&amp;MATCH($C65,SeguimientoAlumnos!$C$3:$C$160,0)+2&amp;"C76"),FALSE()),0)+AR65,0)</f>
        <v>0</v>
      </c>
      <c r="AT65" s="133">
        <f aca="1">IF($G65&gt;1,MATCH("X",INDIRECT(CONCATENATE("SeguimientoAlumnos!R"&amp;MATCH($C65,SeguimientoAlumnos!$C$3:$C$160,0)+2&amp;"C"&amp;AS65+1&amp;":R"&amp;MATCH($C65,SeguimientoAlumnos!$C$3:$C$160,0)+2&amp;"C76"),FALSE()),0)+AS65,0)</f>
        <v>0</v>
      </c>
      <c r="AU65" s="133">
        <f aca="1">IF($G65&gt;1,MATCH("X",INDIRECT(CONCATENATE("SeguimientoAlumnos!R"&amp;MATCH($C65,SeguimientoAlumnos!$C$3:$C$160,0)+2&amp;"C"&amp;AT65+1&amp;":R"&amp;MATCH($C65,SeguimientoAlumnos!$C$3:$C$160,0)+2&amp;"C76"),FALSE()),0)+AT65,0)</f>
        <v>0</v>
      </c>
      <c r="AV65" s="133">
        <f aca="1">IF($G65&gt;1,MATCH("X",INDIRECT(CONCATENATE("SeguimientoAlumnos!R"&amp;MATCH($C65,SeguimientoAlumnos!$C$3:$C$160,0)+2&amp;"C"&amp;AU65+1&amp;":R"&amp;MATCH($C65,SeguimientoAlumnos!$C$3:$C$160,0)+2&amp;"C76"),FALSE()),0)+AU65,0)</f>
        <v>0</v>
      </c>
    </row>
    <row r="66" spans="1:48" ht="15.75" customHeight="1">
      <c r="A66" s="130" t="e">
        <f>#REF!</f>
        <v>#REF!</v>
      </c>
      <c r="B66" s="130" t="str">
        <f>SeguimientoAlumnos!A68</f>
        <v>ISC06A</v>
      </c>
      <c r="C66" s="130" t="str">
        <f>SeguimientoAlumnos!C68</f>
        <v>UP210305</v>
      </c>
      <c r="D66" s="130">
        <f>SeguimientoAlumnos!D68</f>
        <v>0</v>
      </c>
      <c r="E66" s="65" t="str">
        <f>C66&amp;"@alumnos.upa.edu.mx"</f>
        <v>UP210305@alumnos.upa.edu.mx</v>
      </c>
      <c r="F66" s="65">
        <f>VLOOKUP($C66,SeguimientoAlumnos!$C$2:$BW$109,51,FALSE())</f>
        <v>0</v>
      </c>
      <c r="G66" s="65">
        <f>VLOOKUP($C66,SeguimientoAlumnos!$C$2:$BW$109,52,FALSE())</f>
        <v>0</v>
      </c>
      <c r="H66" s="131" t="str">
        <f aca="1">IFERROR(INDIRECT(CONCATENATE("SeguimientoAlumnos!R2C"&amp;AN66),FALSE()),"")</f>
        <v/>
      </c>
      <c r="I66" s="131" t="str">
        <f aca="1">IFERROR(INDIRECT(CONCATENATE("SeguimientoAlumnos!R2C"&amp;AO66),FALSE()),"")</f>
        <v/>
      </c>
      <c r="J66" s="131" t="str">
        <f aca="1">IFERROR(INDIRECT(CONCATENATE("SeguimientoAlumnos!R2C"&amp;AP66),FALSE()),"")</f>
        <v/>
      </c>
      <c r="K66" s="131" t="str">
        <f aca="1">IFERROR(INDIRECT(CONCATENATE("SeguimientoAlumnos!R2C"&amp;AQ66),FALSE()),"")</f>
        <v/>
      </c>
      <c r="L66" s="131" t="str">
        <f aca="1">IFERROR(INDIRECT(CONCATENATE("SeguimientoAlumnos!R2C"&amp;AR66),FALSE()),"")</f>
        <v/>
      </c>
      <c r="M66" s="131" t="str">
        <f aca="1">IFERROR(INDIRECT(CONCATENATE("SeguimientoAlumnos!R2C"&amp;AS66),FALSE()),"")</f>
        <v/>
      </c>
      <c r="N66" s="131" t="str">
        <f aca="1">IFERROR(INDIRECT(CONCATENATE("SeguimientoAlumnos!R2C"&amp;AT66),FALSE()),"")</f>
        <v/>
      </c>
      <c r="O66" s="131" t="str">
        <f aca="1">IFERROR(INDIRECT(CONCATENATE("SeguimientoAlumnos!R2C"&amp;AU66),FALSE()),"")</f>
        <v/>
      </c>
      <c r="P66" s="131" t="str">
        <f aca="1">IFERROR(INDIRECT(CONCATENATE("SeguimientoAlumnos!R2C"&amp;AV66),FALSE()),"")</f>
        <v/>
      </c>
      <c r="Q66" s="65">
        <f>VLOOKUP($C66,SeguimientoAlumnos!$C$2:$BT$109,49,FALSE())</f>
        <v>0</v>
      </c>
      <c r="R66" s="131" t="str">
        <f aca="1">IFERROR(INDIRECT(CONCATENATE("SeguimientoAlumnos!R2C"&amp;AG66),FALSE()),"")</f>
        <v/>
      </c>
      <c r="S66" s="131" t="str">
        <f aca="1">IFERROR(INDIRECT(CONCATENATE("SeguimientoAlumnos!R2C"&amp;AH66),FALSE()),"")</f>
        <v/>
      </c>
      <c r="T66" s="131" t="str">
        <f aca="1">IFERROR(INDIRECT(CONCATENATE("SeguimientoAlumnos!R2C"&amp;AI66),FALSE()),"")</f>
        <v/>
      </c>
      <c r="U66" s="65"/>
      <c r="V66" s="65"/>
      <c r="W66" s="65"/>
      <c r="X66" s="65"/>
      <c r="Y66" s="65">
        <f>VLOOKUP($C66,SeguimientoAlumnos!$C$2:$BT$109,50,FALSE())</f>
        <v>0</v>
      </c>
      <c r="Z66" s="131" t="str">
        <f aca="1">IFERROR(INDIRECT(CONCATENATE("SeguimientoAlumnos!R2C"&amp;AD66),FALSE()),"")</f>
        <v/>
      </c>
      <c r="AA66" s="131" t="str">
        <f aca="1">IFERROR(INDIRECT(CONCATENATE("SeguimientoAlumnos!R2C"&amp;AE66),FALSE()),"")</f>
        <v/>
      </c>
      <c r="AB66" s="131" t="str">
        <f aca="1">IFERROR(INDIRECT(CONCATENATE("SeguimientoAlumnos!R2C"&amp;AF66),FALSE()),"")</f>
        <v/>
      </c>
      <c r="AC66" s="65">
        <f>VLOOKUP($C66,SeguimientoAlumnos!$C$2:$BT$109,43,FALSE())</f>
        <v>0</v>
      </c>
      <c r="AD66" s="132">
        <f aca="1">IF($Y66&gt;0,MATCH("E",INDIRECT(CONCATENATE("SeguimientoAlumnos!R"&amp;MATCH($C66,SeguimientoAlumnos!$C$3:$C$130,0)+2&amp;"C5"&amp;":R"&amp;MATCH($C66,SeguimientoAlumnos!$C$3:$C$130,0)+2&amp;"C76"),FALSE()),0)+4,0)</f>
        <v>0</v>
      </c>
      <c r="AE66" s="133">
        <f aca="1">IF($Y66&gt;1,MATCH("E",INDIRECT(CONCATENATE("SeguimientoAlumnos!R"&amp;MATCH($C66,SeguimientoAlumnos!$C$3:$C$130,0)+2&amp;"C"&amp;AD66+1&amp;":R"&amp;MATCH($C66,SeguimientoAlumnos!$C$3:$C$130,0)+2&amp;"C76"),FALSE()),0)+AD66,0)</f>
        <v>0</v>
      </c>
      <c r="AF66" s="133">
        <f aca="1">IF($Y66&gt;2,MATCH("E",INDIRECT(CONCATENATE("SeguimientoAlumnos!R"&amp;MATCH($C66,SeguimientoAlumnos!$C$3:$C$130,0)+2&amp;"C"&amp;AE66+1&amp;":R"&amp;MATCH($C66,SeguimientoAlumnos!$C$3:$C$130,0)+2&amp;"C76"),FALSE()),0)+AE66,0)</f>
        <v>0</v>
      </c>
      <c r="AG66" s="133">
        <f aca="1">IF($Q66&gt;0,MATCH("R",INDIRECT(CONCATENATE("SeguimientoAlumnos!R"&amp;MATCH($C66,SeguimientoAlumnos!$C$3:$C$160,0)+2&amp;"C5"&amp;":R"&amp;MATCH($C66,SeguimientoAlumnos!$C$3:$C$160,0)+2&amp;"C76"),FALSE()),0)+4,0)</f>
        <v>0</v>
      </c>
      <c r="AH66" s="133">
        <f aca="1">IF($Q66&gt;1,MATCH("R",INDIRECT(CONCATENATE("SeguimientoAlumnos!R"&amp;MATCH($C66,SeguimientoAlumnos!$C$3:$C$160,0)+2&amp;"C"&amp;AG66+1&amp;":R"&amp;MATCH($C66,SeguimientoAlumnos!$C$3:$C$160,0)+2&amp;"C76"),FALSE()),0)+AG66,0)</f>
        <v>0</v>
      </c>
      <c r="AI66" s="133">
        <f aca="1">IF($Q66&gt;1,MATCH("R",INDIRECT(CONCATENATE("SeguimientoAlumnos!R"&amp;MATCH($C66,SeguimientoAlumnos!$C$3:$C$160,0)+2&amp;"C"&amp;AH66+1&amp;":R"&amp;MATCH($C66,SeguimientoAlumnos!$C$3:$C$160,0)+2&amp;"C76"),FALSE()),0)+AH66,0)</f>
        <v>0</v>
      </c>
      <c r="AJ66" s="133">
        <f aca="1">IF($Q66&gt;1,MATCH("R",INDIRECT(CONCATENATE("SeguimientoAlumnos!R"&amp;MATCH($C66,SeguimientoAlumnos!$C$3:$C$160,0)+2&amp;"C"&amp;AI66+1&amp;":R"&amp;MATCH($C66,SeguimientoAlumnos!$C$3:$C$160,0)+2&amp;"C76"),FALSE()),0)+AI66,0)</f>
        <v>0</v>
      </c>
      <c r="AK66" s="133">
        <f aca="1">IF($Q66&gt;1,MATCH("R",INDIRECT(CONCATENATE("SeguimientoAlumnos!R"&amp;MATCH($C66,SeguimientoAlumnos!$C$3:$C$160,0)+2&amp;"C"&amp;AJ66+1&amp;":R"&amp;MATCH($C66,SeguimientoAlumnos!$C$3:$C$160,0)+2&amp;"C76"),FALSE()),0)+AJ66,0)</f>
        <v>0</v>
      </c>
      <c r="AL66" s="134">
        <f aca="1">IF($Q66&gt;1,MATCH("R",INDIRECT(CONCATENATE("SeguimientoAlumnos!R"&amp;MATCH($C66,SeguimientoAlumnos!$C$3:$C$160,0)+2&amp;"C"&amp;AK66+1&amp;":R"&amp;MATCH($C66,SeguimientoAlumnos!$C$3:$C$160,0)+2&amp;"C76"),FALSE()),0)+AK66,0)</f>
        <v>0</v>
      </c>
      <c r="AM66" s="134">
        <f aca="1">IF($Q66&gt;1,MATCH("R",INDIRECT(CONCATENATE("SeguimientoAlumnos!R"&amp;MATCH($C66,SeguimientoAlumnos!$C$3:$C$160,0)+2&amp;"C"&amp;AL66+1&amp;":R"&amp;MATCH($C66,SeguimientoAlumnos!$C$3:$C$160,0)+2&amp;"C76"),FALSE()),0)+AL66,0)</f>
        <v>0</v>
      </c>
      <c r="AN66" s="133">
        <f aca="1">IF($G66&gt;0,MATCH("X",INDIRECT(CONCATENATE("SeguimientoAlumnos!R"&amp;MATCH($C66,SeguimientoAlumnos!$C$3:$C$160,0)+2&amp;"C5"&amp;":R"&amp;MATCH($C66,SeguimientoAlumnos!$C$3:$C$160,0)+2&amp;"C76"),FALSE()),0)+4,0)</f>
        <v>0</v>
      </c>
      <c r="AO66" s="135">
        <f aca="1">IF($G66&gt;1,MATCH("X",INDIRECT(CONCATENATE("SeguimientoAlumnos!R"&amp;MATCH($C66,SeguimientoAlumnos!$C$3:$C$160,0)+2&amp;"C"&amp;AN66+1&amp;":R"&amp;MATCH($C66,SeguimientoAlumnos!$C$3:$C$160,0)+2&amp;"C76"),FALSE()),0)+AN66,0)</f>
        <v>0</v>
      </c>
      <c r="AP66" s="133">
        <f aca="1">IF($G66&gt;1,MATCH("X",INDIRECT(CONCATENATE("SeguimientoAlumnos!R"&amp;MATCH($C66,SeguimientoAlumnos!$C$3:$C$160,0)+2&amp;"C"&amp;AO66+1&amp;":R"&amp;MATCH($C66,SeguimientoAlumnos!$C$3:$C$160,0)+2&amp;"C76"),FALSE()),0)+AO66,0)</f>
        <v>0</v>
      </c>
      <c r="AQ66" s="133">
        <f aca="1">IF($G66&gt;1,MATCH("X",INDIRECT(CONCATENATE("SeguimientoAlumnos!R"&amp;MATCH($C66,SeguimientoAlumnos!$C$3:$C$160,0)+2&amp;"C"&amp;AP66+1&amp;":R"&amp;MATCH($C66,SeguimientoAlumnos!$C$3:$C$160,0)+2&amp;"C76"),FALSE()),0)+AP66,0)</f>
        <v>0</v>
      </c>
      <c r="AR66" s="133">
        <f aca="1">IF($G66&gt;1,MATCH("X",INDIRECT(CONCATENATE("SeguimientoAlumnos!R"&amp;MATCH($C66,SeguimientoAlumnos!$C$3:$C$160,0)+2&amp;"C"&amp;AQ66+1&amp;":R"&amp;MATCH($C66,SeguimientoAlumnos!$C$3:$C$160,0)+2&amp;"C76"),FALSE()),0)+AQ66,0)</f>
        <v>0</v>
      </c>
      <c r="AS66" s="133">
        <f aca="1">IF($G66&gt;1,MATCH("X",INDIRECT(CONCATENATE("SeguimientoAlumnos!R"&amp;MATCH($C66,SeguimientoAlumnos!$C$3:$C$160,0)+2&amp;"C"&amp;AR66+1&amp;":R"&amp;MATCH($C66,SeguimientoAlumnos!$C$3:$C$160,0)+2&amp;"C76"),FALSE()),0)+AR66,0)</f>
        <v>0</v>
      </c>
      <c r="AT66" s="133">
        <f aca="1">IF($G66&gt;1,MATCH("X",INDIRECT(CONCATENATE("SeguimientoAlumnos!R"&amp;MATCH($C66,SeguimientoAlumnos!$C$3:$C$160,0)+2&amp;"C"&amp;AS66+1&amp;":R"&amp;MATCH($C66,SeguimientoAlumnos!$C$3:$C$160,0)+2&amp;"C76"),FALSE()),0)+AS66,0)</f>
        <v>0</v>
      </c>
      <c r="AU66" s="133">
        <f aca="1">IF($G66&gt;1,MATCH("X",INDIRECT(CONCATENATE("SeguimientoAlumnos!R"&amp;MATCH($C66,SeguimientoAlumnos!$C$3:$C$160,0)+2&amp;"C"&amp;AT66+1&amp;":R"&amp;MATCH($C66,SeguimientoAlumnos!$C$3:$C$160,0)+2&amp;"C76"),FALSE()),0)+AT66,0)</f>
        <v>0</v>
      </c>
      <c r="AV66" s="133">
        <f aca="1">IF($G66&gt;1,MATCH("X",INDIRECT(CONCATENATE("SeguimientoAlumnos!R"&amp;MATCH($C66,SeguimientoAlumnos!$C$3:$C$160,0)+2&amp;"C"&amp;AU66+1&amp;":R"&amp;MATCH($C66,SeguimientoAlumnos!$C$3:$C$160,0)+2&amp;"C76"),FALSE()),0)+AU66,0)</f>
        <v>0</v>
      </c>
    </row>
    <row r="67" spans="1:48" ht="15.75" customHeight="1">
      <c r="A67" s="130" t="e">
        <f>#REF!</f>
        <v>#REF!</v>
      </c>
      <c r="B67" s="130" t="str">
        <f>SeguimientoAlumnos!A69</f>
        <v>ISC06A</v>
      </c>
      <c r="C67" s="130" t="str">
        <f>SeguimientoAlumnos!C69</f>
        <v>UP210356</v>
      </c>
      <c r="D67" s="130">
        <f>SeguimientoAlumnos!D69</f>
        <v>0</v>
      </c>
      <c r="E67" s="65" t="str">
        <f>C67&amp;"@alumnos.upa.edu.mx"</f>
        <v>UP210356@alumnos.upa.edu.mx</v>
      </c>
      <c r="F67" s="65">
        <f>VLOOKUP($C67,SeguimientoAlumnos!$C$2:$BW$109,51,FALSE())</f>
        <v>0</v>
      </c>
      <c r="G67" s="65">
        <f>VLOOKUP($C67,SeguimientoAlumnos!$C$2:$BW$109,52,FALSE())</f>
        <v>0</v>
      </c>
      <c r="H67" s="131" t="str">
        <f aca="1">IFERROR(INDIRECT(CONCATENATE("SeguimientoAlumnos!R2C"&amp;AN67),FALSE()),"")</f>
        <v/>
      </c>
      <c r="I67" s="131" t="str">
        <f aca="1">IFERROR(INDIRECT(CONCATENATE("SeguimientoAlumnos!R2C"&amp;AO67),FALSE()),"")</f>
        <v/>
      </c>
      <c r="J67" s="131" t="str">
        <f aca="1">IFERROR(INDIRECT(CONCATENATE("SeguimientoAlumnos!R2C"&amp;AP67),FALSE()),"")</f>
        <v/>
      </c>
      <c r="K67" s="131" t="str">
        <f aca="1">IFERROR(INDIRECT(CONCATENATE("SeguimientoAlumnos!R2C"&amp;AQ67),FALSE()),"")</f>
        <v/>
      </c>
      <c r="L67" s="131" t="str">
        <f aca="1">IFERROR(INDIRECT(CONCATENATE("SeguimientoAlumnos!R2C"&amp;AR67),FALSE()),"")</f>
        <v/>
      </c>
      <c r="M67" s="131" t="str">
        <f aca="1">IFERROR(INDIRECT(CONCATENATE("SeguimientoAlumnos!R2C"&amp;AS67),FALSE()),"")</f>
        <v/>
      </c>
      <c r="N67" s="131" t="str">
        <f aca="1">IFERROR(INDIRECT(CONCATENATE("SeguimientoAlumnos!R2C"&amp;AT67),FALSE()),"")</f>
        <v/>
      </c>
      <c r="O67" s="131" t="str">
        <f aca="1">IFERROR(INDIRECT(CONCATENATE("SeguimientoAlumnos!R2C"&amp;AU67),FALSE()),"")</f>
        <v/>
      </c>
      <c r="P67" s="131" t="str">
        <f aca="1">IFERROR(INDIRECT(CONCATENATE("SeguimientoAlumnos!R2C"&amp;AV67),FALSE()),"")</f>
        <v/>
      </c>
      <c r="Q67" s="65">
        <f>VLOOKUP($C67,SeguimientoAlumnos!$C$2:$BT$109,49,FALSE())</f>
        <v>0</v>
      </c>
      <c r="R67" s="131" t="str">
        <f aca="1">IFERROR(INDIRECT(CONCATENATE("SeguimientoAlumnos!R2C"&amp;AG67),FALSE()),"")</f>
        <v/>
      </c>
      <c r="S67" s="131" t="str">
        <f aca="1">IFERROR(INDIRECT(CONCATENATE("SeguimientoAlumnos!R2C"&amp;AH67),FALSE()),"")</f>
        <v/>
      </c>
      <c r="T67" s="131" t="str">
        <f aca="1">IFERROR(INDIRECT(CONCATENATE("SeguimientoAlumnos!R2C"&amp;AI67),FALSE()),"")</f>
        <v/>
      </c>
      <c r="U67" s="65"/>
      <c r="V67" s="65"/>
      <c r="W67" s="65"/>
      <c r="X67" s="65"/>
      <c r="Y67" s="65">
        <f>VLOOKUP($C67,SeguimientoAlumnos!$C$2:$BT$109,50,FALSE())</f>
        <v>0</v>
      </c>
      <c r="Z67" s="131" t="str">
        <f aca="1">IFERROR(INDIRECT(CONCATENATE("SeguimientoAlumnos!R2C"&amp;AD67),FALSE()),"")</f>
        <v/>
      </c>
      <c r="AA67" s="131" t="str">
        <f aca="1">IFERROR(INDIRECT(CONCATENATE("SeguimientoAlumnos!R2C"&amp;AE67),FALSE()),"")</f>
        <v/>
      </c>
      <c r="AB67" s="131" t="str">
        <f aca="1">IFERROR(INDIRECT(CONCATENATE("SeguimientoAlumnos!R2C"&amp;AF67),FALSE()),"")</f>
        <v/>
      </c>
      <c r="AC67" s="65">
        <f>VLOOKUP($C67,SeguimientoAlumnos!$C$2:$BT$109,43,FALSE())</f>
        <v>0</v>
      </c>
      <c r="AD67" s="132">
        <f aca="1">IF($Y67&gt;0,MATCH("E",INDIRECT(CONCATENATE("SeguimientoAlumnos!R"&amp;MATCH($C67,SeguimientoAlumnos!$C$3:$C$130,0)+2&amp;"C5"&amp;":R"&amp;MATCH($C67,SeguimientoAlumnos!$C$3:$C$130,0)+2&amp;"C76"),FALSE()),0)+4,0)</f>
        <v>0</v>
      </c>
      <c r="AE67" s="133">
        <f aca="1">IF($Y67&gt;1,MATCH("E",INDIRECT(CONCATENATE("SeguimientoAlumnos!R"&amp;MATCH($C67,SeguimientoAlumnos!$C$3:$C$130,0)+2&amp;"C"&amp;AD67+1&amp;":R"&amp;MATCH($C67,SeguimientoAlumnos!$C$3:$C$130,0)+2&amp;"C76"),FALSE()),0)+AD67,0)</f>
        <v>0</v>
      </c>
      <c r="AF67" s="133">
        <f aca="1">IF($Y67&gt;2,MATCH("E",INDIRECT(CONCATENATE("SeguimientoAlumnos!R"&amp;MATCH($C67,SeguimientoAlumnos!$C$3:$C$130,0)+2&amp;"C"&amp;AE67+1&amp;":R"&amp;MATCH($C67,SeguimientoAlumnos!$C$3:$C$130,0)+2&amp;"C76"),FALSE()),0)+AE67,0)</f>
        <v>0</v>
      </c>
      <c r="AG67" s="133">
        <f aca="1">IF($Q67&gt;0,MATCH("R",INDIRECT(CONCATENATE("SeguimientoAlumnos!R"&amp;MATCH($C67,SeguimientoAlumnos!$C$3:$C$160,0)+2&amp;"C5"&amp;":R"&amp;MATCH($C67,SeguimientoAlumnos!$C$3:$C$160,0)+2&amp;"C76"),FALSE()),0)+4,0)</f>
        <v>0</v>
      </c>
      <c r="AH67" s="133">
        <f aca="1">IF($Q67&gt;1,MATCH("R",INDIRECT(CONCATENATE("SeguimientoAlumnos!R"&amp;MATCH($C67,SeguimientoAlumnos!$C$3:$C$160,0)+2&amp;"C"&amp;AG67+1&amp;":R"&amp;MATCH($C67,SeguimientoAlumnos!$C$3:$C$160,0)+2&amp;"C76"),FALSE()),0)+AG67,0)</f>
        <v>0</v>
      </c>
      <c r="AI67" s="133">
        <f aca="1">IF($Q67&gt;1,MATCH("R",INDIRECT(CONCATENATE("SeguimientoAlumnos!R"&amp;MATCH($C67,SeguimientoAlumnos!$C$3:$C$160,0)+2&amp;"C"&amp;AH67+1&amp;":R"&amp;MATCH($C67,SeguimientoAlumnos!$C$3:$C$160,0)+2&amp;"C76"),FALSE()),0)+AH67,0)</f>
        <v>0</v>
      </c>
      <c r="AJ67" s="133">
        <f aca="1">IF($Q67&gt;1,MATCH("R",INDIRECT(CONCATENATE("SeguimientoAlumnos!R"&amp;MATCH($C67,SeguimientoAlumnos!$C$3:$C$160,0)+2&amp;"C"&amp;AI67+1&amp;":R"&amp;MATCH($C67,SeguimientoAlumnos!$C$3:$C$160,0)+2&amp;"C76"),FALSE()),0)+AI67,0)</f>
        <v>0</v>
      </c>
      <c r="AK67" s="133">
        <f aca="1">IF($Q67&gt;1,MATCH("R",INDIRECT(CONCATENATE("SeguimientoAlumnos!R"&amp;MATCH($C67,SeguimientoAlumnos!$C$3:$C$160,0)+2&amp;"C"&amp;AJ67+1&amp;":R"&amp;MATCH($C67,SeguimientoAlumnos!$C$3:$C$160,0)+2&amp;"C76"),FALSE()),0)+AJ67,0)</f>
        <v>0</v>
      </c>
      <c r="AL67" s="134">
        <f aca="1">IF($Q67&gt;1,MATCH("R",INDIRECT(CONCATENATE("SeguimientoAlumnos!R"&amp;MATCH($C67,SeguimientoAlumnos!$C$3:$C$160,0)+2&amp;"C"&amp;AK67+1&amp;":R"&amp;MATCH($C67,SeguimientoAlumnos!$C$3:$C$160,0)+2&amp;"C76"),FALSE()),0)+AK67,0)</f>
        <v>0</v>
      </c>
      <c r="AM67" s="134">
        <f aca="1">IF($Q67&gt;1,MATCH("R",INDIRECT(CONCATENATE("SeguimientoAlumnos!R"&amp;MATCH($C67,SeguimientoAlumnos!$C$3:$C$160,0)+2&amp;"C"&amp;AL67+1&amp;":R"&amp;MATCH($C67,SeguimientoAlumnos!$C$3:$C$160,0)+2&amp;"C76"),FALSE()),0)+AL67,0)</f>
        <v>0</v>
      </c>
      <c r="AN67" s="133">
        <f aca="1">IF($G67&gt;0,MATCH("X",INDIRECT(CONCATENATE("SeguimientoAlumnos!R"&amp;MATCH($C67,SeguimientoAlumnos!$C$3:$C$160,0)+2&amp;"C5"&amp;":R"&amp;MATCH($C67,SeguimientoAlumnos!$C$3:$C$160,0)+2&amp;"C76"),FALSE()),0)+4,0)</f>
        <v>0</v>
      </c>
      <c r="AO67" s="135">
        <f aca="1">IF($G67&gt;1,MATCH("X",INDIRECT(CONCATENATE("SeguimientoAlumnos!R"&amp;MATCH($C67,SeguimientoAlumnos!$C$3:$C$160,0)+2&amp;"C"&amp;AN67+1&amp;":R"&amp;MATCH($C67,SeguimientoAlumnos!$C$3:$C$160,0)+2&amp;"C76"),FALSE()),0)+AN67,0)</f>
        <v>0</v>
      </c>
      <c r="AP67" s="133">
        <f aca="1">IF($G67&gt;1,MATCH("X",INDIRECT(CONCATENATE("SeguimientoAlumnos!R"&amp;MATCH($C67,SeguimientoAlumnos!$C$3:$C$160,0)+2&amp;"C"&amp;AO67+1&amp;":R"&amp;MATCH($C67,SeguimientoAlumnos!$C$3:$C$160,0)+2&amp;"C76"),FALSE()),0)+AO67,0)</f>
        <v>0</v>
      </c>
      <c r="AQ67" s="133">
        <f aca="1">IF($G67&gt;1,MATCH("X",INDIRECT(CONCATENATE("SeguimientoAlumnos!R"&amp;MATCH($C67,SeguimientoAlumnos!$C$3:$C$160,0)+2&amp;"C"&amp;AP67+1&amp;":R"&amp;MATCH($C67,SeguimientoAlumnos!$C$3:$C$160,0)+2&amp;"C76"),FALSE()),0)+AP67,0)</f>
        <v>0</v>
      </c>
      <c r="AR67" s="133">
        <f aca="1">IF($G67&gt;1,MATCH("X",INDIRECT(CONCATENATE("SeguimientoAlumnos!R"&amp;MATCH($C67,SeguimientoAlumnos!$C$3:$C$160,0)+2&amp;"C"&amp;AQ67+1&amp;":R"&amp;MATCH($C67,SeguimientoAlumnos!$C$3:$C$160,0)+2&amp;"C76"),FALSE()),0)+AQ67,0)</f>
        <v>0</v>
      </c>
      <c r="AS67" s="133">
        <f aca="1">IF($G67&gt;1,MATCH("X",INDIRECT(CONCATENATE("SeguimientoAlumnos!R"&amp;MATCH($C67,SeguimientoAlumnos!$C$3:$C$160,0)+2&amp;"C"&amp;AR67+1&amp;":R"&amp;MATCH($C67,SeguimientoAlumnos!$C$3:$C$160,0)+2&amp;"C76"),FALSE()),0)+AR67,0)</f>
        <v>0</v>
      </c>
      <c r="AT67" s="133">
        <f aca="1">IF($G67&gt;1,MATCH("X",INDIRECT(CONCATENATE("SeguimientoAlumnos!R"&amp;MATCH($C67,SeguimientoAlumnos!$C$3:$C$160,0)+2&amp;"C"&amp;AS67+1&amp;":R"&amp;MATCH($C67,SeguimientoAlumnos!$C$3:$C$160,0)+2&amp;"C76"),FALSE()),0)+AS67,0)</f>
        <v>0</v>
      </c>
      <c r="AU67" s="133">
        <f aca="1">IF($G67&gt;1,MATCH("X",INDIRECT(CONCATENATE("SeguimientoAlumnos!R"&amp;MATCH($C67,SeguimientoAlumnos!$C$3:$C$160,0)+2&amp;"C"&amp;AT67+1&amp;":R"&amp;MATCH($C67,SeguimientoAlumnos!$C$3:$C$160,0)+2&amp;"C76"),FALSE()),0)+AT67,0)</f>
        <v>0</v>
      </c>
      <c r="AV67" s="133">
        <f aca="1">IF($G67&gt;1,MATCH("X",INDIRECT(CONCATENATE("SeguimientoAlumnos!R"&amp;MATCH($C67,SeguimientoAlumnos!$C$3:$C$160,0)+2&amp;"C"&amp;AU67+1&amp;":R"&amp;MATCH($C67,SeguimientoAlumnos!$C$3:$C$160,0)+2&amp;"C76"),FALSE()),0)+AU67,0)</f>
        <v>0</v>
      </c>
    </row>
    <row r="68" spans="1:48" ht="15.75" customHeight="1">
      <c r="A68" s="130" t="e">
        <f>#REF!</f>
        <v>#REF!</v>
      </c>
      <c r="B68" s="130" t="str">
        <f>SeguimientoAlumnos!A70</f>
        <v>ISC06A</v>
      </c>
      <c r="C68" s="130" t="str">
        <f>SeguimientoAlumnos!C70</f>
        <v>UP210374</v>
      </c>
      <c r="D68" s="130">
        <f>SeguimientoAlumnos!D70</f>
        <v>0</v>
      </c>
      <c r="E68" s="65" t="str">
        <f>C68&amp;"@alumnos.upa.edu.mx"</f>
        <v>UP210374@alumnos.upa.edu.mx</v>
      </c>
      <c r="F68" s="65">
        <f>VLOOKUP($C68,SeguimientoAlumnos!$C$2:$BW$109,51,FALSE())</f>
        <v>0</v>
      </c>
      <c r="G68" s="65">
        <f>VLOOKUP($C68,SeguimientoAlumnos!$C$2:$BW$109,52,FALSE())</f>
        <v>0</v>
      </c>
      <c r="H68" s="131" t="str">
        <f aca="1">IFERROR(INDIRECT(CONCATENATE("SeguimientoAlumnos!R2C"&amp;AN68),FALSE()),"")</f>
        <v/>
      </c>
      <c r="I68" s="131" t="str">
        <f aca="1">IFERROR(INDIRECT(CONCATENATE("SeguimientoAlumnos!R2C"&amp;AO68),FALSE()),"")</f>
        <v/>
      </c>
      <c r="J68" s="131" t="str">
        <f aca="1">IFERROR(INDIRECT(CONCATENATE("SeguimientoAlumnos!R2C"&amp;AP68),FALSE()),"")</f>
        <v/>
      </c>
      <c r="K68" s="131" t="str">
        <f aca="1">IFERROR(INDIRECT(CONCATENATE("SeguimientoAlumnos!R2C"&amp;AQ68),FALSE()),"")</f>
        <v/>
      </c>
      <c r="L68" s="131" t="str">
        <f aca="1">IFERROR(INDIRECT(CONCATENATE("SeguimientoAlumnos!R2C"&amp;AR68),FALSE()),"")</f>
        <v/>
      </c>
      <c r="M68" s="131" t="str">
        <f aca="1">IFERROR(INDIRECT(CONCATENATE("SeguimientoAlumnos!R2C"&amp;AS68),FALSE()),"")</f>
        <v/>
      </c>
      <c r="N68" s="131" t="str">
        <f aca="1">IFERROR(INDIRECT(CONCATENATE("SeguimientoAlumnos!R2C"&amp;AT68),FALSE()),"")</f>
        <v/>
      </c>
      <c r="O68" s="131" t="str">
        <f aca="1">IFERROR(INDIRECT(CONCATENATE("SeguimientoAlumnos!R2C"&amp;AU68),FALSE()),"")</f>
        <v/>
      </c>
      <c r="P68" s="131" t="str">
        <f aca="1">IFERROR(INDIRECT(CONCATENATE("SeguimientoAlumnos!R2C"&amp;AV68),FALSE()),"")</f>
        <v/>
      </c>
      <c r="Q68" s="65">
        <f>VLOOKUP($C68,SeguimientoAlumnos!$C$2:$BT$109,49,FALSE())</f>
        <v>0</v>
      </c>
      <c r="R68" s="131" t="str">
        <f aca="1">IFERROR(INDIRECT(CONCATENATE("SeguimientoAlumnos!R2C"&amp;AG68),FALSE()),"")</f>
        <v/>
      </c>
      <c r="S68" s="131" t="str">
        <f aca="1">IFERROR(INDIRECT(CONCATENATE("SeguimientoAlumnos!R2C"&amp;AH68),FALSE()),"")</f>
        <v/>
      </c>
      <c r="T68" s="131" t="str">
        <f aca="1">IFERROR(INDIRECT(CONCATENATE("SeguimientoAlumnos!R2C"&amp;AI68),FALSE()),"")</f>
        <v/>
      </c>
      <c r="U68" s="65"/>
      <c r="V68" s="65"/>
      <c r="W68" s="65"/>
      <c r="X68" s="65"/>
      <c r="Y68" s="65">
        <f>VLOOKUP($C68,SeguimientoAlumnos!$C$2:$BT$109,50,FALSE())</f>
        <v>0</v>
      </c>
      <c r="Z68" s="131" t="str">
        <f aca="1">IFERROR(INDIRECT(CONCATENATE("SeguimientoAlumnos!R2C"&amp;AD68),FALSE()),"")</f>
        <v/>
      </c>
      <c r="AA68" s="131" t="str">
        <f aca="1">IFERROR(INDIRECT(CONCATENATE("SeguimientoAlumnos!R2C"&amp;AE68),FALSE()),"")</f>
        <v/>
      </c>
      <c r="AB68" s="131" t="str">
        <f aca="1">IFERROR(INDIRECT(CONCATENATE("SeguimientoAlumnos!R2C"&amp;AF68),FALSE()),"")</f>
        <v/>
      </c>
      <c r="AC68" s="65">
        <f>VLOOKUP($C68,SeguimientoAlumnos!$C$2:$BT$109,43,FALSE())</f>
        <v>0</v>
      </c>
      <c r="AD68" s="132">
        <f aca="1">IF($Y68&gt;0,MATCH("E",INDIRECT(CONCATENATE("SeguimientoAlumnos!R"&amp;MATCH($C68,SeguimientoAlumnos!$C$3:$C$130,0)+2&amp;"C5"&amp;":R"&amp;MATCH($C68,SeguimientoAlumnos!$C$3:$C$130,0)+2&amp;"C76"),FALSE()),0)+4,0)</f>
        <v>0</v>
      </c>
      <c r="AE68" s="133">
        <f aca="1">IF($Y68&gt;1,MATCH("E",INDIRECT(CONCATENATE("SeguimientoAlumnos!R"&amp;MATCH($C68,SeguimientoAlumnos!$C$3:$C$130,0)+2&amp;"C"&amp;AD68+1&amp;":R"&amp;MATCH($C68,SeguimientoAlumnos!$C$3:$C$130,0)+2&amp;"C76"),FALSE()),0)+AD68,0)</f>
        <v>0</v>
      </c>
      <c r="AF68" s="133">
        <f aca="1">IF($Y68&gt;2,MATCH("E",INDIRECT(CONCATENATE("SeguimientoAlumnos!R"&amp;MATCH($C68,SeguimientoAlumnos!$C$3:$C$130,0)+2&amp;"C"&amp;AE68+1&amp;":R"&amp;MATCH($C68,SeguimientoAlumnos!$C$3:$C$130,0)+2&amp;"C76"),FALSE()),0)+AE68,0)</f>
        <v>0</v>
      </c>
      <c r="AG68" s="133">
        <f aca="1">IF($Q68&gt;0,MATCH("R",INDIRECT(CONCATENATE("SeguimientoAlumnos!R"&amp;MATCH($C68,SeguimientoAlumnos!$C$3:$C$160,0)+2&amp;"C5"&amp;":R"&amp;MATCH($C68,SeguimientoAlumnos!$C$3:$C$160,0)+2&amp;"C76"),FALSE()),0)+4,0)</f>
        <v>0</v>
      </c>
      <c r="AH68" s="133">
        <f aca="1">IF($Q68&gt;1,MATCH("R",INDIRECT(CONCATENATE("SeguimientoAlumnos!R"&amp;MATCH($C68,SeguimientoAlumnos!$C$3:$C$160,0)+2&amp;"C"&amp;AG68+1&amp;":R"&amp;MATCH($C68,SeguimientoAlumnos!$C$3:$C$160,0)+2&amp;"C76"),FALSE()),0)+AG68,0)</f>
        <v>0</v>
      </c>
      <c r="AI68" s="133">
        <f aca="1">IF($Q68&gt;1,MATCH("R",INDIRECT(CONCATENATE("SeguimientoAlumnos!R"&amp;MATCH($C68,SeguimientoAlumnos!$C$3:$C$160,0)+2&amp;"C"&amp;AH68+1&amp;":R"&amp;MATCH($C68,SeguimientoAlumnos!$C$3:$C$160,0)+2&amp;"C76"),FALSE()),0)+AH68,0)</f>
        <v>0</v>
      </c>
      <c r="AJ68" s="133">
        <f aca="1">IF($Q68&gt;1,MATCH("R",INDIRECT(CONCATENATE("SeguimientoAlumnos!R"&amp;MATCH($C68,SeguimientoAlumnos!$C$3:$C$160,0)+2&amp;"C"&amp;AI68+1&amp;":R"&amp;MATCH($C68,SeguimientoAlumnos!$C$3:$C$160,0)+2&amp;"C76"),FALSE()),0)+AI68,0)</f>
        <v>0</v>
      </c>
      <c r="AK68" s="133">
        <f aca="1">IF($Q68&gt;1,MATCH("R",INDIRECT(CONCATENATE("SeguimientoAlumnos!R"&amp;MATCH($C68,SeguimientoAlumnos!$C$3:$C$160,0)+2&amp;"C"&amp;AJ68+1&amp;":R"&amp;MATCH($C68,SeguimientoAlumnos!$C$3:$C$160,0)+2&amp;"C76"),FALSE()),0)+AJ68,0)</f>
        <v>0</v>
      </c>
      <c r="AL68" s="134">
        <f aca="1">IF($Q68&gt;1,MATCH("R",INDIRECT(CONCATENATE("SeguimientoAlumnos!R"&amp;MATCH($C68,SeguimientoAlumnos!$C$3:$C$160,0)+2&amp;"C"&amp;AK68+1&amp;":R"&amp;MATCH($C68,SeguimientoAlumnos!$C$3:$C$160,0)+2&amp;"C76"),FALSE()),0)+AK68,0)</f>
        <v>0</v>
      </c>
      <c r="AM68" s="134">
        <f aca="1">IF($Q68&gt;1,MATCH("R",INDIRECT(CONCATENATE("SeguimientoAlumnos!R"&amp;MATCH($C68,SeguimientoAlumnos!$C$3:$C$160,0)+2&amp;"C"&amp;AL68+1&amp;":R"&amp;MATCH($C68,SeguimientoAlumnos!$C$3:$C$160,0)+2&amp;"C76"),FALSE()),0)+AL68,0)</f>
        <v>0</v>
      </c>
      <c r="AN68" s="133">
        <f aca="1">IF($G68&gt;0,MATCH("X",INDIRECT(CONCATENATE("SeguimientoAlumnos!R"&amp;MATCH($C68,SeguimientoAlumnos!$C$3:$C$160,0)+2&amp;"C5"&amp;":R"&amp;MATCH($C68,SeguimientoAlumnos!$C$3:$C$160,0)+2&amp;"C76"),FALSE()),0)+4,0)</f>
        <v>0</v>
      </c>
      <c r="AO68" s="135">
        <f aca="1">IF($G68&gt;1,MATCH("X",INDIRECT(CONCATENATE("SeguimientoAlumnos!R"&amp;MATCH($C68,SeguimientoAlumnos!$C$3:$C$160,0)+2&amp;"C"&amp;AN68+1&amp;":R"&amp;MATCH($C68,SeguimientoAlumnos!$C$3:$C$160,0)+2&amp;"C76"),FALSE()),0)+AN68,0)</f>
        <v>0</v>
      </c>
      <c r="AP68" s="133">
        <f aca="1">IF($G68&gt;1,MATCH("X",INDIRECT(CONCATENATE("SeguimientoAlumnos!R"&amp;MATCH($C68,SeguimientoAlumnos!$C$3:$C$160,0)+2&amp;"C"&amp;AO68+1&amp;":R"&amp;MATCH($C68,SeguimientoAlumnos!$C$3:$C$160,0)+2&amp;"C76"),FALSE()),0)+AO68,0)</f>
        <v>0</v>
      </c>
      <c r="AQ68" s="133">
        <f aca="1">IF($G68&gt;1,MATCH("X",INDIRECT(CONCATENATE("SeguimientoAlumnos!R"&amp;MATCH($C68,SeguimientoAlumnos!$C$3:$C$160,0)+2&amp;"C"&amp;AP68+1&amp;":R"&amp;MATCH($C68,SeguimientoAlumnos!$C$3:$C$160,0)+2&amp;"C76"),FALSE()),0)+AP68,0)</f>
        <v>0</v>
      </c>
      <c r="AR68" s="133">
        <f aca="1">IF($G68&gt;1,MATCH("X",INDIRECT(CONCATENATE("SeguimientoAlumnos!R"&amp;MATCH($C68,SeguimientoAlumnos!$C$3:$C$160,0)+2&amp;"C"&amp;AQ68+1&amp;":R"&amp;MATCH($C68,SeguimientoAlumnos!$C$3:$C$160,0)+2&amp;"C76"),FALSE()),0)+AQ68,0)</f>
        <v>0</v>
      </c>
      <c r="AS68" s="133">
        <f aca="1">IF($G68&gt;1,MATCH("X",INDIRECT(CONCATENATE("SeguimientoAlumnos!R"&amp;MATCH($C68,SeguimientoAlumnos!$C$3:$C$160,0)+2&amp;"C"&amp;AR68+1&amp;":R"&amp;MATCH($C68,SeguimientoAlumnos!$C$3:$C$160,0)+2&amp;"C76"),FALSE()),0)+AR68,0)</f>
        <v>0</v>
      </c>
      <c r="AT68" s="133">
        <f aca="1">IF($G68&gt;1,MATCH("X",INDIRECT(CONCATENATE("SeguimientoAlumnos!R"&amp;MATCH($C68,SeguimientoAlumnos!$C$3:$C$160,0)+2&amp;"C"&amp;AS68+1&amp;":R"&amp;MATCH($C68,SeguimientoAlumnos!$C$3:$C$160,0)+2&amp;"C76"),FALSE()),0)+AS68,0)</f>
        <v>0</v>
      </c>
      <c r="AU68" s="133">
        <f aca="1">IF($G68&gt;1,MATCH("X",INDIRECT(CONCATENATE("SeguimientoAlumnos!R"&amp;MATCH($C68,SeguimientoAlumnos!$C$3:$C$160,0)+2&amp;"C"&amp;AT68+1&amp;":R"&amp;MATCH($C68,SeguimientoAlumnos!$C$3:$C$160,0)+2&amp;"C76"),FALSE()),0)+AT68,0)</f>
        <v>0</v>
      </c>
      <c r="AV68" s="133">
        <f aca="1">IF($G68&gt;1,MATCH("X",INDIRECT(CONCATENATE("SeguimientoAlumnos!R"&amp;MATCH($C68,SeguimientoAlumnos!$C$3:$C$160,0)+2&amp;"C"&amp;AU68+1&amp;":R"&amp;MATCH($C68,SeguimientoAlumnos!$C$3:$C$160,0)+2&amp;"C76"),FALSE()),0)+AU68,0)</f>
        <v>0</v>
      </c>
    </row>
    <row r="69" spans="1:48" ht="15.75" customHeight="1">
      <c r="A69" s="130" t="e">
        <f>#REF!</f>
        <v>#REF!</v>
      </c>
      <c r="B69" s="130" t="str">
        <f>SeguimientoAlumnos!A71</f>
        <v>ISC06A</v>
      </c>
      <c r="C69" s="130" t="str">
        <f>SeguimientoAlumnos!C71</f>
        <v>UP210454</v>
      </c>
      <c r="D69" s="130">
        <f>SeguimientoAlumnos!D71</f>
        <v>0</v>
      </c>
      <c r="E69" s="65" t="str">
        <f>C69&amp;"@alumnos.upa.edu.mx"</f>
        <v>UP210454@alumnos.upa.edu.mx</v>
      </c>
      <c r="F69" s="65">
        <f>VLOOKUP($C69,SeguimientoAlumnos!$C$2:$BW$109,51,FALSE())</f>
        <v>0</v>
      </c>
      <c r="G69" s="65">
        <f>VLOOKUP($C69,SeguimientoAlumnos!$C$2:$BW$109,52,FALSE())</f>
        <v>0</v>
      </c>
      <c r="H69" s="131" t="str">
        <f aca="1">IFERROR(INDIRECT(CONCATENATE("SeguimientoAlumnos!R2C"&amp;AN69),FALSE()),"")</f>
        <v/>
      </c>
      <c r="I69" s="131" t="str">
        <f aca="1">IFERROR(INDIRECT(CONCATENATE("SeguimientoAlumnos!R2C"&amp;AO69),FALSE()),"")</f>
        <v/>
      </c>
      <c r="J69" s="131" t="str">
        <f aca="1">IFERROR(INDIRECT(CONCATENATE("SeguimientoAlumnos!R2C"&amp;AP69),FALSE()),"")</f>
        <v/>
      </c>
      <c r="K69" s="131" t="str">
        <f aca="1">IFERROR(INDIRECT(CONCATENATE("SeguimientoAlumnos!R2C"&amp;AQ69),FALSE()),"")</f>
        <v/>
      </c>
      <c r="L69" s="131" t="str">
        <f aca="1">IFERROR(INDIRECT(CONCATENATE("SeguimientoAlumnos!R2C"&amp;AR69),FALSE()),"")</f>
        <v/>
      </c>
      <c r="M69" s="131" t="str">
        <f aca="1">IFERROR(INDIRECT(CONCATENATE("SeguimientoAlumnos!R2C"&amp;AS69),FALSE()),"")</f>
        <v/>
      </c>
      <c r="N69" s="131" t="str">
        <f aca="1">IFERROR(INDIRECT(CONCATENATE("SeguimientoAlumnos!R2C"&amp;AT69),FALSE()),"")</f>
        <v/>
      </c>
      <c r="O69" s="131" t="str">
        <f aca="1">IFERROR(INDIRECT(CONCATENATE("SeguimientoAlumnos!R2C"&amp;AU69),FALSE()),"")</f>
        <v/>
      </c>
      <c r="P69" s="131" t="str">
        <f aca="1">IFERROR(INDIRECT(CONCATENATE("SeguimientoAlumnos!R2C"&amp;AV69),FALSE()),"")</f>
        <v/>
      </c>
      <c r="Q69" s="65">
        <f>VLOOKUP($C69,SeguimientoAlumnos!$C$2:$BT$109,49,FALSE())</f>
        <v>0</v>
      </c>
      <c r="R69" s="131" t="str">
        <f aca="1">IFERROR(INDIRECT(CONCATENATE("SeguimientoAlumnos!R2C"&amp;AG69),FALSE()),"")</f>
        <v/>
      </c>
      <c r="S69" s="131" t="str">
        <f aca="1">IFERROR(INDIRECT(CONCATENATE("SeguimientoAlumnos!R2C"&amp;AH69),FALSE()),"")</f>
        <v/>
      </c>
      <c r="T69" s="131" t="str">
        <f aca="1">IFERROR(INDIRECT(CONCATENATE("SeguimientoAlumnos!R2C"&amp;AI69),FALSE()),"")</f>
        <v/>
      </c>
      <c r="U69" s="65"/>
      <c r="V69" s="65"/>
      <c r="W69" s="65"/>
      <c r="X69" s="65"/>
      <c r="Y69" s="65">
        <f>VLOOKUP($C69,SeguimientoAlumnos!$C$2:$BT$109,50,FALSE())</f>
        <v>0</v>
      </c>
      <c r="Z69" s="131" t="str">
        <f aca="1">IFERROR(INDIRECT(CONCATENATE("SeguimientoAlumnos!R2C"&amp;AD69),FALSE()),"")</f>
        <v/>
      </c>
      <c r="AA69" s="131" t="str">
        <f aca="1">IFERROR(INDIRECT(CONCATENATE("SeguimientoAlumnos!R2C"&amp;AE69),FALSE()),"")</f>
        <v/>
      </c>
      <c r="AB69" s="131" t="str">
        <f aca="1">IFERROR(INDIRECT(CONCATENATE("SeguimientoAlumnos!R2C"&amp;AF69),FALSE()),"")</f>
        <v/>
      </c>
      <c r="AC69" s="65">
        <f>VLOOKUP($C69,SeguimientoAlumnos!$C$2:$BT$109,43,FALSE())</f>
        <v>0</v>
      </c>
      <c r="AD69" s="132">
        <f aca="1">IF($Y69&gt;0,MATCH("E",INDIRECT(CONCATENATE("SeguimientoAlumnos!R"&amp;MATCH($C69,SeguimientoAlumnos!$C$3:$C$130,0)+2&amp;"C5"&amp;":R"&amp;MATCH($C69,SeguimientoAlumnos!$C$3:$C$130,0)+2&amp;"C76"),FALSE()),0)+4,0)</f>
        <v>0</v>
      </c>
      <c r="AE69" s="133">
        <f aca="1">IF($Y69&gt;1,MATCH("E",INDIRECT(CONCATENATE("SeguimientoAlumnos!R"&amp;MATCH($C69,SeguimientoAlumnos!$C$3:$C$130,0)+2&amp;"C"&amp;AD69+1&amp;":R"&amp;MATCH($C69,SeguimientoAlumnos!$C$3:$C$130,0)+2&amp;"C76"),FALSE()),0)+AD69,0)</f>
        <v>0</v>
      </c>
      <c r="AF69" s="133">
        <f aca="1">IF($Y69&gt;2,MATCH("E",INDIRECT(CONCATENATE("SeguimientoAlumnos!R"&amp;MATCH($C69,SeguimientoAlumnos!$C$3:$C$130,0)+2&amp;"C"&amp;AE69+1&amp;":R"&amp;MATCH($C69,SeguimientoAlumnos!$C$3:$C$130,0)+2&amp;"C76"),FALSE()),0)+AE69,0)</f>
        <v>0</v>
      </c>
      <c r="AG69" s="133">
        <f aca="1">IF($Q69&gt;0,MATCH("R",INDIRECT(CONCATENATE("SeguimientoAlumnos!R"&amp;MATCH($C69,SeguimientoAlumnos!$C$3:$C$160,0)+2&amp;"C5"&amp;":R"&amp;MATCH($C69,SeguimientoAlumnos!$C$3:$C$160,0)+2&amp;"C76"),FALSE()),0)+4,0)</f>
        <v>0</v>
      </c>
      <c r="AH69" s="133">
        <f aca="1">IF($Q69&gt;1,MATCH("R",INDIRECT(CONCATENATE("SeguimientoAlumnos!R"&amp;MATCH($C69,SeguimientoAlumnos!$C$3:$C$160,0)+2&amp;"C"&amp;AG69+1&amp;":R"&amp;MATCH($C69,SeguimientoAlumnos!$C$3:$C$160,0)+2&amp;"C76"),FALSE()),0)+AG69,0)</f>
        <v>0</v>
      </c>
      <c r="AI69" s="133">
        <f aca="1">IF($Q69&gt;1,MATCH("R",INDIRECT(CONCATENATE("SeguimientoAlumnos!R"&amp;MATCH($C69,SeguimientoAlumnos!$C$3:$C$160,0)+2&amp;"C"&amp;AH69+1&amp;":R"&amp;MATCH($C69,SeguimientoAlumnos!$C$3:$C$160,0)+2&amp;"C76"),FALSE()),0)+AH69,0)</f>
        <v>0</v>
      </c>
      <c r="AJ69" s="133">
        <f aca="1">IF($Q69&gt;1,MATCH("R",INDIRECT(CONCATENATE("SeguimientoAlumnos!R"&amp;MATCH($C69,SeguimientoAlumnos!$C$3:$C$160,0)+2&amp;"C"&amp;AI69+1&amp;":R"&amp;MATCH($C69,SeguimientoAlumnos!$C$3:$C$160,0)+2&amp;"C76"),FALSE()),0)+AI69,0)</f>
        <v>0</v>
      </c>
      <c r="AK69" s="133">
        <f aca="1">IF($Q69&gt;1,MATCH("R",INDIRECT(CONCATENATE("SeguimientoAlumnos!R"&amp;MATCH($C69,SeguimientoAlumnos!$C$3:$C$160,0)+2&amp;"C"&amp;AJ69+1&amp;":R"&amp;MATCH($C69,SeguimientoAlumnos!$C$3:$C$160,0)+2&amp;"C76"),FALSE()),0)+AJ69,0)</f>
        <v>0</v>
      </c>
      <c r="AL69" s="134">
        <f aca="1">IF($Q69&gt;1,MATCH("R",INDIRECT(CONCATENATE("SeguimientoAlumnos!R"&amp;MATCH($C69,SeguimientoAlumnos!$C$3:$C$160,0)+2&amp;"C"&amp;AK69+1&amp;":R"&amp;MATCH($C69,SeguimientoAlumnos!$C$3:$C$160,0)+2&amp;"C76"),FALSE()),0)+AK69,0)</f>
        <v>0</v>
      </c>
      <c r="AM69" s="134">
        <f aca="1">IF($Q69&gt;1,MATCH("R",INDIRECT(CONCATENATE("SeguimientoAlumnos!R"&amp;MATCH($C69,SeguimientoAlumnos!$C$3:$C$160,0)+2&amp;"C"&amp;AL69+1&amp;":R"&amp;MATCH($C69,SeguimientoAlumnos!$C$3:$C$160,0)+2&amp;"C76"),FALSE()),0)+AL69,0)</f>
        <v>0</v>
      </c>
      <c r="AN69" s="133">
        <f aca="1">IF($G69&gt;0,MATCH("X",INDIRECT(CONCATENATE("SeguimientoAlumnos!R"&amp;MATCH($C69,SeguimientoAlumnos!$C$3:$C$160,0)+2&amp;"C5"&amp;":R"&amp;MATCH($C69,SeguimientoAlumnos!$C$3:$C$160,0)+2&amp;"C76"),FALSE()),0)+4,0)</f>
        <v>0</v>
      </c>
      <c r="AO69" s="135">
        <f aca="1">IF($G69&gt;1,MATCH("X",INDIRECT(CONCATENATE("SeguimientoAlumnos!R"&amp;MATCH($C69,SeguimientoAlumnos!$C$3:$C$160,0)+2&amp;"C"&amp;AN69+1&amp;":R"&amp;MATCH($C69,SeguimientoAlumnos!$C$3:$C$160,0)+2&amp;"C76"),FALSE()),0)+AN69,0)</f>
        <v>0</v>
      </c>
      <c r="AP69" s="133">
        <f aca="1">IF($G69&gt;1,MATCH("X",INDIRECT(CONCATENATE("SeguimientoAlumnos!R"&amp;MATCH($C69,SeguimientoAlumnos!$C$3:$C$160,0)+2&amp;"C"&amp;AO69+1&amp;":R"&amp;MATCH($C69,SeguimientoAlumnos!$C$3:$C$160,0)+2&amp;"C76"),FALSE()),0)+AO69,0)</f>
        <v>0</v>
      </c>
      <c r="AQ69" s="133">
        <f aca="1">IF($G69&gt;1,MATCH("X",INDIRECT(CONCATENATE("SeguimientoAlumnos!R"&amp;MATCH($C69,SeguimientoAlumnos!$C$3:$C$160,0)+2&amp;"C"&amp;AP69+1&amp;":R"&amp;MATCH($C69,SeguimientoAlumnos!$C$3:$C$160,0)+2&amp;"C76"),FALSE()),0)+AP69,0)</f>
        <v>0</v>
      </c>
      <c r="AR69" s="133">
        <f aca="1">IF($G69&gt;1,MATCH("X",INDIRECT(CONCATENATE("SeguimientoAlumnos!R"&amp;MATCH($C69,SeguimientoAlumnos!$C$3:$C$160,0)+2&amp;"C"&amp;AQ69+1&amp;":R"&amp;MATCH($C69,SeguimientoAlumnos!$C$3:$C$160,0)+2&amp;"C76"),FALSE()),0)+AQ69,0)</f>
        <v>0</v>
      </c>
      <c r="AS69" s="133">
        <f aca="1">IF($G69&gt;1,MATCH("X",INDIRECT(CONCATENATE("SeguimientoAlumnos!R"&amp;MATCH($C69,SeguimientoAlumnos!$C$3:$C$160,0)+2&amp;"C"&amp;AR69+1&amp;":R"&amp;MATCH($C69,SeguimientoAlumnos!$C$3:$C$160,0)+2&amp;"C76"),FALSE()),0)+AR69,0)</f>
        <v>0</v>
      </c>
      <c r="AT69" s="133">
        <f aca="1">IF($G69&gt;1,MATCH("X",INDIRECT(CONCATENATE("SeguimientoAlumnos!R"&amp;MATCH($C69,SeguimientoAlumnos!$C$3:$C$160,0)+2&amp;"C"&amp;AS69+1&amp;":R"&amp;MATCH($C69,SeguimientoAlumnos!$C$3:$C$160,0)+2&amp;"C76"),FALSE()),0)+AS69,0)</f>
        <v>0</v>
      </c>
      <c r="AU69" s="133">
        <f aca="1">IF($G69&gt;1,MATCH("X",INDIRECT(CONCATENATE("SeguimientoAlumnos!R"&amp;MATCH($C69,SeguimientoAlumnos!$C$3:$C$160,0)+2&amp;"C"&amp;AT69+1&amp;":R"&amp;MATCH($C69,SeguimientoAlumnos!$C$3:$C$160,0)+2&amp;"C76"),FALSE()),0)+AT69,0)</f>
        <v>0</v>
      </c>
      <c r="AV69" s="133">
        <f aca="1">IF($G69&gt;1,MATCH("X",INDIRECT(CONCATENATE("SeguimientoAlumnos!R"&amp;MATCH($C69,SeguimientoAlumnos!$C$3:$C$160,0)+2&amp;"C"&amp;AU69+1&amp;":R"&amp;MATCH($C69,SeguimientoAlumnos!$C$3:$C$160,0)+2&amp;"C76"),FALSE()),0)+AU69,0)</f>
        <v>0</v>
      </c>
    </row>
    <row r="70" spans="1:48" ht="15.75" customHeight="1">
      <c r="A70" s="130" t="e">
        <f>#REF!</f>
        <v>#REF!</v>
      </c>
      <c r="B70" s="130" t="str">
        <f>SeguimientoAlumnos!A72</f>
        <v>ISC06A</v>
      </c>
      <c r="C70" s="130" t="str">
        <f>SeguimientoAlumnos!C72</f>
        <v>UP210173</v>
      </c>
      <c r="D70" s="130">
        <f>SeguimientoAlumnos!D72</f>
        <v>0</v>
      </c>
      <c r="E70" s="65" t="str">
        <f>C70&amp;"@alumnos.upa.edu.mx"</f>
        <v>UP210173@alumnos.upa.edu.mx</v>
      </c>
      <c r="F70" s="65">
        <f>VLOOKUP($C70,SeguimientoAlumnos!$C$2:$BW$109,51,FALSE())</f>
        <v>0</v>
      </c>
      <c r="G70" s="65">
        <f>VLOOKUP($C70,SeguimientoAlumnos!$C$2:$BW$109,52,FALSE())</f>
        <v>0</v>
      </c>
      <c r="H70" s="131" t="str">
        <f aca="1">IFERROR(INDIRECT(CONCATENATE("SeguimientoAlumnos!R2C"&amp;AN70),FALSE()),"")</f>
        <v/>
      </c>
      <c r="I70" s="131" t="str">
        <f aca="1">IFERROR(INDIRECT(CONCATENATE("SeguimientoAlumnos!R2C"&amp;AO70),FALSE()),"")</f>
        <v/>
      </c>
      <c r="J70" s="131" t="str">
        <f aca="1">IFERROR(INDIRECT(CONCATENATE("SeguimientoAlumnos!R2C"&amp;AP70),FALSE()),"")</f>
        <v/>
      </c>
      <c r="K70" s="131" t="str">
        <f aca="1">IFERROR(INDIRECT(CONCATENATE("SeguimientoAlumnos!R2C"&amp;AQ70),FALSE()),"")</f>
        <v/>
      </c>
      <c r="L70" s="131" t="str">
        <f aca="1">IFERROR(INDIRECT(CONCATENATE("SeguimientoAlumnos!R2C"&amp;AR70),FALSE()),"")</f>
        <v/>
      </c>
      <c r="M70" s="131" t="str">
        <f aca="1">IFERROR(INDIRECT(CONCATENATE("SeguimientoAlumnos!R2C"&amp;AS70),FALSE()),"")</f>
        <v/>
      </c>
      <c r="N70" s="131" t="str">
        <f aca="1">IFERROR(INDIRECT(CONCATENATE("SeguimientoAlumnos!R2C"&amp;AT70),FALSE()),"")</f>
        <v/>
      </c>
      <c r="O70" s="131" t="str">
        <f aca="1">IFERROR(INDIRECT(CONCATENATE("SeguimientoAlumnos!R2C"&amp;AU70),FALSE()),"")</f>
        <v/>
      </c>
      <c r="P70" s="131" t="str">
        <f aca="1">IFERROR(INDIRECT(CONCATENATE("SeguimientoAlumnos!R2C"&amp;AV70),FALSE()),"")</f>
        <v/>
      </c>
      <c r="Q70" s="65">
        <f>VLOOKUP($C70,SeguimientoAlumnos!$C$2:$BT$109,49,FALSE())</f>
        <v>0</v>
      </c>
      <c r="R70" s="131" t="str">
        <f aca="1">IFERROR(INDIRECT(CONCATENATE("SeguimientoAlumnos!R2C"&amp;AG70),FALSE()),"")</f>
        <v/>
      </c>
      <c r="S70" s="131" t="str">
        <f aca="1">IFERROR(INDIRECT(CONCATENATE("SeguimientoAlumnos!R2C"&amp;AH70),FALSE()),"")</f>
        <v/>
      </c>
      <c r="T70" s="131" t="str">
        <f aca="1">IFERROR(INDIRECT(CONCATENATE("SeguimientoAlumnos!R2C"&amp;AI70),FALSE()),"")</f>
        <v/>
      </c>
      <c r="U70" s="65"/>
      <c r="V70" s="65"/>
      <c r="W70" s="65"/>
      <c r="X70" s="65"/>
      <c r="Y70" s="65">
        <f>VLOOKUP($C70,SeguimientoAlumnos!$C$2:$BT$109,50,FALSE())</f>
        <v>0</v>
      </c>
      <c r="Z70" s="131" t="str">
        <f aca="1">IFERROR(INDIRECT(CONCATENATE("SeguimientoAlumnos!R2C"&amp;AD70),FALSE()),"")</f>
        <v/>
      </c>
      <c r="AA70" s="131" t="str">
        <f aca="1">IFERROR(INDIRECT(CONCATENATE("SeguimientoAlumnos!R2C"&amp;AE70),FALSE()),"")</f>
        <v/>
      </c>
      <c r="AB70" s="131" t="str">
        <f aca="1">IFERROR(INDIRECT(CONCATENATE("SeguimientoAlumnos!R2C"&amp;AF70),FALSE()),"")</f>
        <v/>
      </c>
      <c r="AC70" s="65">
        <f>VLOOKUP($C70,SeguimientoAlumnos!$C$2:$BT$109,43,FALSE())</f>
        <v>0</v>
      </c>
      <c r="AD70" s="132">
        <f aca="1">IF($Y70&gt;0,MATCH("E",INDIRECT(CONCATENATE("SeguimientoAlumnos!R"&amp;MATCH($C70,SeguimientoAlumnos!$C$3:$C$130,0)+2&amp;"C5"&amp;":R"&amp;MATCH($C70,SeguimientoAlumnos!$C$3:$C$130,0)+2&amp;"C76"),FALSE()),0)+4,0)</f>
        <v>0</v>
      </c>
      <c r="AE70" s="133">
        <f aca="1">IF($Y70&gt;1,MATCH("E",INDIRECT(CONCATENATE("SeguimientoAlumnos!R"&amp;MATCH($C70,SeguimientoAlumnos!$C$3:$C$130,0)+2&amp;"C"&amp;AD70+1&amp;":R"&amp;MATCH($C70,SeguimientoAlumnos!$C$3:$C$130,0)+2&amp;"C76"),FALSE()),0)+AD70,0)</f>
        <v>0</v>
      </c>
      <c r="AF70" s="133">
        <f aca="1">IF($Y70&gt;2,MATCH("E",INDIRECT(CONCATENATE("SeguimientoAlumnos!R"&amp;MATCH($C70,SeguimientoAlumnos!$C$3:$C$130,0)+2&amp;"C"&amp;AE70+1&amp;":R"&amp;MATCH($C70,SeguimientoAlumnos!$C$3:$C$130,0)+2&amp;"C76"),FALSE()),0)+AE70,0)</f>
        <v>0</v>
      </c>
      <c r="AG70" s="133">
        <f aca="1">IF($Q70&gt;0,MATCH("R",INDIRECT(CONCATENATE("SeguimientoAlumnos!R"&amp;MATCH($C70,SeguimientoAlumnos!$C$3:$C$160,0)+2&amp;"C5"&amp;":R"&amp;MATCH($C70,SeguimientoAlumnos!$C$3:$C$160,0)+2&amp;"C76"),FALSE()),0)+4,0)</f>
        <v>0</v>
      </c>
      <c r="AH70" s="133">
        <f aca="1">IF($Q70&gt;1,MATCH("R",INDIRECT(CONCATENATE("SeguimientoAlumnos!R"&amp;MATCH($C70,SeguimientoAlumnos!$C$3:$C$160,0)+2&amp;"C"&amp;AG70+1&amp;":R"&amp;MATCH($C70,SeguimientoAlumnos!$C$3:$C$160,0)+2&amp;"C76"),FALSE()),0)+AG70,0)</f>
        <v>0</v>
      </c>
      <c r="AI70" s="133">
        <f aca="1">IF($Q70&gt;1,MATCH("R",INDIRECT(CONCATENATE("SeguimientoAlumnos!R"&amp;MATCH($C70,SeguimientoAlumnos!$C$3:$C$160,0)+2&amp;"C"&amp;AH70+1&amp;":R"&amp;MATCH($C70,SeguimientoAlumnos!$C$3:$C$160,0)+2&amp;"C76"),FALSE()),0)+AH70,0)</f>
        <v>0</v>
      </c>
      <c r="AJ70" s="133">
        <f aca="1">IF($Q70&gt;1,MATCH("R",INDIRECT(CONCATENATE("SeguimientoAlumnos!R"&amp;MATCH($C70,SeguimientoAlumnos!$C$3:$C$160,0)+2&amp;"C"&amp;AI70+1&amp;":R"&amp;MATCH($C70,SeguimientoAlumnos!$C$3:$C$160,0)+2&amp;"C76"),FALSE()),0)+AI70,0)</f>
        <v>0</v>
      </c>
      <c r="AK70" s="133">
        <f aca="1">IF($Q70&gt;1,MATCH("R",INDIRECT(CONCATENATE("SeguimientoAlumnos!R"&amp;MATCH($C70,SeguimientoAlumnos!$C$3:$C$160,0)+2&amp;"C"&amp;AJ70+1&amp;":R"&amp;MATCH($C70,SeguimientoAlumnos!$C$3:$C$160,0)+2&amp;"C76"),FALSE()),0)+AJ70,0)</f>
        <v>0</v>
      </c>
      <c r="AL70" s="134">
        <f aca="1">IF($Q70&gt;1,MATCH("R",INDIRECT(CONCATENATE("SeguimientoAlumnos!R"&amp;MATCH($C70,SeguimientoAlumnos!$C$3:$C$160,0)+2&amp;"C"&amp;AK70+1&amp;":R"&amp;MATCH($C70,SeguimientoAlumnos!$C$3:$C$160,0)+2&amp;"C76"),FALSE()),0)+AK70,0)</f>
        <v>0</v>
      </c>
      <c r="AM70" s="134">
        <f aca="1">IF($Q70&gt;1,MATCH("R",INDIRECT(CONCATENATE("SeguimientoAlumnos!R"&amp;MATCH($C70,SeguimientoAlumnos!$C$3:$C$160,0)+2&amp;"C"&amp;AL70+1&amp;":R"&amp;MATCH($C70,SeguimientoAlumnos!$C$3:$C$160,0)+2&amp;"C76"),FALSE()),0)+AL70,0)</f>
        <v>0</v>
      </c>
      <c r="AN70" s="133">
        <f aca="1">IF($G70&gt;0,MATCH("X",INDIRECT(CONCATENATE("SeguimientoAlumnos!R"&amp;MATCH($C70,SeguimientoAlumnos!$C$3:$C$160,0)+2&amp;"C5"&amp;":R"&amp;MATCH($C70,SeguimientoAlumnos!$C$3:$C$160,0)+2&amp;"C76"),FALSE()),0)+4,0)</f>
        <v>0</v>
      </c>
      <c r="AO70" s="135">
        <f aca="1">IF($G70&gt;1,MATCH("X",INDIRECT(CONCATENATE("SeguimientoAlumnos!R"&amp;MATCH($C70,SeguimientoAlumnos!$C$3:$C$160,0)+2&amp;"C"&amp;AN70+1&amp;":R"&amp;MATCH($C70,SeguimientoAlumnos!$C$3:$C$160,0)+2&amp;"C76"),FALSE()),0)+AN70,0)</f>
        <v>0</v>
      </c>
      <c r="AP70" s="133">
        <f aca="1">IF($G70&gt;1,MATCH("X",INDIRECT(CONCATENATE("SeguimientoAlumnos!R"&amp;MATCH($C70,SeguimientoAlumnos!$C$3:$C$160,0)+2&amp;"C"&amp;AO70+1&amp;":R"&amp;MATCH($C70,SeguimientoAlumnos!$C$3:$C$160,0)+2&amp;"C76"),FALSE()),0)+AO70,0)</f>
        <v>0</v>
      </c>
      <c r="AQ70" s="133">
        <f aca="1">IF($G70&gt;1,MATCH("X",INDIRECT(CONCATENATE("SeguimientoAlumnos!R"&amp;MATCH($C70,SeguimientoAlumnos!$C$3:$C$160,0)+2&amp;"C"&amp;AP70+1&amp;":R"&amp;MATCH($C70,SeguimientoAlumnos!$C$3:$C$160,0)+2&amp;"C76"),FALSE()),0)+AP70,0)</f>
        <v>0</v>
      </c>
      <c r="AR70" s="133">
        <f aca="1">IF($G70&gt;1,MATCH("X",INDIRECT(CONCATENATE("SeguimientoAlumnos!R"&amp;MATCH($C70,SeguimientoAlumnos!$C$3:$C$160,0)+2&amp;"C"&amp;AQ70+1&amp;":R"&amp;MATCH($C70,SeguimientoAlumnos!$C$3:$C$160,0)+2&amp;"C76"),FALSE()),0)+AQ70,0)</f>
        <v>0</v>
      </c>
      <c r="AS70" s="133">
        <f aca="1">IF($G70&gt;1,MATCH("X",INDIRECT(CONCATENATE("SeguimientoAlumnos!R"&amp;MATCH($C70,SeguimientoAlumnos!$C$3:$C$160,0)+2&amp;"C"&amp;AR70+1&amp;":R"&amp;MATCH($C70,SeguimientoAlumnos!$C$3:$C$160,0)+2&amp;"C76"),FALSE()),0)+AR70,0)</f>
        <v>0</v>
      </c>
      <c r="AT70" s="133">
        <f aca="1">IF($G70&gt;1,MATCH("X",INDIRECT(CONCATENATE("SeguimientoAlumnos!R"&amp;MATCH($C70,SeguimientoAlumnos!$C$3:$C$160,0)+2&amp;"C"&amp;AS70+1&amp;":R"&amp;MATCH($C70,SeguimientoAlumnos!$C$3:$C$160,0)+2&amp;"C76"),FALSE()),0)+AS70,0)</f>
        <v>0</v>
      </c>
      <c r="AU70" s="133">
        <f aca="1">IF($G70&gt;1,MATCH("X",INDIRECT(CONCATENATE("SeguimientoAlumnos!R"&amp;MATCH($C70,SeguimientoAlumnos!$C$3:$C$160,0)+2&amp;"C"&amp;AT70+1&amp;":R"&amp;MATCH($C70,SeguimientoAlumnos!$C$3:$C$160,0)+2&amp;"C76"),FALSE()),0)+AT70,0)</f>
        <v>0</v>
      </c>
      <c r="AV70" s="133">
        <f aca="1">IF($G70&gt;1,MATCH("X",INDIRECT(CONCATENATE("SeguimientoAlumnos!R"&amp;MATCH($C70,SeguimientoAlumnos!$C$3:$C$160,0)+2&amp;"C"&amp;AU70+1&amp;":R"&amp;MATCH($C70,SeguimientoAlumnos!$C$3:$C$160,0)+2&amp;"C76"),FALSE()),0)+AU70,0)</f>
        <v>0</v>
      </c>
    </row>
    <row r="71" spans="1:48" ht="15.75" customHeight="1">
      <c r="A71" s="130" t="e">
        <f>#REF!</f>
        <v>#REF!</v>
      </c>
      <c r="B71" s="130" t="str">
        <f>SeguimientoAlumnos!A73</f>
        <v>ISC06A</v>
      </c>
      <c r="C71" s="130" t="str">
        <f>SeguimientoAlumnos!C73</f>
        <v>UP210508</v>
      </c>
      <c r="D71" s="130">
        <f>SeguimientoAlumnos!D73</f>
        <v>0</v>
      </c>
      <c r="E71" s="65" t="str">
        <f>C71&amp;"@alumnos.upa.edu.mx"</f>
        <v>UP210508@alumnos.upa.edu.mx</v>
      </c>
      <c r="F71" s="65">
        <f>VLOOKUP($C71,SeguimientoAlumnos!$C$2:$BW$109,51,FALSE())</f>
        <v>0</v>
      </c>
      <c r="G71" s="65">
        <f>VLOOKUP($C71,SeguimientoAlumnos!$C$2:$BW$109,52,FALSE())</f>
        <v>0</v>
      </c>
      <c r="H71" s="131" t="str">
        <f aca="1">IFERROR(INDIRECT(CONCATENATE("SeguimientoAlumnos!R2C"&amp;AN71),FALSE()),"")</f>
        <v/>
      </c>
      <c r="I71" s="131" t="str">
        <f aca="1">IFERROR(INDIRECT(CONCATENATE("SeguimientoAlumnos!R2C"&amp;AO71),FALSE()),"")</f>
        <v/>
      </c>
      <c r="J71" s="131" t="str">
        <f aca="1">IFERROR(INDIRECT(CONCATENATE("SeguimientoAlumnos!R2C"&amp;AP71),FALSE()),"")</f>
        <v/>
      </c>
      <c r="K71" s="131" t="str">
        <f aca="1">IFERROR(INDIRECT(CONCATENATE("SeguimientoAlumnos!R2C"&amp;AQ71),FALSE()),"")</f>
        <v/>
      </c>
      <c r="L71" s="131" t="str">
        <f aca="1">IFERROR(INDIRECT(CONCATENATE("SeguimientoAlumnos!R2C"&amp;AR71),FALSE()),"")</f>
        <v/>
      </c>
      <c r="M71" s="131" t="str">
        <f aca="1">IFERROR(INDIRECT(CONCATENATE("SeguimientoAlumnos!R2C"&amp;AS71),FALSE()),"")</f>
        <v/>
      </c>
      <c r="N71" s="131" t="str">
        <f aca="1">IFERROR(INDIRECT(CONCATENATE("SeguimientoAlumnos!R2C"&amp;AT71),FALSE()),"")</f>
        <v/>
      </c>
      <c r="O71" s="131" t="str">
        <f aca="1">IFERROR(INDIRECT(CONCATENATE("SeguimientoAlumnos!R2C"&amp;AU71),FALSE()),"")</f>
        <v/>
      </c>
      <c r="P71" s="131" t="str">
        <f aca="1">IFERROR(INDIRECT(CONCATENATE("SeguimientoAlumnos!R2C"&amp;AV71),FALSE()),"")</f>
        <v/>
      </c>
      <c r="Q71" s="65">
        <f>VLOOKUP($C71,SeguimientoAlumnos!$C$2:$BT$109,49,FALSE())</f>
        <v>0</v>
      </c>
      <c r="R71" s="131" t="str">
        <f aca="1">IFERROR(INDIRECT(CONCATENATE("SeguimientoAlumnos!R2C"&amp;AG71),FALSE()),"")</f>
        <v/>
      </c>
      <c r="S71" s="131" t="str">
        <f aca="1">IFERROR(INDIRECT(CONCATENATE("SeguimientoAlumnos!R2C"&amp;AH71),FALSE()),"")</f>
        <v/>
      </c>
      <c r="T71" s="131" t="str">
        <f aca="1">IFERROR(INDIRECT(CONCATENATE("SeguimientoAlumnos!R2C"&amp;AI71),FALSE()),"")</f>
        <v/>
      </c>
      <c r="U71" s="65"/>
      <c r="V71" s="65"/>
      <c r="W71" s="65"/>
      <c r="X71" s="65"/>
      <c r="Y71" s="65">
        <f>VLOOKUP($C71,SeguimientoAlumnos!$C$2:$BT$109,50,FALSE())</f>
        <v>0</v>
      </c>
      <c r="Z71" s="131" t="str">
        <f aca="1">IFERROR(INDIRECT(CONCATENATE("SeguimientoAlumnos!R2C"&amp;AD71),FALSE()),"")</f>
        <v/>
      </c>
      <c r="AA71" s="131" t="str">
        <f aca="1">IFERROR(INDIRECT(CONCATENATE("SeguimientoAlumnos!R2C"&amp;AE71),FALSE()),"")</f>
        <v/>
      </c>
      <c r="AB71" s="131" t="str">
        <f aca="1">IFERROR(INDIRECT(CONCATENATE("SeguimientoAlumnos!R2C"&amp;AF71),FALSE()),"")</f>
        <v/>
      </c>
      <c r="AC71" s="65">
        <f>VLOOKUP($C71,SeguimientoAlumnos!$C$2:$BT$109,43,FALSE())</f>
        <v>0</v>
      </c>
      <c r="AD71" s="132">
        <f aca="1">IF($Y71&gt;0,MATCH("E",INDIRECT(CONCATENATE("SeguimientoAlumnos!R"&amp;MATCH($C71,SeguimientoAlumnos!$C$3:$C$130,0)+2&amp;"C5"&amp;":R"&amp;MATCH($C71,SeguimientoAlumnos!$C$3:$C$130,0)+2&amp;"C76"),FALSE()),0)+4,0)</f>
        <v>0</v>
      </c>
      <c r="AE71" s="133">
        <f aca="1">IF($Y71&gt;1,MATCH("E",INDIRECT(CONCATENATE("SeguimientoAlumnos!R"&amp;MATCH($C71,SeguimientoAlumnos!$C$3:$C$130,0)+2&amp;"C"&amp;AD71+1&amp;":R"&amp;MATCH($C71,SeguimientoAlumnos!$C$3:$C$130,0)+2&amp;"C76"),FALSE()),0)+AD71,0)</f>
        <v>0</v>
      </c>
      <c r="AF71" s="133">
        <f aca="1">IF($Y71&gt;2,MATCH("E",INDIRECT(CONCATENATE("SeguimientoAlumnos!R"&amp;MATCH($C71,SeguimientoAlumnos!$C$3:$C$130,0)+2&amp;"C"&amp;AE71+1&amp;":R"&amp;MATCH($C71,SeguimientoAlumnos!$C$3:$C$130,0)+2&amp;"C76"),FALSE()),0)+AE71,0)</f>
        <v>0</v>
      </c>
      <c r="AG71" s="133">
        <f aca="1">IF($Q71&gt;0,MATCH("R",INDIRECT(CONCATENATE("SeguimientoAlumnos!R"&amp;MATCH($C71,SeguimientoAlumnos!$C$3:$C$160,0)+2&amp;"C5"&amp;":R"&amp;MATCH($C71,SeguimientoAlumnos!$C$3:$C$160,0)+2&amp;"C76"),FALSE()),0)+4,0)</f>
        <v>0</v>
      </c>
      <c r="AH71" s="133">
        <f aca="1">IF($Q71&gt;1,MATCH("R",INDIRECT(CONCATENATE("SeguimientoAlumnos!R"&amp;MATCH($C71,SeguimientoAlumnos!$C$3:$C$160,0)+2&amp;"C"&amp;AG71+1&amp;":R"&amp;MATCH($C71,SeguimientoAlumnos!$C$3:$C$160,0)+2&amp;"C76"),FALSE()),0)+AG71,0)</f>
        <v>0</v>
      </c>
      <c r="AI71" s="133">
        <f aca="1">IF($Q71&gt;1,MATCH("R",INDIRECT(CONCATENATE("SeguimientoAlumnos!R"&amp;MATCH($C71,SeguimientoAlumnos!$C$3:$C$160,0)+2&amp;"C"&amp;AH71+1&amp;":R"&amp;MATCH($C71,SeguimientoAlumnos!$C$3:$C$160,0)+2&amp;"C76"),FALSE()),0)+AH71,0)</f>
        <v>0</v>
      </c>
      <c r="AJ71" s="133">
        <f aca="1">IF($Q71&gt;1,MATCH("R",INDIRECT(CONCATENATE("SeguimientoAlumnos!R"&amp;MATCH($C71,SeguimientoAlumnos!$C$3:$C$160,0)+2&amp;"C"&amp;AI71+1&amp;":R"&amp;MATCH($C71,SeguimientoAlumnos!$C$3:$C$160,0)+2&amp;"C76"),FALSE()),0)+AI71,0)</f>
        <v>0</v>
      </c>
      <c r="AK71" s="133">
        <f aca="1">IF($Q71&gt;1,MATCH("R",INDIRECT(CONCATENATE("SeguimientoAlumnos!R"&amp;MATCH($C71,SeguimientoAlumnos!$C$3:$C$160,0)+2&amp;"C"&amp;AJ71+1&amp;":R"&amp;MATCH($C71,SeguimientoAlumnos!$C$3:$C$160,0)+2&amp;"C76"),FALSE()),0)+AJ71,0)</f>
        <v>0</v>
      </c>
      <c r="AL71" s="134">
        <f aca="1">IF($Q71&gt;1,MATCH("R",INDIRECT(CONCATENATE("SeguimientoAlumnos!R"&amp;MATCH($C71,SeguimientoAlumnos!$C$3:$C$160,0)+2&amp;"C"&amp;AK71+1&amp;":R"&amp;MATCH($C71,SeguimientoAlumnos!$C$3:$C$160,0)+2&amp;"C76"),FALSE()),0)+AK71,0)</f>
        <v>0</v>
      </c>
      <c r="AM71" s="134">
        <f aca="1">IF($Q71&gt;1,MATCH("R",INDIRECT(CONCATENATE("SeguimientoAlumnos!R"&amp;MATCH($C71,SeguimientoAlumnos!$C$3:$C$160,0)+2&amp;"C"&amp;AL71+1&amp;":R"&amp;MATCH($C71,SeguimientoAlumnos!$C$3:$C$160,0)+2&amp;"C76"),FALSE()),0)+AL71,0)</f>
        <v>0</v>
      </c>
      <c r="AN71" s="133">
        <f aca="1">IF($G71&gt;0,MATCH("X",INDIRECT(CONCATENATE("SeguimientoAlumnos!R"&amp;MATCH($C71,SeguimientoAlumnos!$C$3:$C$160,0)+2&amp;"C5"&amp;":R"&amp;MATCH($C71,SeguimientoAlumnos!$C$3:$C$160,0)+2&amp;"C76"),FALSE()),0)+4,0)</f>
        <v>0</v>
      </c>
      <c r="AO71" s="135">
        <f aca="1">IF($G71&gt;1,MATCH("X",INDIRECT(CONCATENATE("SeguimientoAlumnos!R"&amp;MATCH($C71,SeguimientoAlumnos!$C$3:$C$160,0)+2&amp;"C"&amp;AN71+1&amp;":R"&amp;MATCH($C71,SeguimientoAlumnos!$C$3:$C$160,0)+2&amp;"C76"),FALSE()),0)+AN71,0)</f>
        <v>0</v>
      </c>
      <c r="AP71" s="133">
        <f aca="1">IF($G71&gt;1,MATCH("X",INDIRECT(CONCATENATE("SeguimientoAlumnos!R"&amp;MATCH($C71,SeguimientoAlumnos!$C$3:$C$160,0)+2&amp;"C"&amp;AO71+1&amp;":R"&amp;MATCH($C71,SeguimientoAlumnos!$C$3:$C$160,0)+2&amp;"C76"),FALSE()),0)+AO71,0)</f>
        <v>0</v>
      </c>
      <c r="AQ71" s="133">
        <f aca="1">IF($G71&gt;1,MATCH("X",INDIRECT(CONCATENATE("SeguimientoAlumnos!R"&amp;MATCH($C71,SeguimientoAlumnos!$C$3:$C$160,0)+2&amp;"C"&amp;AP71+1&amp;":R"&amp;MATCH($C71,SeguimientoAlumnos!$C$3:$C$160,0)+2&amp;"C76"),FALSE()),0)+AP71,0)</f>
        <v>0</v>
      </c>
      <c r="AR71" s="133">
        <f aca="1">IF($G71&gt;1,MATCH("X",INDIRECT(CONCATENATE("SeguimientoAlumnos!R"&amp;MATCH($C71,SeguimientoAlumnos!$C$3:$C$160,0)+2&amp;"C"&amp;AQ71+1&amp;":R"&amp;MATCH($C71,SeguimientoAlumnos!$C$3:$C$160,0)+2&amp;"C76"),FALSE()),0)+AQ71,0)</f>
        <v>0</v>
      </c>
      <c r="AS71" s="133">
        <f aca="1">IF($G71&gt;1,MATCH("X",INDIRECT(CONCATENATE("SeguimientoAlumnos!R"&amp;MATCH($C71,SeguimientoAlumnos!$C$3:$C$160,0)+2&amp;"C"&amp;AR71+1&amp;":R"&amp;MATCH($C71,SeguimientoAlumnos!$C$3:$C$160,0)+2&amp;"C76"),FALSE()),0)+AR71,0)</f>
        <v>0</v>
      </c>
      <c r="AT71" s="133">
        <f aca="1">IF($G71&gt;1,MATCH("X",INDIRECT(CONCATENATE("SeguimientoAlumnos!R"&amp;MATCH($C71,SeguimientoAlumnos!$C$3:$C$160,0)+2&amp;"C"&amp;AS71+1&amp;":R"&amp;MATCH($C71,SeguimientoAlumnos!$C$3:$C$160,0)+2&amp;"C76"),FALSE()),0)+AS71,0)</f>
        <v>0</v>
      </c>
      <c r="AU71" s="133">
        <f aca="1">IF($G71&gt;1,MATCH("X",INDIRECT(CONCATENATE("SeguimientoAlumnos!R"&amp;MATCH($C71,SeguimientoAlumnos!$C$3:$C$160,0)+2&amp;"C"&amp;AT71+1&amp;":R"&amp;MATCH($C71,SeguimientoAlumnos!$C$3:$C$160,0)+2&amp;"C76"),FALSE()),0)+AT71,0)</f>
        <v>0</v>
      </c>
      <c r="AV71" s="133">
        <f aca="1">IF($G71&gt;1,MATCH("X",INDIRECT(CONCATENATE("SeguimientoAlumnos!R"&amp;MATCH($C71,SeguimientoAlumnos!$C$3:$C$160,0)+2&amp;"C"&amp;AU71+1&amp;":R"&amp;MATCH($C71,SeguimientoAlumnos!$C$3:$C$160,0)+2&amp;"C76"),FALSE()),0)+AU71,0)</f>
        <v>0</v>
      </c>
    </row>
    <row r="72" spans="1:48" ht="15.75" customHeight="1">
      <c r="A72" s="130" t="e">
        <f>#REF!</f>
        <v>#REF!</v>
      </c>
      <c r="B72" s="130" t="str">
        <f>SeguimientoAlumnos!A74</f>
        <v>ISC06A</v>
      </c>
      <c r="C72" s="130" t="str">
        <f>SeguimientoAlumnos!C74</f>
        <v>UP210586</v>
      </c>
      <c r="D72" s="130">
        <f>SeguimientoAlumnos!D74</f>
        <v>0</v>
      </c>
      <c r="E72" s="65" t="str">
        <f>C72&amp;"@alumnos.upa.edu.mx"</f>
        <v>UP210586@alumnos.upa.edu.mx</v>
      </c>
      <c r="F72" s="65">
        <f>VLOOKUP($C72,SeguimientoAlumnos!$C$2:$BW$109,51,FALSE())</f>
        <v>0</v>
      </c>
      <c r="G72" s="65">
        <f>VLOOKUP($C72,SeguimientoAlumnos!$C$2:$BW$109,52,FALSE())</f>
        <v>0</v>
      </c>
      <c r="H72" s="131" t="str">
        <f aca="1">IFERROR(INDIRECT(CONCATENATE("SeguimientoAlumnos!R2C"&amp;AN72),FALSE()),"")</f>
        <v/>
      </c>
      <c r="I72" s="131" t="str">
        <f aca="1">IFERROR(INDIRECT(CONCATENATE("SeguimientoAlumnos!R2C"&amp;AO72),FALSE()),"")</f>
        <v/>
      </c>
      <c r="J72" s="131" t="str">
        <f aca="1">IFERROR(INDIRECT(CONCATENATE("SeguimientoAlumnos!R2C"&amp;AP72),FALSE()),"")</f>
        <v/>
      </c>
      <c r="K72" s="131" t="str">
        <f aca="1">IFERROR(INDIRECT(CONCATENATE("SeguimientoAlumnos!R2C"&amp;AQ72),FALSE()),"")</f>
        <v/>
      </c>
      <c r="L72" s="131" t="str">
        <f aca="1">IFERROR(INDIRECT(CONCATENATE("SeguimientoAlumnos!R2C"&amp;AR72),FALSE()),"")</f>
        <v/>
      </c>
      <c r="M72" s="131" t="str">
        <f aca="1">IFERROR(INDIRECT(CONCATENATE("SeguimientoAlumnos!R2C"&amp;AS72),FALSE()),"")</f>
        <v/>
      </c>
      <c r="N72" s="131" t="str">
        <f aca="1">IFERROR(INDIRECT(CONCATENATE("SeguimientoAlumnos!R2C"&amp;AT72),FALSE()),"")</f>
        <v/>
      </c>
      <c r="O72" s="131" t="str">
        <f aca="1">IFERROR(INDIRECT(CONCATENATE("SeguimientoAlumnos!R2C"&amp;AU72),FALSE()),"")</f>
        <v/>
      </c>
      <c r="P72" s="131" t="str">
        <f aca="1">IFERROR(INDIRECT(CONCATENATE("SeguimientoAlumnos!R2C"&amp;AV72),FALSE()),"")</f>
        <v/>
      </c>
      <c r="Q72" s="65">
        <f>VLOOKUP($C72,SeguimientoAlumnos!$C$2:$BT$109,49,FALSE())</f>
        <v>0</v>
      </c>
      <c r="R72" s="131" t="str">
        <f aca="1">IFERROR(INDIRECT(CONCATENATE("SeguimientoAlumnos!R2C"&amp;AG72),FALSE()),"")</f>
        <v/>
      </c>
      <c r="S72" s="131" t="str">
        <f aca="1">IFERROR(INDIRECT(CONCATENATE("SeguimientoAlumnos!R2C"&amp;AH72),FALSE()),"")</f>
        <v/>
      </c>
      <c r="T72" s="131" t="str">
        <f aca="1">IFERROR(INDIRECT(CONCATENATE("SeguimientoAlumnos!R2C"&amp;AI72),FALSE()),"")</f>
        <v/>
      </c>
      <c r="U72" s="65"/>
      <c r="V72" s="65"/>
      <c r="W72" s="65"/>
      <c r="X72" s="65"/>
      <c r="Y72" s="65">
        <f>VLOOKUP($C72,SeguimientoAlumnos!$C$2:$BT$109,50,FALSE())</f>
        <v>0</v>
      </c>
      <c r="Z72" s="131" t="str">
        <f aca="1">IFERROR(INDIRECT(CONCATENATE("SeguimientoAlumnos!R2C"&amp;AD72),FALSE()),"")</f>
        <v/>
      </c>
      <c r="AA72" s="131" t="str">
        <f aca="1">IFERROR(INDIRECT(CONCATENATE("SeguimientoAlumnos!R2C"&amp;AE72),FALSE()),"")</f>
        <v/>
      </c>
      <c r="AB72" s="131" t="str">
        <f aca="1">IFERROR(INDIRECT(CONCATENATE("SeguimientoAlumnos!R2C"&amp;AF72),FALSE()),"")</f>
        <v/>
      </c>
      <c r="AC72" s="65">
        <f>VLOOKUP($C72,SeguimientoAlumnos!$C$2:$BT$109,43,FALSE())</f>
        <v>0</v>
      </c>
      <c r="AD72" s="132">
        <f aca="1">IF($Y72&gt;0,MATCH("E",INDIRECT(CONCATENATE("SeguimientoAlumnos!R"&amp;MATCH($C72,SeguimientoAlumnos!$C$3:$C$130,0)+2&amp;"C5"&amp;":R"&amp;MATCH($C72,SeguimientoAlumnos!$C$3:$C$130,0)+2&amp;"C76"),FALSE()),0)+4,0)</f>
        <v>0</v>
      </c>
      <c r="AE72" s="133">
        <f aca="1">IF($Y72&gt;1,MATCH("E",INDIRECT(CONCATENATE("SeguimientoAlumnos!R"&amp;MATCH($C72,SeguimientoAlumnos!$C$3:$C$130,0)+2&amp;"C"&amp;AD72+1&amp;":R"&amp;MATCH($C72,SeguimientoAlumnos!$C$3:$C$130,0)+2&amp;"C76"),FALSE()),0)+AD72,0)</f>
        <v>0</v>
      </c>
      <c r="AF72" s="133">
        <f aca="1">IF($Y72&gt;2,MATCH("E",INDIRECT(CONCATENATE("SeguimientoAlumnos!R"&amp;MATCH($C72,SeguimientoAlumnos!$C$3:$C$130,0)+2&amp;"C"&amp;AE72+1&amp;":R"&amp;MATCH($C72,SeguimientoAlumnos!$C$3:$C$130,0)+2&amp;"C76"),FALSE()),0)+AE72,0)</f>
        <v>0</v>
      </c>
      <c r="AG72" s="133">
        <f aca="1">IF($Q72&gt;0,MATCH("R",INDIRECT(CONCATENATE("SeguimientoAlumnos!R"&amp;MATCH($C72,SeguimientoAlumnos!$C$3:$C$160,0)+2&amp;"C5"&amp;":R"&amp;MATCH($C72,SeguimientoAlumnos!$C$3:$C$160,0)+2&amp;"C76"),FALSE()),0)+4,0)</f>
        <v>0</v>
      </c>
      <c r="AH72" s="133">
        <f aca="1">IF($Q72&gt;1,MATCH("R",INDIRECT(CONCATENATE("SeguimientoAlumnos!R"&amp;MATCH($C72,SeguimientoAlumnos!$C$3:$C$160,0)+2&amp;"C"&amp;AG72+1&amp;":R"&amp;MATCH($C72,SeguimientoAlumnos!$C$3:$C$160,0)+2&amp;"C76"),FALSE()),0)+AG72,0)</f>
        <v>0</v>
      </c>
      <c r="AI72" s="133">
        <f aca="1">IF($Q72&gt;1,MATCH("R",INDIRECT(CONCATENATE("SeguimientoAlumnos!R"&amp;MATCH($C72,SeguimientoAlumnos!$C$3:$C$160,0)+2&amp;"C"&amp;AH72+1&amp;":R"&amp;MATCH($C72,SeguimientoAlumnos!$C$3:$C$160,0)+2&amp;"C76"),FALSE()),0)+AH72,0)</f>
        <v>0</v>
      </c>
      <c r="AJ72" s="133">
        <f aca="1">IF($Q72&gt;1,MATCH("R",INDIRECT(CONCATENATE("SeguimientoAlumnos!R"&amp;MATCH($C72,SeguimientoAlumnos!$C$3:$C$160,0)+2&amp;"C"&amp;AI72+1&amp;":R"&amp;MATCH($C72,SeguimientoAlumnos!$C$3:$C$160,0)+2&amp;"C76"),FALSE()),0)+AI72,0)</f>
        <v>0</v>
      </c>
      <c r="AK72" s="133">
        <f aca="1">IF($Q72&gt;1,MATCH("R",INDIRECT(CONCATENATE("SeguimientoAlumnos!R"&amp;MATCH($C72,SeguimientoAlumnos!$C$3:$C$160,0)+2&amp;"C"&amp;AJ72+1&amp;":R"&amp;MATCH($C72,SeguimientoAlumnos!$C$3:$C$160,0)+2&amp;"C76"),FALSE()),0)+AJ72,0)</f>
        <v>0</v>
      </c>
      <c r="AL72" s="134">
        <f aca="1">IF($Q72&gt;1,MATCH("R",INDIRECT(CONCATENATE("SeguimientoAlumnos!R"&amp;MATCH($C72,SeguimientoAlumnos!$C$3:$C$160,0)+2&amp;"C"&amp;AK72+1&amp;":R"&amp;MATCH($C72,SeguimientoAlumnos!$C$3:$C$160,0)+2&amp;"C76"),FALSE()),0)+AK72,0)</f>
        <v>0</v>
      </c>
      <c r="AM72" s="134">
        <f aca="1">IF($Q72&gt;1,MATCH("R",INDIRECT(CONCATENATE("SeguimientoAlumnos!R"&amp;MATCH($C72,SeguimientoAlumnos!$C$3:$C$160,0)+2&amp;"C"&amp;AL72+1&amp;":R"&amp;MATCH($C72,SeguimientoAlumnos!$C$3:$C$160,0)+2&amp;"C76"),FALSE()),0)+AL72,0)</f>
        <v>0</v>
      </c>
      <c r="AN72" s="133">
        <f aca="1">IF($G72&gt;0,MATCH("X",INDIRECT(CONCATENATE("SeguimientoAlumnos!R"&amp;MATCH($C72,SeguimientoAlumnos!$C$3:$C$160,0)+2&amp;"C5"&amp;":R"&amp;MATCH($C72,SeguimientoAlumnos!$C$3:$C$160,0)+2&amp;"C76"),FALSE()),0)+4,0)</f>
        <v>0</v>
      </c>
      <c r="AO72" s="135">
        <f aca="1">IF($G72&gt;1,MATCH("X",INDIRECT(CONCATENATE("SeguimientoAlumnos!R"&amp;MATCH($C72,SeguimientoAlumnos!$C$3:$C$160,0)+2&amp;"C"&amp;AN72+1&amp;":R"&amp;MATCH($C72,SeguimientoAlumnos!$C$3:$C$160,0)+2&amp;"C76"),FALSE()),0)+AN72,0)</f>
        <v>0</v>
      </c>
      <c r="AP72" s="133">
        <f aca="1">IF($G72&gt;1,MATCH("X",INDIRECT(CONCATENATE("SeguimientoAlumnos!R"&amp;MATCH($C72,SeguimientoAlumnos!$C$3:$C$160,0)+2&amp;"C"&amp;AO72+1&amp;":R"&amp;MATCH($C72,SeguimientoAlumnos!$C$3:$C$160,0)+2&amp;"C76"),FALSE()),0)+AO72,0)</f>
        <v>0</v>
      </c>
      <c r="AQ72" s="133">
        <f aca="1">IF($G72&gt;1,MATCH("X",INDIRECT(CONCATENATE("SeguimientoAlumnos!R"&amp;MATCH($C72,SeguimientoAlumnos!$C$3:$C$160,0)+2&amp;"C"&amp;AP72+1&amp;":R"&amp;MATCH($C72,SeguimientoAlumnos!$C$3:$C$160,0)+2&amp;"C76"),FALSE()),0)+AP72,0)</f>
        <v>0</v>
      </c>
      <c r="AR72" s="133">
        <f aca="1">IF($G72&gt;1,MATCH("X",INDIRECT(CONCATENATE("SeguimientoAlumnos!R"&amp;MATCH($C72,SeguimientoAlumnos!$C$3:$C$160,0)+2&amp;"C"&amp;AQ72+1&amp;":R"&amp;MATCH($C72,SeguimientoAlumnos!$C$3:$C$160,0)+2&amp;"C76"),FALSE()),0)+AQ72,0)</f>
        <v>0</v>
      </c>
      <c r="AS72" s="133">
        <f aca="1">IF($G72&gt;1,MATCH("X",INDIRECT(CONCATENATE("SeguimientoAlumnos!R"&amp;MATCH($C72,SeguimientoAlumnos!$C$3:$C$160,0)+2&amp;"C"&amp;AR72+1&amp;":R"&amp;MATCH($C72,SeguimientoAlumnos!$C$3:$C$160,0)+2&amp;"C76"),FALSE()),0)+AR72,0)</f>
        <v>0</v>
      </c>
      <c r="AT72" s="133">
        <f aca="1">IF($G72&gt;1,MATCH("X",INDIRECT(CONCATENATE("SeguimientoAlumnos!R"&amp;MATCH($C72,SeguimientoAlumnos!$C$3:$C$160,0)+2&amp;"C"&amp;AS72+1&amp;":R"&amp;MATCH($C72,SeguimientoAlumnos!$C$3:$C$160,0)+2&amp;"C76"),FALSE()),0)+AS72,0)</f>
        <v>0</v>
      </c>
      <c r="AU72" s="133">
        <f aca="1">IF($G72&gt;1,MATCH("X",INDIRECT(CONCATENATE("SeguimientoAlumnos!R"&amp;MATCH($C72,SeguimientoAlumnos!$C$3:$C$160,0)+2&amp;"C"&amp;AT72+1&amp;":R"&amp;MATCH($C72,SeguimientoAlumnos!$C$3:$C$160,0)+2&amp;"C76"),FALSE()),0)+AT72,0)</f>
        <v>0</v>
      </c>
      <c r="AV72" s="133">
        <f aca="1">IF($G72&gt;1,MATCH("X",INDIRECT(CONCATENATE("SeguimientoAlumnos!R"&amp;MATCH($C72,SeguimientoAlumnos!$C$3:$C$160,0)+2&amp;"C"&amp;AU72+1&amp;":R"&amp;MATCH($C72,SeguimientoAlumnos!$C$3:$C$160,0)+2&amp;"C76"),FALSE()),0)+AU72,0)</f>
        <v>0</v>
      </c>
    </row>
    <row r="73" spans="1:48" ht="15.75" customHeight="1">
      <c r="A73" s="130" t="e">
        <f>#REF!</f>
        <v>#REF!</v>
      </c>
      <c r="B73" s="130" t="str">
        <f>SeguimientoAlumnos!A75</f>
        <v>ISC06A</v>
      </c>
      <c r="C73" s="130" t="str">
        <f>SeguimientoAlumnos!C75</f>
        <v>UP210614</v>
      </c>
      <c r="D73" s="130">
        <f>SeguimientoAlumnos!D75</f>
        <v>0</v>
      </c>
      <c r="E73" s="65" t="str">
        <f>C73&amp;"@alumnos.upa.edu.mx"</f>
        <v>UP210614@alumnos.upa.edu.mx</v>
      </c>
      <c r="F73" s="65">
        <f>VLOOKUP($C73,SeguimientoAlumnos!$C$2:$BW$109,51,FALSE())</f>
        <v>0</v>
      </c>
      <c r="G73" s="65">
        <f>VLOOKUP($C73,SeguimientoAlumnos!$C$2:$BW$109,52,FALSE())</f>
        <v>0</v>
      </c>
      <c r="H73" s="131" t="str">
        <f aca="1">IFERROR(INDIRECT(CONCATENATE("SeguimientoAlumnos!R2C"&amp;AN73),FALSE()),"")</f>
        <v/>
      </c>
      <c r="I73" s="131" t="str">
        <f aca="1">IFERROR(INDIRECT(CONCATENATE("SeguimientoAlumnos!R2C"&amp;AO73),FALSE()),"")</f>
        <v/>
      </c>
      <c r="J73" s="131" t="str">
        <f aca="1">IFERROR(INDIRECT(CONCATENATE("SeguimientoAlumnos!R2C"&amp;AP73),FALSE()),"")</f>
        <v/>
      </c>
      <c r="K73" s="131" t="str">
        <f aca="1">IFERROR(INDIRECT(CONCATENATE("SeguimientoAlumnos!R2C"&amp;AQ73),FALSE()),"")</f>
        <v/>
      </c>
      <c r="L73" s="131" t="str">
        <f aca="1">IFERROR(INDIRECT(CONCATENATE("SeguimientoAlumnos!R2C"&amp;AR73),FALSE()),"")</f>
        <v/>
      </c>
      <c r="M73" s="131" t="str">
        <f aca="1">IFERROR(INDIRECT(CONCATENATE("SeguimientoAlumnos!R2C"&amp;AS73),FALSE()),"")</f>
        <v/>
      </c>
      <c r="N73" s="131" t="str">
        <f aca="1">IFERROR(INDIRECT(CONCATENATE("SeguimientoAlumnos!R2C"&amp;AT73),FALSE()),"")</f>
        <v/>
      </c>
      <c r="O73" s="131" t="str">
        <f aca="1">IFERROR(INDIRECT(CONCATENATE("SeguimientoAlumnos!R2C"&amp;AU73),FALSE()),"")</f>
        <v/>
      </c>
      <c r="P73" s="131" t="str">
        <f aca="1">IFERROR(INDIRECT(CONCATENATE("SeguimientoAlumnos!R2C"&amp;AV73),FALSE()),"")</f>
        <v/>
      </c>
      <c r="Q73" s="65">
        <f>VLOOKUP($C73,SeguimientoAlumnos!$C$2:$BT$109,49,FALSE())</f>
        <v>0</v>
      </c>
      <c r="R73" s="131" t="str">
        <f aca="1">IFERROR(INDIRECT(CONCATENATE("SeguimientoAlumnos!R2C"&amp;AG73),FALSE()),"")</f>
        <v/>
      </c>
      <c r="S73" s="131" t="str">
        <f aca="1">IFERROR(INDIRECT(CONCATENATE("SeguimientoAlumnos!R2C"&amp;AH73),FALSE()),"")</f>
        <v/>
      </c>
      <c r="T73" s="131" t="str">
        <f aca="1">IFERROR(INDIRECT(CONCATENATE("SeguimientoAlumnos!R2C"&amp;AI73),FALSE()),"")</f>
        <v/>
      </c>
      <c r="U73" s="65"/>
      <c r="V73" s="65"/>
      <c r="W73" s="65"/>
      <c r="X73" s="65"/>
      <c r="Y73" s="65">
        <f>VLOOKUP($C73,SeguimientoAlumnos!$C$2:$BT$109,50,FALSE())</f>
        <v>0</v>
      </c>
      <c r="Z73" s="131" t="str">
        <f aca="1">IFERROR(INDIRECT(CONCATENATE("SeguimientoAlumnos!R2C"&amp;AD73),FALSE()),"")</f>
        <v/>
      </c>
      <c r="AA73" s="131" t="str">
        <f aca="1">IFERROR(INDIRECT(CONCATENATE("SeguimientoAlumnos!R2C"&amp;AE73),FALSE()),"")</f>
        <v/>
      </c>
      <c r="AB73" s="131" t="str">
        <f aca="1">IFERROR(INDIRECT(CONCATENATE("SeguimientoAlumnos!R2C"&amp;AF73),FALSE()),"")</f>
        <v/>
      </c>
      <c r="AC73" s="65">
        <f>VLOOKUP($C73,SeguimientoAlumnos!$C$2:$BT$109,43,FALSE())</f>
        <v>0</v>
      </c>
      <c r="AD73" s="132">
        <f aca="1">IF($Y73&gt;0,MATCH("E",INDIRECT(CONCATENATE("SeguimientoAlumnos!R"&amp;MATCH($C73,SeguimientoAlumnos!$C$3:$C$130,0)+2&amp;"C5"&amp;":R"&amp;MATCH($C73,SeguimientoAlumnos!$C$3:$C$130,0)+2&amp;"C76"),FALSE()),0)+4,0)</f>
        <v>0</v>
      </c>
      <c r="AE73" s="133">
        <f aca="1">IF($Y73&gt;1,MATCH("E",INDIRECT(CONCATENATE("SeguimientoAlumnos!R"&amp;MATCH($C73,SeguimientoAlumnos!$C$3:$C$130,0)+2&amp;"C"&amp;AD73+1&amp;":R"&amp;MATCH($C73,SeguimientoAlumnos!$C$3:$C$130,0)+2&amp;"C76"),FALSE()),0)+AD73,0)</f>
        <v>0</v>
      </c>
      <c r="AF73" s="133">
        <f aca="1">IF($Y73&gt;2,MATCH("E",INDIRECT(CONCATENATE("SeguimientoAlumnos!R"&amp;MATCH($C73,SeguimientoAlumnos!$C$3:$C$130,0)+2&amp;"C"&amp;AE73+1&amp;":R"&amp;MATCH($C73,SeguimientoAlumnos!$C$3:$C$130,0)+2&amp;"C76"),FALSE()),0)+AE73,0)</f>
        <v>0</v>
      </c>
      <c r="AG73" s="133">
        <f aca="1">IF($Q73&gt;0,MATCH("R",INDIRECT(CONCATENATE("SeguimientoAlumnos!R"&amp;MATCH($C73,SeguimientoAlumnos!$C$3:$C$160,0)+2&amp;"C5"&amp;":R"&amp;MATCH($C73,SeguimientoAlumnos!$C$3:$C$160,0)+2&amp;"C76"),FALSE()),0)+4,0)</f>
        <v>0</v>
      </c>
      <c r="AH73" s="133">
        <f aca="1">IF($Q73&gt;1,MATCH("R",INDIRECT(CONCATENATE("SeguimientoAlumnos!R"&amp;MATCH($C73,SeguimientoAlumnos!$C$3:$C$160,0)+2&amp;"C"&amp;AG73+1&amp;":R"&amp;MATCH($C73,SeguimientoAlumnos!$C$3:$C$160,0)+2&amp;"C76"),FALSE()),0)+AG73,0)</f>
        <v>0</v>
      </c>
      <c r="AI73" s="133">
        <f aca="1">IF($Q73&gt;1,MATCH("R",INDIRECT(CONCATENATE("SeguimientoAlumnos!R"&amp;MATCH($C73,SeguimientoAlumnos!$C$3:$C$160,0)+2&amp;"C"&amp;AH73+1&amp;":R"&amp;MATCH($C73,SeguimientoAlumnos!$C$3:$C$160,0)+2&amp;"C76"),FALSE()),0)+AH73,0)</f>
        <v>0</v>
      </c>
      <c r="AJ73" s="133">
        <f aca="1">IF($Q73&gt;1,MATCH("R",INDIRECT(CONCATENATE("SeguimientoAlumnos!R"&amp;MATCH($C73,SeguimientoAlumnos!$C$3:$C$160,0)+2&amp;"C"&amp;AI73+1&amp;":R"&amp;MATCH($C73,SeguimientoAlumnos!$C$3:$C$160,0)+2&amp;"C76"),FALSE()),0)+AI73,0)</f>
        <v>0</v>
      </c>
      <c r="AK73" s="133">
        <f aca="1">IF($Q73&gt;1,MATCH("R",INDIRECT(CONCATENATE("SeguimientoAlumnos!R"&amp;MATCH($C73,SeguimientoAlumnos!$C$3:$C$160,0)+2&amp;"C"&amp;AJ73+1&amp;":R"&amp;MATCH($C73,SeguimientoAlumnos!$C$3:$C$160,0)+2&amp;"C76"),FALSE()),0)+AJ73,0)</f>
        <v>0</v>
      </c>
      <c r="AL73" s="134">
        <f aca="1">IF($Q73&gt;1,MATCH("R",INDIRECT(CONCATENATE("SeguimientoAlumnos!R"&amp;MATCH($C73,SeguimientoAlumnos!$C$3:$C$160,0)+2&amp;"C"&amp;AK73+1&amp;":R"&amp;MATCH($C73,SeguimientoAlumnos!$C$3:$C$160,0)+2&amp;"C76"),FALSE()),0)+AK73,0)</f>
        <v>0</v>
      </c>
      <c r="AM73" s="134">
        <f aca="1">IF($Q73&gt;1,MATCH("R",INDIRECT(CONCATENATE("SeguimientoAlumnos!R"&amp;MATCH($C73,SeguimientoAlumnos!$C$3:$C$160,0)+2&amp;"C"&amp;AL73+1&amp;":R"&amp;MATCH($C73,SeguimientoAlumnos!$C$3:$C$160,0)+2&amp;"C76"),FALSE()),0)+AL73,0)</f>
        <v>0</v>
      </c>
      <c r="AN73" s="133">
        <f aca="1">IF($G73&gt;0,MATCH("X",INDIRECT(CONCATENATE("SeguimientoAlumnos!R"&amp;MATCH($C73,SeguimientoAlumnos!$C$3:$C$160,0)+2&amp;"C5"&amp;":R"&amp;MATCH($C73,SeguimientoAlumnos!$C$3:$C$160,0)+2&amp;"C76"),FALSE()),0)+4,0)</f>
        <v>0</v>
      </c>
      <c r="AO73" s="135">
        <f aca="1">IF($G73&gt;1,MATCH("X",INDIRECT(CONCATENATE("SeguimientoAlumnos!R"&amp;MATCH($C73,SeguimientoAlumnos!$C$3:$C$160,0)+2&amp;"C"&amp;AN73+1&amp;":R"&amp;MATCH($C73,SeguimientoAlumnos!$C$3:$C$160,0)+2&amp;"C76"),FALSE()),0)+AN73,0)</f>
        <v>0</v>
      </c>
      <c r="AP73" s="133">
        <f aca="1">IF($G73&gt;1,MATCH("X",INDIRECT(CONCATENATE("SeguimientoAlumnos!R"&amp;MATCH($C73,SeguimientoAlumnos!$C$3:$C$160,0)+2&amp;"C"&amp;AO73+1&amp;":R"&amp;MATCH($C73,SeguimientoAlumnos!$C$3:$C$160,0)+2&amp;"C76"),FALSE()),0)+AO73,0)</f>
        <v>0</v>
      </c>
      <c r="AQ73" s="133">
        <f aca="1">IF($G73&gt;1,MATCH("X",INDIRECT(CONCATENATE("SeguimientoAlumnos!R"&amp;MATCH($C73,SeguimientoAlumnos!$C$3:$C$160,0)+2&amp;"C"&amp;AP73+1&amp;":R"&amp;MATCH($C73,SeguimientoAlumnos!$C$3:$C$160,0)+2&amp;"C76"),FALSE()),0)+AP73,0)</f>
        <v>0</v>
      </c>
      <c r="AR73" s="133">
        <f aca="1">IF($G73&gt;1,MATCH("X",INDIRECT(CONCATENATE("SeguimientoAlumnos!R"&amp;MATCH($C73,SeguimientoAlumnos!$C$3:$C$160,0)+2&amp;"C"&amp;AQ73+1&amp;":R"&amp;MATCH($C73,SeguimientoAlumnos!$C$3:$C$160,0)+2&amp;"C76"),FALSE()),0)+AQ73,0)</f>
        <v>0</v>
      </c>
      <c r="AS73" s="133">
        <f aca="1">IF($G73&gt;1,MATCH("X",INDIRECT(CONCATENATE("SeguimientoAlumnos!R"&amp;MATCH($C73,SeguimientoAlumnos!$C$3:$C$160,0)+2&amp;"C"&amp;AR73+1&amp;":R"&amp;MATCH($C73,SeguimientoAlumnos!$C$3:$C$160,0)+2&amp;"C76"),FALSE()),0)+AR73,0)</f>
        <v>0</v>
      </c>
      <c r="AT73" s="133">
        <f aca="1">IF($G73&gt;1,MATCH("X",INDIRECT(CONCATENATE("SeguimientoAlumnos!R"&amp;MATCH($C73,SeguimientoAlumnos!$C$3:$C$160,0)+2&amp;"C"&amp;AS73+1&amp;":R"&amp;MATCH($C73,SeguimientoAlumnos!$C$3:$C$160,0)+2&amp;"C76"),FALSE()),0)+AS73,0)</f>
        <v>0</v>
      </c>
      <c r="AU73" s="133">
        <f aca="1">IF($G73&gt;1,MATCH("X",INDIRECT(CONCATENATE("SeguimientoAlumnos!R"&amp;MATCH($C73,SeguimientoAlumnos!$C$3:$C$160,0)+2&amp;"C"&amp;AT73+1&amp;":R"&amp;MATCH($C73,SeguimientoAlumnos!$C$3:$C$160,0)+2&amp;"C76"),FALSE()),0)+AT73,0)</f>
        <v>0</v>
      </c>
      <c r="AV73" s="133">
        <f aca="1">IF($G73&gt;1,MATCH("X",INDIRECT(CONCATENATE("SeguimientoAlumnos!R"&amp;MATCH($C73,SeguimientoAlumnos!$C$3:$C$160,0)+2&amp;"C"&amp;AU73+1&amp;":R"&amp;MATCH($C73,SeguimientoAlumnos!$C$3:$C$160,0)+2&amp;"C76"),FALSE()),0)+AU73,0)</f>
        <v>0</v>
      </c>
    </row>
    <row r="74" spans="1:48" ht="15.75" customHeight="1">
      <c r="A74" s="130" t="e">
        <f>#REF!</f>
        <v>#REF!</v>
      </c>
      <c r="B74" s="130" t="str">
        <f>SeguimientoAlumnos!A76</f>
        <v>ISC06A</v>
      </c>
      <c r="C74" s="130" t="str">
        <f>SeguimientoAlumnos!C76</f>
        <v>UP210709</v>
      </c>
      <c r="D74" s="130">
        <f>SeguimientoAlumnos!D76</f>
        <v>0</v>
      </c>
      <c r="E74" s="65" t="str">
        <f>C74&amp;"@alumnos.upa.edu.mx"</f>
        <v>UP210709@alumnos.upa.edu.mx</v>
      </c>
      <c r="F74" s="65">
        <f>VLOOKUP($C74,SeguimientoAlumnos!$C$2:$BW$109,51,FALSE())</f>
        <v>0</v>
      </c>
      <c r="G74" s="65">
        <f>VLOOKUP($C74,SeguimientoAlumnos!$C$2:$BW$109,52,FALSE())</f>
        <v>0</v>
      </c>
      <c r="H74" s="131" t="str">
        <f aca="1">IFERROR(INDIRECT(CONCATENATE("SeguimientoAlumnos!R2C"&amp;AN74),FALSE()),"")</f>
        <v/>
      </c>
      <c r="I74" s="131" t="str">
        <f aca="1">IFERROR(INDIRECT(CONCATENATE("SeguimientoAlumnos!R2C"&amp;AO74),FALSE()),"")</f>
        <v/>
      </c>
      <c r="J74" s="131" t="str">
        <f aca="1">IFERROR(INDIRECT(CONCATENATE("SeguimientoAlumnos!R2C"&amp;AP74),FALSE()),"")</f>
        <v/>
      </c>
      <c r="K74" s="131" t="str">
        <f aca="1">IFERROR(INDIRECT(CONCATENATE("SeguimientoAlumnos!R2C"&amp;AQ74),FALSE()),"")</f>
        <v/>
      </c>
      <c r="L74" s="131" t="str">
        <f aca="1">IFERROR(INDIRECT(CONCATENATE("SeguimientoAlumnos!R2C"&amp;AR74),FALSE()),"")</f>
        <v/>
      </c>
      <c r="M74" s="131" t="str">
        <f aca="1">IFERROR(INDIRECT(CONCATENATE("SeguimientoAlumnos!R2C"&amp;AS74),FALSE()),"")</f>
        <v/>
      </c>
      <c r="N74" s="131" t="str">
        <f aca="1">IFERROR(INDIRECT(CONCATENATE("SeguimientoAlumnos!R2C"&amp;AT74),FALSE()),"")</f>
        <v/>
      </c>
      <c r="O74" s="131" t="str">
        <f aca="1">IFERROR(INDIRECT(CONCATENATE("SeguimientoAlumnos!R2C"&amp;AU74),FALSE()),"")</f>
        <v/>
      </c>
      <c r="P74" s="131" t="str">
        <f aca="1">IFERROR(INDIRECT(CONCATENATE("SeguimientoAlumnos!R2C"&amp;AV74),FALSE()),"")</f>
        <v/>
      </c>
      <c r="Q74" s="65">
        <f>VLOOKUP($C74,SeguimientoAlumnos!$C$2:$BT$109,49,FALSE())</f>
        <v>0</v>
      </c>
      <c r="R74" s="131" t="str">
        <f aca="1">IFERROR(INDIRECT(CONCATENATE("SeguimientoAlumnos!R2C"&amp;AG74),FALSE()),"")</f>
        <v/>
      </c>
      <c r="S74" s="131" t="str">
        <f aca="1">IFERROR(INDIRECT(CONCATENATE("SeguimientoAlumnos!R2C"&amp;AH74),FALSE()),"")</f>
        <v/>
      </c>
      <c r="T74" s="131" t="str">
        <f aca="1">IFERROR(INDIRECT(CONCATENATE("SeguimientoAlumnos!R2C"&amp;AI74),FALSE()),"")</f>
        <v/>
      </c>
      <c r="U74" s="65"/>
      <c r="V74" s="65"/>
      <c r="W74" s="65"/>
      <c r="X74" s="65"/>
      <c r="Y74" s="65">
        <f>VLOOKUP($C74,SeguimientoAlumnos!$C$2:$BT$109,50,FALSE())</f>
        <v>0</v>
      </c>
      <c r="Z74" s="131" t="str">
        <f aca="1">IFERROR(INDIRECT(CONCATENATE("SeguimientoAlumnos!R2C"&amp;AD74),FALSE()),"")</f>
        <v/>
      </c>
      <c r="AA74" s="131" t="str">
        <f aca="1">IFERROR(INDIRECT(CONCATENATE("SeguimientoAlumnos!R2C"&amp;AE74),FALSE()),"")</f>
        <v/>
      </c>
      <c r="AB74" s="131" t="str">
        <f aca="1">IFERROR(INDIRECT(CONCATENATE("SeguimientoAlumnos!R2C"&amp;AF74),FALSE()),"")</f>
        <v/>
      </c>
      <c r="AC74" s="65">
        <f>VLOOKUP($C74,SeguimientoAlumnos!$C$2:$BT$109,43,FALSE())</f>
        <v>0</v>
      </c>
      <c r="AD74" s="132">
        <f aca="1">IF($Y74&gt;0,MATCH("E",INDIRECT(CONCATENATE("SeguimientoAlumnos!R"&amp;MATCH($C74,SeguimientoAlumnos!$C$3:$C$130,0)+2&amp;"C5"&amp;":R"&amp;MATCH($C74,SeguimientoAlumnos!$C$3:$C$130,0)+2&amp;"C76"),FALSE()),0)+4,0)</f>
        <v>0</v>
      </c>
      <c r="AE74" s="133">
        <f aca="1">IF($Y74&gt;1,MATCH("E",INDIRECT(CONCATENATE("SeguimientoAlumnos!R"&amp;MATCH($C74,SeguimientoAlumnos!$C$3:$C$130,0)+2&amp;"C"&amp;AD74+1&amp;":R"&amp;MATCH($C74,SeguimientoAlumnos!$C$3:$C$130,0)+2&amp;"C76"),FALSE()),0)+AD74,0)</f>
        <v>0</v>
      </c>
      <c r="AF74" s="133">
        <f aca="1">IF($Y74&gt;2,MATCH("E",INDIRECT(CONCATENATE("SeguimientoAlumnos!R"&amp;MATCH($C74,SeguimientoAlumnos!$C$3:$C$130,0)+2&amp;"C"&amp;AE74+1&amp;":R"&amp;MATCH($C74,SeguimientoAlumnos!$C$3:$C$130,0)+2&amp;"C76"),FALSE()),0)+AE74,0)</f>
        <v>0</v>
      </c>
      <c r="AG74" s="133">
        <f aca="1">IF($Q74&gt;0,MATCH("R",INDIRECT(CONCATENATE("SeguimientoAlumnos!R"&amp;MATCH($C74,SeguimientoAlumnos!$C$3:$C$160,0)+2&amp;"C5"&amp;":R"&amp;MATCH($C74,SeguimientoAlumnos!$C$3:$C$160,0)+2&amp;"C76"),FALSE()),0)+4,0)</f>
        <v>0</v>
      </c>
      <c r="AH74" s="133">
        <f aca="1">IF($Q74&gt;1,MATCH("R",INDIRECT(CONCATENATE("SeguimientoAlumnos!R"&amp;MATCH($C74,SeguimientoAlumnos!$C$3:$C$160,0)+2&amp;"C"&amp;AG74+1&amp;":R"&amp;MATCH($C74,SeguimientoAlumnos!$C$3:$C$160,0)+2&amp;"C76"),FALSE()),0)+AG74,0)</f>
        <v>0</v>
      </c>
      <c r="AI74" s="133">
        <f aca="1">IF($Q74&gt;1,MATCH("R",INDIRECT(CONCATENATE("SeguimientoAlumnos!R"&amp;MATCH($C74,SeguimientoAlumnos!$C$3:$C$160,0)+2&amp;"C"&amp;AH74+1&amp;":R"&amp;MATCH($C74,SeguimientoAlumnos!$C$3:$C$160,0)+2&amp;"C76"),FALSE()),0)+AH74,0)</f>
        <v>0</v>
      </c>
      <c r="AJ74" s="133">
        <f aca="1">IF($Q74&gt;1,MATCH("R",INDIRECT(CONCATENATE("SeguimientoAlumnos!R"&amp;MATCH($C74,SeguimientoAlumnos!$C$3:$C$160,0)+2&amp;"C"&amp;AI74+1&amp;":R"&amp;MATCH($C74,SeguimientoAlumnos!$C$3:$C$160,0)+2&amp;"C76"),FALSE()),0)+AI74,0)</f>
        <v>0</v>
      </c>
      <c r="AK74" s="133">
        <f aca="1">IF($Q74&gt;1,MATCH("R",INDIRECT(CONCATENATE("SeguimientoAlumnos!R"&amp;MATCH($C74,SeguimientoAlumnos!$C$3:$C$160,0)+2&amp;"C"&amp;AJ74+1&amp;":R"&amp;MATCH($C74,SeguimientoAlumnos!$C$3:$C$160,0)+2&amp;"C76"),FALSE()),0)+AJ74,0)</f>
        <v>0</v>
      </c>
      <c r="AL74" s="134">
        <f aca="1">IF($Q74&gt;1,MATCH("R",INDIRECT(CONCATENATE("SeguimientoAlumnos!R"&amp;MATCH($C74,SeguimientoAlumnos!$C$3:$C$160,0)+2&amp;"C"&amp;AK74+1&amp;":R"&amp;MATCH($C74,SeguimientoAlumnos!$C$3:$C$160,0)+2&amp;"C76"),FALSE()),0)+AK74,0)</f>
        <v>0</v>
      </c>
      <c r="AM74" s="134">
        <f aca="1">IF($Q74&gt;1,MATCH("R",INDIRECT(CONCATENATE("SeguimientoAlumnos!R"&amp;MATCH($C74,SeguimientoAlumnos!$C$3:$C$160,0)+2&amp;"C"&amp;AL74+1&amp;":R"&amp;MATCH($C74,SeguimientoAlumnos!$C$3:$C$160,0)+2&amp;"C76"),FALSE()),0)+AL74,0)</f>
        <v>0</v>
      </c>
      <c r="AN74" s="133">
        <f aca="1">IF($G74&gt;0,MATCH("X",INDIRECT(CONCATENATE("SeguimientoAlumnos!R"&amp;MATCH($C74,SeguimientoAlumnos!$C$3:$C$160,0)+2&amp;"C5"&amp;":R"&amp;MATCH($C74,SeguimientoAlumnos!$C$3:$C$160,0)+2&amp;"C76"),FALSE()),0)+4,0)</f>
        <v>0</v>
      </c>
      <c r="AO74" s="135">
        <f aca="1">IF($G74&gt;1,MATCH("X",INDIRECT(CONCATENATE("SeguimientoAlumnos!R"&amp;MATCH($C74,SeguimientoAlumnos!$C$3:$C$160,0)+2&amp;"C"&amp;AN74+1&amp;":R"&amp;MATCH($C74,SeguimientoAlumnos!$C$3:$C$160,0)+2&amp;"C76"),FALSE()),0)+AN74,0)</f>
        <v>0</v>
      </c>
      <c r="AP74" s="133">
        <f aca="1">IF($G74&gt;1,MATCH("X",INDIRECT(CONCATENATE("SeguimientoAlumnos!R"&amp;MATCH($C74,SeguimientoAlumnos!$C$3:$C$160,0)+2&amp;"C"&amp;AO74+1&amp;":R"&amp;MATCH($C74,SeguimientoAlumnos!$C$3:$C$160,0)+2&amp;"C76"),FALSE()),0)+AO74,0)</f>
        <v>0</v>
      </c>
      <c r="AQ74" s="133">
        <f aca="1">IF($G74&gt;1,MATCH("X",INDIRECT(CONCATENATE("SeguimientoAlumnos!R"&amp;MATCH($C74,SeguimientoAlumnos!$C$3:$C$160,0)+2&amp;"C"&amp;AP74+1&amp;":R"&amp;MATCH($C74,SeguimientoAlumnos!$C$3:$C$160,0)+2&amp;"C76"),FALSE()),0)+AP74,0)</f>
        <v>0</v>
      </c>
      <c r="AR74" s="133">
        <f aca="1">IF($G74&gt;1,MATCH("X",INDIRECT(CONCATENATE("SeguimientoAlumnos!R"&amp;MATCH($C74,SeguimientoAlumnos!$C$3:$C$160,0)+2&amp;"C"&amp;AQ74+1&amp;":R"&amp;MATCH($C74,SeguimientoAlumnos!$C$3:$C$160,0)+2&amp;"C76"),FALSE()),0)+AQ74,0)</f>
        <v>0</v>
      </c>
      <c r="AS74" s="133">
        <f aca="1">IF($G74&gt;1,MATCH("X",INDIRECT(CONCATENATE("SeguimientoAlumnos!R"&amp;MATCH($C74,SeguimientoAlumnos!$C$3:$C$160,0)+2&amp;"C"&amp;AR74+1&amp;":R"&amp;MATCH($C74,SeguimientoAlumnos!$C$3:$C$160,0)+2&amp;"C76"),FALSE()),0)+AR74,0)</f>
        <v>0</v>
      </c>
      <c r="AT74" s="133">
        <f aca="1">IF($G74&gt;1,MATCH("X",INDIRECT(CONCATENATE("SeguimientoAlumnos!R"&amp;MATCH($C74,SeguimientoAlumnos!$C$3:$C$160,0)+2&amp;"C"&amp;AS74+1&amp;":R"&amp;MATCH($C74,SeguimientoAlumnos!$C$3:$C$160,0)+2&amp;"C76"),FALSE()),0)+AS74,0)</f>
        <v>0</v>
      </c>
      <c r="AU74" s="133">
        <f aca="1">IF($G74&gt;1,MATCH("X",INDIRECT(CONCATENATE("SeguimientoAlumnos!R"&amp;MATCH($C74,SeguimientoAlumnos!$C$3:$C$160,0)+2&amp;"C"&amp;AT74+1&amp;":R"&amp;MATCH($C74,SeguimientoAlumnos!$C$3:$C$160,0)+2&amp;"C76"),FALSE()),0)+AT74,0)</f>
        <v>0</v>
      </c>
      <c r="AV74" s="133">
        <f aca="1">IF($G74&gt;1,MATCH("X",INDIRECT(CONCATENATE("SeguimientoAlumnos!R"&amp;MATCH($C74,SeguimientoAlumnos!$C$3:$C$160,0)+2&amp;"C"&amp;AU74+1&amp;":R"&amp;MATCH($C74,SeguimientoAlumnos!$C$3:$C$160,0)+2&amp;"C76"),FALSE()),0)+AU74,0)</f>
        <v>0</v>
      </c>
    </row>
    <row r="75" spans="1:48" ht="15.75" customHeight="1">
      <c r="A75" s="130" t="e">
        <f>#REF!</f>
        <v>#REF!</v>
      </c>
      <c r="B75" s="130" t="str">
        <f>SeguimientoAlumnos!A77</f>
        <v>ISC08A</v>
      </c>
      <c r="C75" s="130" t="str">
        <f>SeguimientoAlumnos!C77</f>
        <v>UP200190</v>
      </c>
      <c r="D75" s="130">
        <f>SeguimientoAlumnos!D77</f>
        <v>0</v>
      </c>
      <c r="E75" s="65" t="str">
        <f>C75&amp;"@alumnos.upa.edu.mx"</f>
        <v>UP200190@alumnos.upa.edu.mx</v>
      </c>
      <c r="F75" s="65">
        <f>VLOOKUP($C75,SeguimientoAlumnos!$C$2:$BW$109,51,FALSE())</f>
        <v>0</v>
      </c>
      <c r="G75" s="65">
        <f>VLOOKUP($C75,SeguimientoAlumnos!$C$2:$BW$109,52,FALSE())</f>
        <v>0</v>
      </c>
      <c r="H75" s="131" t="str">
        <f aca="1">IFERROR(INDIRECT(CONCATENATE("SeguimientoAlumnos!R2C"&amp;AN75),FALSE()),"")</f>
        <v/>
      </c>
      <c r="I75" s="131" t="str">
        <f aca="1">IFERROR(INDIRECT(CONCATENATE("SeguimientoAlumnos!R2C"&amp;AO75),FALSE()),"")</f>
        <v/>
      </c>
      <c r="J75" s="131" t="str">
        <f aca="1">IFERROR(INDIRECT(CONCATENATE("SeguimientoAlumnos!R2C"&amp;AP75),FALSE()),"")</f>
        <v/>
      </c>
      <c r="K75" s="131" t="str">
        <f aca="1">IFERROR(INDIRECT(CONCATENATE("SeguimientoAlumnos!R2C"&amp;AQ75),FALSE()),"")</f>
        <v/>
      </c>
      <c r="L75" s="131" t="str">
        <f aca="1">IFERROR(INDIRECT(CONCATENATE("SeguimientoAlumnos!R2C"&amp;AR75),FALSE()),"")</f>
        <v/>
      </c>
      <c r="M75" s="131" t="str">
        <f aca="1">IFERROR(INDIRECT(CONCATENATE("SeguimientoAlumnos!R2C"&amp;AS75),FALSE()),"")</f>
        <v/>
      </c>
      <c r="N75" s="131" t="str">
        <f aca="1">IFERROR(INDIRECT(CONCATENATE("SeguimientoAlumnos!R2C"&amp;AT75),FALSE()),"")</f>
        <v/>
      </c>
      <c r="O75" s="131" t="str">
        <f aca="1">IFERROR(INDIRECT(CONCATENATE("SeguimientoAlumnos!R2C"&amp;AU75),FALSE()),"")</f>
        <v/>
      </c>
      <c r="P75" s="131" t="str">
        <f aca="1">IFERROR(INDIRECT(CONCATENATE("SeguimientoAlumnos!R2C"&amp;AV75),FALSE()),"")</f>
        <v/>
      </c>
      <c r="Q75" s="65">
        <f>VLOOKUP($C75,SeguimientoAlumnos!$C$2:$BT$109,49,FALSE())</f>
        <v>0</v>
      </c>
      <c r="R75" s="131" t="str">
        <f aca="1">IFERROR(INDIRECT(CONCATENATE("SeguimientoAlumnos!R2C"&amp;AG75),FALSE()),"")</f>
        <v/>
      </c>
      <c r="S75" s="131" t="str">
        <f aca="1">IFERROR(INDIRECT(CONCATENATE("SeguimientoAlumnos!R2C"&amp;AH75),FALSE()),"")</f>
        <v/>
      </c>
      <c r="T75" s="131" t="str">
        <f aca="1">IFERROR(INDIRECT(CONCATENATE("SeguimientoAlumnos!R2C"&amp;AI75),FALSE()),"")</f>
        <v/>
      </c>
      <c r="U75" s="65"/>
      <c r="V75" s="65"/>
      <c r="W75" s="65"/>
      <c r="X75" s="65"/>
      <c r="Y75" s="65">
        <f>VLOOKUP($C75,SeguimientoAlumnos!$C$2:$BT$109,50,FALSE())</f>
        <v>0</v>
      </c>
      <c r="Z75" s="131" t="str">
        <f aca="1">IFERROR(INDIRECT(CONCATENATE("SeguimientoAlumnos!R2C"&amp;AD75),FALSE()),"")</f>
        <v/>
      </c>
      <c r="AA75" s="131" t="str">
        <f aca="1">IFERROR(INDIRECT(CONCATENATE("SeguimientoAlumnos!R2C"&amp;AE75),FALSE()),"")</f>
        <v/>
      </c>
      <c r="AB75" s="131" t="str">
        <f aca="1">IFERROR(INDIRECT(CONCATENATE("SeguimientoAlumnos!R2C"&amp;AF75),FALSE()),"")</f>
        <v/>
      </c>
      <c r="AC75" s="65">
        <f>VLOOKUP($C75,SeguimientoAlumnos!$C$2:$BT$109,43,FALSE())</f>
        <v>0</v>
      </c>
      <c r="AD75" s="132">
        <f aca="1">IF($Y75&gt;0,MATCH("E",INDIRECT(CONCATENATE("SeguimientoAlumnos!R"&amp;MATCH($C75,SeguimientoAlumnos!$C$3:$C$130,0)+2&amp;"C5"&amp;":R"&amp;MATCH($C75,SeguimientoAlumnos!$C$3:$C$130,0)+2&amp;"C76"),FALSE()),0)+4,0)</f>
        <v>0</v>
      </c>
      <c r="AE75" s="133">
        <f aca="1">IF($Y75&gt;1,MATCH("E",INDIRECT(CONCATENATE("SeguimientoAlumnos!R"&amp;MATCH($C75,SeguimientoAlumnos!$C$3:$C$130,0)+2&amp;"C"&amp;AD75+1&amp;":R"&amp;MATCH($C75,SeguimientoAlumnos!$C$3:$C$130,0)+2&amp;"C76"),FALSE()),0)+AD75,0)</f>
        <v>0</v>
      </c>
      <c r="AF75" s="133">
        <f aca="1">IF($Y75&gt;2,MATCH("E",INDIRECT(CONCATENATE("SeguimientoAlumnos!R"&amp;MATCH($C75,SeguimientoAlumnos!$C$3:$C$130,0)+2&amp;"C"&amp;AE75+1&amp;":R"&amp;MATCH($C75,SeguimientoAlumnos!$C$3:$C$130,0)+2&amp;"C76"),FALSE()),0)+AE75,0)</f>
        <v>0</v>
      </c>
      <c r="AG75" s="133">
        <f aca="1">IF($Q75&gt;0,MATCH("R",INDIRECT(CONCATENATE("SeguimientoAlumnos!R"&amp;MATCH($C75,SeguimientoAlumnos!$C$3:$C$160,0)+2&amp;"C5"&amp;":R"&amp;MATCH($C75,SeguimientoAlumnos!$C$3:$C$160,0)+2&amp;"C76"),FALSE()),0)+4,0)</f>
        <v>0</v>
      </c>
      <c r="AH75" s="133">
        <f aca="1">IF($Q75&gt;1,MATCH("R",INDIRECT(CONCATENATE("SeguimientoAlumnos!R"&amp;MATCH($C75,SeguimientoAlumnos!$C$3:$C$160,0)+2&amp;"C"&amp;AG75+1&amp;":R"&amp;MATCH($C75,SeguimientoAlumnos!$C$3:$C$160,0)+2&amp;"C76"),FALSE()),0)+AG75,0)</f>
        <v>0</v>
      </c>
      <c r="AI75" s="133">
        <f aca="1">IF($Q75&gt;1,MATCH("R",INDIRECT(CONCATENATE("SeguimientoAlumnos!R"&amp;MATCH($C75,SeguimientoAlumnos!$C$3:$C$160,0)+2&amp;"C"&amp;AH75+1&amp;":R"&amp;MATCH($C75,SeguimientoAlumnos!$C$3:$C$160,0)+2&amp;"C76"),FALSE()),0)+AH75,0)</f>
        <v>0</v>
      </c>
      <c r="AJ75" s="133">
        <f aca="1">IF($Q75&gt;1,MATCH("R",INDIRECT(CONCATENATE("SeguimientoAlumnos!R"&amp;MATCH($C75,SeguimientoAlumnos!$C$3:$C$160,0)+2&amp;"C"&amp;AI75+1&amp;":R"&amp;MATCH($C75,SeguimientoAlumnos!$C$3:$C$160,0)+2&amp;"C76"),FALSE()),0)+AI75,0)</f>
        <v>0</v>
      </c>
      <c r="AK75" s="133">
        <f aca="1">IF($Q75&gt;1,MATCH("R",INDIRECT(CONCATENATE("SeguimientoAlumnos!R"&amp;MATCH($C75,SeguimientoAlumnos!$C$3:$C$160,0)+2&amp;"C"&amp;AJ75+1&amp;":R"&amp;MATCH($C75,SeguimientoAlumnos!$C$3:$C$160,0)+2&amp;"C76"),FALSE()),0)+AJ75,0)</f>
        <v>0</v>
      </c>
      <c r="AL75" s="134">
        <f aca="1">IF($Q75&gt;1,MATCH("R",INDIRECT(CONCATENATE("SeguimientoAlumnos!R"&amp;MATCH($C75,SeguimientoAlumnos!$C$3:$C$160,0)+2&amp;"C"&amp;AK75+1&amp;":R"&amp;MATCH($C75,SeguimientoAlumnos!$C$3:$C$160,0)+2&amp;"C76"),FALSE()),0)+AK75,0)</f>
        <v>0</v>
      </c>
      <c r="AM75" s="134">
        <f aca="1">IF($Q75&gt;1,MATCH("R",INDIRECT(CONCATENATE("SeguimientoAlumnos!R"&amp;MATCH($C75,SeguimientoAlumnos!$C$3:$C$160,0)+2&amp;"C"&amp;AL75+1&amp;":R"&amp;MATCH($C75,SeguimientoAlumnos!$C$3:$C$160,0)+2&amp;"C76"),FALSE()),0)+AL75,0)</f>
        <v>0</v>
      </c>
      <c r="AN75" s="133">
        <f aca="1">IF($G75&gt;0,MATCH("X",INDIRECT(CONCATENATE("SeguimientoAlumnos!R"&amp;MATCH($C75,SeguimientoAlumnos!$C$3:$C$160,0)+2&amp;"C5"&amp;":R"&amp;MATCH($C75,SeguimientoAlumnos!$C$3:$C$160,0)+2&amp;"C76"),FALSE()),0)+4,0)</f>
        <v>0</v>
      </c>
      <c r="AO75" s="135">
        <f aca="1">IF($G75&gt;1,MATCH("X",INDIRECT(CONCATENATE("SeguimientoAlumnos!R"&amp;MATCH($C75,SeguimientoAlumnos!$C$3:$C$160,0)+2&amp;"C"&amp;AN75+1&amp;":R"&amp;MATCH($C75,SeguimientoAlumnos!$C$3:$C$160,0)+2&amp;"C76"),FALSE()),0)+AN75,0)</f>
        <v>0</v>
      </c>
      <c r="AP75" s="133">
        <f aca="1">IF($G75&gt;1,MATCH("X",INDIRECT(CONCATENATE("SeguimientoAlumnos!R"&amp;MATCH($C75,SeguimientoAlumnos!$C$3:$C$160,0)+2&amp;"C"&amp;AO75+1&amp;":R"&amp;MATCH($C75,SeguimientoAlumnos!$C$3:$C$160,0)+2&amp;"C76"),FALSE()),0)+AO75,0)</f>
        <v>0</v>
      </c>
      <c r="AQ75" s="133">
        <f aca="1">IF($G75&gt;1,MATCH("X",INDIRECT(CONCATENATE("SeguimientoAlumnos!R"&amp;MATCH($C75,SeguimientoAlumnos!$C$3:$C$160,0)+2&amp;"C"&amp;AP75+1&amp;":R"&amp;MATCH($C75,SeguimientoAlumnos!$C$3:$C$160,0)+2&amp;"C76"),FALSE()),0)+AP75,0)</f>
        <v>0</v>
      </c>
      <c r="AR75" s="133">
        <f aca="1">IF($G75&gt;1,MATCH("X",INDIRECT(CONCATENATE("SeguimientoAlumnos!R"&amp;MATCH($C75,SeguimientoAlumnos!$C$3:$C$160,0)+2&amp;"C"&amp;AQ75+1&amp;":R"&amp;MATCH($C75,SeguimientoAlumnos!$C$3:$C$160,0)+2&amp;"C76"),FALSE()),0)+AQ75,0)</f>
        <v>0</v>
      </c>
      <c r="AS75" s="133">
        <f aca="1">IF($G75&gt;1,MATCH("X",INDIRECT(CONCATENATE("SeguimientoAlumnos!R"&amp;MATCH($C75,SeguimientoAlumnos!$C$3:$C$160,0)+2&amp;"C"&amp;AR75+1&amp;":R"&amp;MATCH($C75,SeguimientoAlumnos!$C$3:$C$160,0)+2&amp;"C76"),FALSE()),0)+AR75,0)</f>
        <v>0</v>
      </c>
      <c r="AT75" s="133">
        <f aca="1">IF($G75&gt;1,MATCH("X",INDIRECT(CONCATENATE("SeguimientoAlumnos!R"&amp;MATCH($C75,SeguimientoAlumnos!$C$3:$C$160,0)+2&amp;"C"&amp;AS75+1&amp;":R"&amp;MATCH($C75,SeguimientoAlumnos!$C$3:$C$160,0)+2&amp;"C76"),FALSE()),0)+AS75,0)</f>
        <v>0</v>
      </c>
      <c r="AU75" s="133">
        <f aca="1">IF($G75&gt;1,MATCH("X",INDIRECT(CONCATENATE("SeguimientoAlumnos!R"&amp;MATCH($C75,SeguimientoAlumnos!$C$3:$C$160,0)+2&amp;"C"&amp;AT75+1&amp;":R"&amp;MATCH($C75,SeguimientoAlumnos!$C$3:$C$160,0)+2&amp;"C76"),FALSE()),0)+AT75,0)</f>
        <v>0</v>
      </c>
      <c r="AV75" s="133">
        <f aca="1">IF($G75&gt;1,MATCH("X",INDIRECT(CONCATENATE("SeguimientoAlumnos!R"&amp;MATCH($C75,SeguimientoAlumnos!$C$3:$C$160,0)+2&amp;"C"&amp;AU75+1&amp;":R"&amp;MATCH($C75,SeguimientoAlumnos!$C$3:$C$160,0)+2&amp;"C76"),FALSE()),0)+AU75,0)</f>
        <v>0</v>
      </c>
    </row>
    <row r="76" spans="1:48" ht="15.75" customHeight="1">
      <c r="A76" s="130" t="e">
        <f>#REF!</f>
        <v>#REF!</v>
      </c>
      <c r="B76" s="130" t="str">
        <f>SeguimientoAlumnos!A78</f>
        <v>ISC08A</v>
      </c>
      <c r="C76" s="130" t="str">
        <f>SeguimientoAlumnos!C78</f>
        <v>UP200516</v>
      </c>
      <c r="D76" s="130">
        <f>SeguimientoAlumnos!D78</f>
        <v>0</v>
      </c>
      <c r="E76" s="65" t="str">
        <f>C76&amp;"@alumnos.upa.edu.mx"</f>
        <v>UP200516@alumnos.upa.edu.mx</v>
      </c>
      <c r="F76" s="65">
        <f>VLOOKUP($C76,SeguimientoAlumnos!$C$2:$BW$109,51,FALSE())</f>
        <v>0</v>
      </c>
      <c r="G76" s="65">
        <f>VLOOKUP($C76,SeguimientoAlumnos!$C$2:$BW$109,52,FALSE())</f>
        <v>0</v>
      </c>
      <c r="H76" s="131" t="str">
        <f aca="1">IFERROR(INDIRECT(CONCATENATE("SeguimientoAlumnos!R2C"&amp;AN76),FALSE()),"")</f>
        <v/>
      </c>
      <c r="I76" s="131" t="str">
        <f aca="1">IFERROR(INDIRECT(CONCATENATE("SeguimientoAlumnos!R2C"&amp;AO76),FALSE()),"")</f>
        <v/>
      </c>
      <c r="J76" s="131" t="str">
        <f aca="1">IFERROR(INDIRECT(CONCATENATE("SeguimientoAlumnos!R2C"&amp;AP76),FALSE()),"")</f>
        <v/>
      </c>
      <c r="K76" s="131" t="str">
        <f aca="1">IFERROR(INDIRECT(CONCATENATE("SeguimientoAlumnos!R2C"&amp;AQ76),FALSE()),"")</f>
        <v/>
      </c>
      <c r="L76" s="131" t="str">
        <f aca="1">IFERROR(INDIRECT(CONCATENATE("SeguimientoAlumnos!R2C"&amp;AR76),FALSE()),"")</f>
        <v/>
      </c>
      <c r="M76" s="131" t="str">
        <f aca="1">IFERROR(INDIRECT(CONCATENATE("SeguimientoAlumnos!R2C"&amp;AS76),FALSE()),"")</f>
        <v/>
      </c>
      <c r="N76" s="131" t="str">
        <f aca="1">IFERROR(INDIRECT(CONCATENATE("SeguimientoAlumnos!R2C"&amp;AT76),FALSE()),"")</f>
        <v/>
      </c>
      <c r="O76" s="131" t="str">
        <f aca="1">IFERROR(INDIRECT(CONCATENATE("SeguimientoAlumnos!R2C"&amp;AU76),FALSE()),"")</f>
        <v/>
      </c>
      <c r="P76" s="131" t="str">
        <f aca="1">IFERROR(INDIRECT(CONCATENATE("SeguimientoAlumnos!R2C"&amp;AV76),FALSE()),"")</f>
        <v/>
      </c>
      <c r="Q76" s="65">
        <f>VLOOKUP($C76,SeguimientoAlumnos!$C$2:$BT$109,49,FALSE())</f>
        <v>0</v>
      </c>
      <c r="R76" s="131" t="str">
        <f aca="1">IFERROR(INDIRECT(CONCATENATE("SeguimientoAlumnos!R2C"&amp;AG76),FALSE()),"")</f>
        <v/>
      </c>
      <c r="S76" s="131" t="str">
        <f aca="1">IFERROR(INDIRECT(CONCATENATE("SeguimientoAlumnos!R2C"&amp;AH76),FALSE()),"")</f>
        <v/>
      </c>
      <c r="T76" s="131" t="str">
        <f aca="1">IFERROR(INDIRECT(CONCATENATE("SeguimientoAlumnos!R2C"&amp;AI76),FALSE()),"")</f>
        <v/>
      </c>
      <c r="U76" s="65"/>
      <c r="V76" s="65"/>
      <c r="W76" s="65"/>
      <c r="X76" s="65"/>
      <c r="Y76" s="65">
        <f>VLOOKUP($C76,SeguimientoAlumnos!$C$2:$BT$109,50,FALSE())</f>
        <v>0</v>
      </c>
      <c r="Z76" s="131" t="str">
        <f aca="1">IFERROR(INDIRECT(CONCATENATE("SeguimientoAlumnos!R2C"&amp;AD76),FALSE()),"")</f>
        <v/>
      </c>
      <c r="AA76" s="131" t="str">
        <f aca="1">IFERROR(INDIRECT(CONCATENATE("SeguimientoAlumnos!R2C"&amp;AE76),FALSE()),"")</f>
        <v/>
      </c>
      <c r="AB76" s="131" t="str">
        <f aca="1">IFERROR(INDIRECT(CONCATENATE("SeguimientoAlumnos!R2C"&amp;AF76),FALSE()),"")</f>
        <v/>
      </c>
      <c r="AC76" s="65">
        <f>VLOOKUP($C76,SeguimientoAlumnos!$C$2:$BT$109,43,FALSE())</f>
        <v>0</v>
      </c>
      <c r="AD76" s="132">
        <f aca="1">IF($Y76&gt;0,MATCH("E",INDIRECT(CONCATENATE("SeguimientoAlumnos!R"&amp;MATCH($C76,SeguimientoAlumnos!$C$3:$C$130,0)+2&amp;"C5"&amp;":R"&amp;MATCH($C76,SeguimientoAlumnos!$C$3:$C$130,0)+2&amp;"C76"),FALSE()),0)+4,0)</f>
        <v>0</v>
      </c>
      <c r="AE76" s="133">
        <f aca="1">IF($Y76&gt;1,MATCH("E",INDIRECT(CONCATENATE("SeguimientoAlumnos!R"&amp;MATCH($C76,SeguimientoAlumnos!$C$3:$C$130,0)+2&amp;"C"&amp;AD76+1&amp;":R"&amp;MATCH($C76,SeguimientoAlumnos!$C$3:$C$130,0)+2&amp;"C76"),FALSE()),0)+AD76,0)</f>
        <v>0</v>
      </c>
      <c r="AF76" s="133">
        <f aca="1">IF($Y76&gt;2,MATCH("E",INDIRECT(CONCATENATE("SeguimientoAlumnos!R"&amp;MATCH($C76,SeguimientoAlumnos!$C$3:$C$130,0)+2&amp;"C"&amp;AE76+1&amp;":R"&amp;MATCH($C76,SeguimientoAlumnos!$C$3:$C$130,0)+2&amp;"C76"),FALSE()),0)+AE76,0)</f>
        <v>0</v>
      </c>
      <c r="AG76" s="133">
        <f aca="1">IF($Q76&gt;0,MATCH("R",INDIRECT(CONCATENATE("SeguimientoAlumnos!R"&amp;MATCH($C76,SeguimientoAlumnos!$C$3:$C$160,0)+2&amp;"C5"&amp;":R"&amp;MATCH($C76,SeguimientoAlumnos!$C$3:$C$160,0)+2&amp;"C76"),FALSE()),0)+4,0)</f>
        <v>0</v>
      </c>
      <c r="AH76" s="133">
        <f aca="1">IF($Q76&gt;1,MATCH("R",INDIRECT(CONCATENATE("SeguimientoAlumnos!R"&amp;MATCH($C76,SeguimientoAlumnos!$C$3:$C$160,0)+2&amp;"C"&amp;AG76+1&amp;":R"&amp;MATCH($C76,SeguimientoAlumnos!$C$3:$C$160,0)+2&amp;"C76"),FALSE()),0)+AG76,0)</f>
        <v>0</v>
      </c>
      <c r="AI76" s="133">
        <f aca="1">IF($Q76&gt;1,MATCH("R",INDIRECT(CONCATENATE("SeguimientoAlumnos!R"&amp;MATCH($C76,SeguimientoAlumnos!$C$3:$C$160,0)+2&amp;"C"&amp;AH76+1&amp;":R"&amp;MATCH($C76,SeguimientoAlumnos!$C$3:$C$160,0)+2&amp;"C76"),FALSE()),0)+AH76,0)</f>
        <v>0</v>
      </c>
      <c r="AJ76" s="133">
        <f aca="1">IF($Q76&gt;1,MATCH("R",INDIRECT(CONCATENATE("SeguimientoAlumnos!R"&amp;MATCH($C76,SeguimientoAlumnos!$C$3:$C$160,0)+2&amp;"C"&amp;AI76+1&amp;":R"&amp;MATCH($C76,SeguimientoAlumnos!$C$3:$C$160,0)+2&amp;"C76"),FALSE()),0)+AI76,0)</f>
        <v>0</v>
      </c>
      <c r="AK76" s="133">
        <f aca="1">IF($Q76&gt;1,MATCH("R",INDIRECT(CONCATENATE("SeguimientoAlumnos!R"&amp;MATCH($C76,SeguimientoAlumnos!$C$3:$C$160,0)+2&amp;"C"&amp;AJ76+1&amp;":R"&amp;MATCH($C76,SeguimientoAlumnos!$C$3:$C$160,0)+2&amp;"C76"),FALSE()),0)+AJ76,0)</f>
        <v>0</v>
      </c>
      <c r="AL76" s="134">
        <f aca="1">IF($Q76&gt;1,MATCH("R",INDIRECT(CONCATENATE("SeguimientoAlumnos!R"&amp;MATCH($C76,SeguimientoAlumnos!$C$3:$C$160,0)+2&amp;"C"&amp;AK76+1&amp;":R"&amp;MATCH($C76,SeguimientoAlumnos!$C$3:$C$160,0)+2&amp;"C76"),FALSE()),0)+AK76,0)</f>
        <v>0</v>
      </c>
      <c r="AM76" s="134">
        <f aca="1">IF($Q76&gt;1,MATCH("R",INDIRECT(CONCATENATE("SeguimientoAlumnos!R"&amp;MATCH($C76,SeguimientoAlumnos!$C$3:$C$160,0)+2&amp;"C"&amp;AL76+1&amp;":R"&amp;MATCH($C76,SeguimientoAlumnos!$C$3:$C$160,0)+2&amp;"C76"),FALSE()),0)+AL76,0)</f>
        <v>0</v>
      </c>
      <c r="AN76" s="133">
        <f aca="1">IF($G76&gt;0,MATCH("X",INDIRECT(CONCATENATE("SeguimientoAlumnos!R"&amp;MATCH($C76,SeguimientoAlumnos!$C$3:$C$160,0)+2&amp;"C5"&amp;":R"&amp;MATCH($C76,SeguimientoAlumnos!$C$3:$C$160,0)+2&amp;"C76"),FALSE()),0)+4,0)</f>
        <v>0</v>
      </c>
      <c r="AO76" s="135">
        <f aca="1">IF($G76&gt;1,MATCH("X",INDIRECT(CONCATENATE("SeguimientoAlumnos!R"&amp;MATCH($C76,SeguimientoAlumnos!$C$3:$C$160,0)+2&amp;"C"&amp;AN76+1&amp;":R"&amp;MATCH($C76,SeguimientoAlumnos!$C$3:$C$160,0)+2&amp;"C76"),FALSE()),0)+AN76,0)</f>
        <v>0</v>
      </c>
      <c r="AP76" s="133">
        <f aca="1">IF($G76&gt;1,MATCH("X",INDIRECT(CONCATENATE("SeguimientoAlumnos!R"&amp;MATCH($C76,SeguimientoAlumnos!$C$3:$C$160,0)+2&amp;"C"&amp;AO76+1&amp;":R"&amp;MATCH($C76,SeguimientoAlumnos!$C$3:$C$160,0)+2&amp;"C76"),FALSE()),0)+AO76,0)</f>
        <v>0</v>
      </c>
      <c r="AQ76" s="133">
        <f aca="1">IF($G76&gt;1,MATCH("X",INDIRECT(CONCATENATE("SeguimientoAlumnos!R"&amp;MATCH($C76,SeguimientoAlumnos!$C$3:$C$160,0)+2&amp;"C"&amp;AP76+1&amp;":R"&amp;MATCH($C76,SeguimientoAlumnos!$C$3:$C$160,0)+2&amp;"C76"),FALSE()),0)+AP76,0)</f>
        <v>0</v>
      </c>
      <c r="AR76" s="133">
        <f aca="1">IF($G76&gt;1,MATCH("X",INDIRECT(CONCATENATE("SeguimientoAlumnos!R"&amp;MATCH($C76,SeguimientoAlumnos!$C$3:$C$160,0)+2&amp;"C"&amp;AQ76+1&amp;":R"&amp;MATCH($C76,SeguimientoAlumnos!$C$3:$C$160,0)+2&amp;"C76"),FALSE()),0)+AQ76,0)</f>
        <v>0</v>
      </c>
      <c r="AS76" s="133">
        <f aca="1">IF($G76&gt;1,MATCH("X",INDIRECT(CONCATENATE("SeguimientoAlumnos!R"&amp;MATCH($C76,SeguimientoAlumnos!$C$3:$C$160,0)+2&amp;"C"&amp;AR76+1&amp;":R"&amp;MATCH($C76,SeguimientoAlumnos!$C$3:$C$160,0)+2&amp;"C76"),FALSE()),0)+AR76,0)</f>
        <v>0</v>
      </c>
      <c r="AT76" s="133">
        <f aca="1">IF($G76&gt;1,MATCH("X",INDIRECT(CONCATENATE("SeguimientoAlumnos!R"&amp;MATCH($C76,SeguimientoAlumnos!$C$3:$C$160,0)+2&amp;"C"&amp;AS76+1&amp;":R"&amp;MATCH($C76,SeguimientoAlumnos!$C$3:$C$160,0)+2&amp;"C76"),FALSE()),0)+AS76,0)</f>
        <v>0</v>
      </c>
      <c r="AU76" s="133">
        <f aca="1">IF($G76&gt;1,MATCH("X",INDIRECT(CONCATENATE("SeguimientoAlumnos!R"&amp;MATCH($C76,SeguimientoAlumnos!$C$3:$C$160,0)+2&amp;"C"&amp;AT76+1&amp;":R"&amp;MATCH($C76,SeguimientoAlumnos!$C$3:$C$160,0)+2&amp;"C76"),FALSE()),0)+AT76,0)</f>
        <v>0</v>
      </c>
      <c r="AV76" s="133">
        <f aca="1">IF($G76&gt;1,MATCH("X",INDIRECT(CONCATENATE("SeguimientoAlumnos!R"&amp;MATCH($C76,SeguimientoAlumnos!$C$3:$C$160,0)+2&amp;"C"&amp;AU76+1&amp;":R"&amp;MATCH($C76,SeguimientoAlumnos!$C$3:$C$160,0)+2&amp;"C76"),FALSE()),0)+AU76,0)</f>
        <v>0</v>
      </c>
    </row>
    <row r="77" spans="1:48" ht="15.75" customHeight="1">
      <c r="A77" s="130" t="e">
        <f>#REF!</f>
        <v>#REF!</v>
      </c>
      <c r="B77" s="130" t="str">
        <f>SeguimientoAlumnos!A79</f>
        <v>ISC08A</v>
      </c>
      <c r="C77" s="130" t="str">
        <f>SeguimientoAlumnos!C79</f>
        <v>UP200674</v>
      </c>
      <c r="D77" s="130">
        <f>SeguimientoAlumnos!D79</f>
        <v>0</v>
      </c>
      <c r="E77" s="65" t="str">
        <f>C77&amp;"@alumnos.upa.edu.mx"</f>
        <v>UP200674@alumnos.upa.edu.mx</v>
      </c>
      <c r="F77" s="65">
        <f>VLOOKUP($C77,SeguimientoAlumnos!$C$2:$BW$109,51,FALSE())</f>
        <v>0</v>
      </c>
      <c r="G77" s="65">
        <f>VLOOKUP($C77,SeguimientoAlumnos!$C$2:$BW$109,52,FALSE())</f>
        <v>0</v>
      </c>
      <c r="H77" s="131" t="str">
        <f aca="1">IFERROR(INDIRECT(CONCATENATE("SeguimientoAlumnos!R2C"&amp;AN77),FALSE()),"")</f>
        <v/>
      </c>
      <c r="I77" s="131" t="str">
        <f aca="1">IFERROR(INDIRECT(CONCATENATE("SeguimientoAlumnos!R2C"&amp;AO77),FALSE()),"")</f>
        <v/>
      </c>
      <c r="J77" s="131" t="str">
        <f aca="1">IFERROR(INDIRECT(CONCATENATE("SeguimientoAlumnos!R2C"&amp;AP77),FALSE()),"")</f>
        <v/>
      </c>
      <c r="K77" s="131" t="str">
        <f aca="1">IFERROR(INDIRECT(CONCATENATE("SeguimientoAlumnos!R2C"&amp;AQ77),FALSE()),"")</f>
        <v/>
      </c>
      <c r="L77" s="131" t="str">
        <f aca="1">IFERROR(INDIRECT(CONCATENATE("SeguimientoAlumnos!R2C"&amp;AR77),FALSE()),"")</f>
        <v/>
      </c>
      <c r="M77" s="131" t="str">
        <f aca="1">IFERROR(INDIRECT(CONCATENATE("SeguimientoAlumnos!R2C"&amp;AS77),FALSE()),"")</f>
        <v/>
      </c>
      <c r="N77" s="131" t="str">
        <f aca="1">IFERROR(INDIRECT(CONCATENATE("SeguimientoAlumnos!R2C"&amp;AT77),FALSE()),"")</f>
        <v/>
      </c>
      <c r="O77" s="131" t="str">
        <f aca="1">IFERROR(INDIRECT(CONCATENATE("SeguimientoAlumnos!R2C"&amp;AU77),FALSE()),"")</f>
        <v/>
      </c>
      <c r="P77" s="131" t="str">
        <f aca="1">IFERROR(INDIRECT(CONCATENATE("SeguimientoAlumnos!R2C"&amp;AV77),FALSE()),"")</f>
        <v/>
      </c>
      <c r="Q77" s="65">
        <f>VLOOKUP($C77,SeguimientoAlumnos!$C$2:$BT$109,49,FALSE())</f>
        <v>0</v>
      </c>
      <c r="R77" s="131" t="str">
        <f aca="1">IFERROR(INDIRECT(CONCATENATE("SeguimientoAlumnos!R2C"&amp;AG77),FALSE()),"")</f>
        <v/>
      </c>
      <c r="S77" s="131" t="str">
        <f aca="1">IFERROR(INDIRECT(CONCATENATE("SeguimientoAlumnos!R2C"&amp;AH77),FALSE()),"")</f>
        <v/>
      </c>
      <c r="T77" s="131" t="str">
        <f aca="1">IFERROR(INDIRECT(CONCATENATE("SeguimientoAlumnos!R2C"&amp;AI77),FALSE()),"")</f>
        <v/>
      </c>
      <c r="U77" s="65"/>
      <c r="V77" s="65"/>
      <c r="W77" s="65"/>
      <c r="X77" s="65"/>
      <c r="Y77" s="65">
        <f>VLOOKUP($C77,SeguimientoAlumnos!$C$2:$BT$109,50,FALSE())</f>
        <v>0</v>
      </c>
      <c r="Z77" s="131" t="str">
        <f aca="1">IFERROR(INDIRECT(CONCATENATE("SeguimientoAlumnos!R2C"&amp;AD77),FALSE()),"")</f>
        <v/>
      </c>
      <c r="AA77" s="131" t="str">
        <f aca="1">IFERROR(INDIRECT(CONCATENATE("SeguimientoAlumnos!R2C"&amp;AE77),FALSE()),"")</f>
        <v/>
      </c>
      <c r="AB77" s="131" t="str">
        <f aca="1">IFERROR(INDIRECT(CONCATENATE("SeguimientoAlumnos!R2C"&amp;AF77),FALSE()),"")</f>
        <v/>
      </c>
      <c r="AC77" s="65">
        <f>VLOOKUP($C77,SeguimientoAlumnos!$C$2:$BT$109,43,FALSE())</f>
        <v>0</v>
      </c>
      <c r="AD77" s="132">
        <f aca="1">IF($Y77&gt;0,MATCH("E",INDIRECT(CONCATENATE("SeguimientoAlumnos!R"&amp;MATCH($C77,SeguimientoAlumnos!$C$3:$C$130,0)+2&amp;"C5"&amp;":R"&amp;MATCH($C77,SeguimientoAlumnos!$C$3:$C$130,0)+2&amp;"C76"),FALSE()),0)+4,0)</f>
        <v>0</v>
      </c>
      <c r="AE77" s="133">
        <f aca="1">IF($Y77&gt;1,MATCH("E",INDIRECT(CONCATENATE("SeguimientoAlumnos!R"&amp;MATCH($C77,SeguimientoAlumnos!$C$3:$C$130,0)+2&amp;"C"&amp;AD77+1&amp;":R"&amp;MATCH($C77,SeguimientoAlumnos!$C$3:$C$130,0)+2&amp;"C76"),FALSE()),0)+AD77,0)</f>
        <v>0</v>
      </c>
      <c r="AF77" s="133">
        <f aca="1">IF($Y77&gt;2,MATCH("E",INDIRECT(CONCATENATE("SeguimientoAlumnos!R"&amp;MATCH($C77,SeguimientoAlumnos!$C$3:$C$130,0)+2&amp;"C"&amp;AE77+1&amp;":R"&amp;MATCH($C77,SeguimientoAlumnos!$C$3:$C$130,0)+2&amp;"C76"),FALSE()),0)+AE77,0)</f>
        <v>0</v>
      </c>
      <c r="AG77" s="133">
        <f aca="1">IF($Q77&gt;0,MATCH("R",INDIRECT(CONCATENATE("SeguimientoAlumnos!R"&amp;MATCH($C77,SeguimientoAlumnos!$C$3:$C$160,0)+2&amp;"C5"&amp;":R"&amp;MATCH($C77,SeguimientoAlumnos!$C$3:$C$160,0)+2&amp;"C76"),FALSE()),0)+4,0)</f>
        <v>0</v>
      </c>
      <c r="AH77" s="133">
        <f aca="1">IF($Q77&gt;1,MATCH("R",INDIRECT(CONCATENATE("SeguimientoAlumnos!R"&amp;MATCH($C77,SeguimientoAlumnos!$C$3:$C$160,0)+2&amp;"C"&amp;AG77+1&amp;":R"&amp;MATCH($C77,SeguimientoAlumnos!$C$3:$C$160,0)+2&amp;"C76"),FALSE()),0)+AG77,0)</f>
        <v>0</v>
      </c>
      <c r="AI77" s="133">
        <f aca="1">IF($Q77&gt;1,MATCH("R",INDIRECT(CONCATENATE("SeguimientoAlumnos!R"&amp;MATCH($C77,SeguimientoAlumnos!$C$3:$C$160,0)+2&amp;"C"&amp;AH77+1&amp;":R"&amp;MATCH($C77,SeguimientoAlumnos!$C$3:$C$160,0)+2&amp;"C76"),FALSE()),0)+AH77,0)</f>
        <v>0</v>
      </c>
      <c r="AJ77" s="133">
        <f aca="1">IF($Q77&gt;1,MATCH("R",INDIRECT(CONCATENATE("SeguimientoAlumnos!R"&amp;MATCH($C77,SeguimientoAlumnos!$C$3:$C$160,0)+2&amp;"C"&amp;AI77+1&amp;":R"&amp;MATCH($C77,SeguimientoAlumnos!$C$3:$C$160,0)+2&amp;"C76"),FALSE()),0)+AI77,0)</f>
        <v>0</v>
      </c>
      <c r="AK77" s="133">
        <f aca="1">IF($Q77&gt;1,MATCH("R",INDIRECT(CONCATENATE("SeguimientoAlumnos!R"&amp;MATCH($C77,SeguimientoAlumnos!$C$3:$C$160,0)+2&amp;"C"&amp;AJ77+1&amp;":R"&amp;MATCH($C77,SeguimientoAlumnos!$C$3:$C$160,0)+2&amp;"C76"),FALSE()),0)+AJ77,0)</f>
        <v>0</v>
      </c>
      <c r="AL77" s="134">
        <f aca="1">IF($Q77&gt;1,MATCH("R",INDIRECT(CONCATENATE("SeguimientoAlumnos!R"&amp;MATCH($C77,SeguimientoAlumnos!$C$3:$C$160,0)+2&amp;"C"&amp;AK77+1&amp;":R"&amp;MATCH($C77,SeguimientoAlumnos!$C$3:$C$160,0)+2&amp;"C76"),FALSE()),0)+AK77,0)</f>
        <v>0</v>
      </c>
      <c r="AM77" s="134">
        <f aca="1">IF($Q77&gt;1,MATCH("R",INDIRECT(CONCATENATE("SeguimientoAlumnos!R"&amp;MATCH($C77,SeguimientoAlumnos!$C$3:$C$160,0)+2&amp;"C"&amp;AL77+1&amp;":R"&amp;MATCH($C77,SeguimientoAlumnos!$C$3:$C$160,0)+2&amp;"C76"),FALSE()),0)+AL77,0)</f>
        <v>0</v>
      </c>
      <c r="AN77" s="133">
        <f aca="1">IF($G77&gt;0,MATCH("X",INDIRECT(CONCATENATE("SeguimientoAlumnos!R"&amp;MATCH($C77,SeguimientoAlumnos!$C$3:$C$160,0)+2&amp;"C5"&amp;":R"&amp;MATCH($C77,SeguimientoAlumnos!$C$3:$C$160,0)+2&amp;"C76"),FALSE()),0)+4,0)</f>
        <v>0</v>
      </c>
      <c r="AO77" s="135">
        <f aca="1">IF($G77&gt;1,MATCH("X",INDIRECT(CONCATENATE("SeguimientoAlumnos!R"&amp;MATCH($C77,SeguimientoAlumnos!$C$3:$C$160,0)+2&amp;"C"&amp;AN77+1&amp;":R"&amp;MATCH($C77,SeguimientoAlumnos!$C$3:$C$160,0)+2&amp;"C76"),FALSE()),0)+AN77,0)</f>
        <v>0</v>
      </c>
      <c r="AP77" s="133">
        <f aca="1">IF($G77&gt;1,MATCH("X",INDIRECT(CONCATENATE("SeguimientoAlumnos!R"&amp;MATCH($C77,SeguimientoAlumnos!$C$3:$C$160,0)+2&amp;"C"&amp;AO77+1&amp;":R"&amp;MATCH($C77,SeguimientoAlumnos!$C$3:$C$160,0)+2&amp;"C76"),FALSE()),0)+AO77,0)</f>
        <v>0</v>
      </c>
      <c r="AQ77" s="133">
        <f aca="1">IF($G77&gt;1,MATCH("X",INDIRECT(CONCATENATE("SeguimientoAlumnos!R"&amp;MATCH($C77,SeguimientoAlumnos!$C$3:$C$160,0)+2&amp;"C"&amp;AP77+1&amp;":R"&amp;MATCH($C77,SeguimientoAlumnos!$C$3:$C$160,0)+2&amp;"C76"),FALSE()),0)+AP77,0)</f>
        <v>0</v>
      </c>
      <c r="AR77" s="133">
        <f aca="1">IF($G77&gt;1,MATCH("X",INDIRECT(CONCATENATE("SeguimientoAlumnos!R"&amp;MATCH($C77,SeguimientoAlumnos!$C$3:$C$160,0)+2&amp;"C"&amp;AQ77+1&amp;":R"&amp;MATCH($C77,SeguimientoAlumnos!$C$3:$C$160,0)+2&amp;"C76"),FALSE()),0)+AQ77,0)</f>
        <v>0</v>
      </c>
      <c r="AS77" s="133">
        <f aca="1">IF($G77&gt;1,MATCH("X",INDIRECT(CONCATENATE("SeguimientoAlumnos!R"&amp;MATCH($C77,SeguimientoAlumnos!$C$3:$C$160,0)+2&amp;"C"&amp;AR77+1&amp;":R"&amp;MATCH($C77,SeguimientoAlumnos!$C$3:$C$160,0)+2&amp;"C76"),FALSE()),0)+AR77,0)</f>
        <v>0</v>
      </c>
      <c r="AT77" s="133">
        <f aca="1">IF($G77&gt;1,MATCH("X",INDIRECT(CONCATENATE("SeguimientoAlumnos!R"&amp;MATCH($C77,SeguimientoAlumnos!$C$3:$C$160,0)+2&amp;"C"&amp;AS77+1&amp;":R"&amp;MATCH($C77,SeguimientoAlumnos!$C$3:$C$160,0)+2&amp;"C76"),FALSE()),0)+AS77,0)</f>
        <v>0</v>
      </c>
      <c r="AU77" s="133">
        <f aca="1">IF($G77&gt;1,MATCH("X",INDIRECT(CONCATENATE("SeguimientoAlumnos!R"&amp;MATCH($C77,SeguimientoAlumnos!$C$3:$C$160,0)+2&amp;"C"&amp;AT77+1&amp;":R"&amp;MATCH($C77,SeguimientoAlumnos!$C$3:$C$160,0)+2&amp;"C76"),FALSE()),0)+AT77,0)</f>
        <v>0</v>
      </c>
      <c r="AV77" s="133">
        <f aca="1">IF($G77&gt;1,MATCH("X",INDIRECT(CONCATENATE("SeguimientoAlumnos!R"&amp;MATCH($C77,SeguimientoAlumnos!$C$3:$C$160,0)+2&amp;"C"&amp;AU77+1&amp;":R"&amp;MATCH($C77,SeguimientoAlumnos!$C$3:$C$160,0)+2&amp;"C76"),FALSE()),0)+AU77,0)</f>
        <v>0</v>
      </c>
    </row>
    <row r="78" spans="1:48" ht="15.75" customHeight="1">
      <c r="A78" s="130" t="e">
        <f>#REF!</f>
        <v>#REF!</v>
      </c>
      <c r="B78" s="130" t="str">
        <f>SeguimientoAlumnos!A80</f>
        <v>ISC08A</v>
      </c>
      <c r="C78" s="130" t="str">
        <f>SeguimientoAlumnos!C80</f>
        <v>UP200770</v>
      </c>
      <c r="D78" s="130">
        <f>SeguimientoAlumnos!D80</f>
        <v>0</v>
      </c>
      <c r="E78" s="65" t="str">
        <f>C78&amp;"@alumnos.upa.edu.mx"</f>
        <v>UP200770@alumnos.upa.edu.mx</v>
      </c>
      <c r="F78" s="65">
        <f>VLOOKUP($C78,SeguimientoAlumnos!$C$2:$BW$109,51,FALSE())</f>
        <v>0</v>
      </c>
      <c r="G78" s="65">
        <f>VLOOKUP($C78,SeguimientoAlumnos!$C$2:$BW$109,52,FALSE())</f>
        <v>0</v>
      </c>
      <c r="H78" s="131" t="str">
        <f aca="1">IFERROR(INDIRECT(CONCATENATE("SeguimientoAlumnos!R2C"&amp;AN78),FALSE()),"")</f>
        <v/>
      </c>
      <c r="I78" s="131" t="str">
        <f aca="1">IFERROR(INDIRECT(CONCATENATE("SeguimientoAlumnos!R2C"&amp;AO78),FALSE()),"")</f>
        <v/>
      </c>
      <c r="J78" s="131" t="str">
        <f aca="1">IFERROR(INDIRECT(CONCATENATE("SeguimientoAlumnos!R2C"&amp;AP78),FALSE()),"")</f>
        <v/>
      </c>
      <c r="K78" s="131" t="str">
        <f aca="1">IFERROR(INDIRECT(CONCATENATE("SeguimientoAlumnos!R2C"&amp;AQ78),FALSE()),"")</f>
        <v/>
      </c>
      <c r="L78" s="131" t="str">
        <f aca="1">IFERROR(INDIRECT(CONCATENATE("SeguimientoAlumnos!R2C"&amp;AR78),FALSE()),"")</f>
        <v/>
      </c>
      <c r="M78" s="131" t="str">
        <f aca="1">IFERROR(INDIRECT(CONCATENATE("SeguimientoAlumnos!R2C"&amp;AS78),FALSE()),"")</f>
        <v/>
      </c>
      <c r="N78" s="131" t="str">
        <f aca="1">IFERROR(INDIRECT(CONCATENATE("SeguimientoAlumnos!R2C"&amp;AT78),FALSE()),"")</f>
        <v/>
      </c>
      <c r="O78" s="131" t="str">
        <f aca="1">IFERROR(INDIRECT(CONCATENATE("SeguimientoAlumnos!R2C"&amp;AU78),FALSE()),"")</f>
        <v/>
      </c>
      <c r="P78" s="131" t="str">
        <f aca="1">IFERROR(INDIRECT(CONCATENATE("SeguimientoAlumnos!R2C"&amp;AV78),FALSE()),"")</f>
        <v/>
      </c>
      <c r="Q78" s="65">
        <f>VLOOKUP($C78,SeguimientoAlumnos!$C$2:$BT$109,49,FALSE())</f>
        <v>0</v>
      </c>
      <c r="R78" s="131" t="str">
        <f aca="1">IFERROR(INDIRECT(CONCATENATE("SeguimientoAlumnos!R2C"&amp;AG78),FALSE()),"")</f>
        <v/>
      </c>
      <c r="S78" s="131" t="str">
        <f aca="1">IFERROR(INDIRECT(CONCATENATE("SeguimientoAlumnos!R2C"&amp;AH78),FALSE()),"")</f>
        <v/>
      </c>
      <c r="T78" s="131" t="str">
        <f aca="1">IFERROR(INDIRECT(CONCATENATE("SeguimientoAlumnos!R2C"&amp;AI78),FALSE()),"")</f>
        <v/>
      </c>
      <c r="U78" s="65"/>
      <c r="V78" s="65"/>
      <c r="W78" s="65"/>
      <c r="X78" s="65"/>
      <c r="Y78" s="65">
        <f>VLOOKUP($C78,SeguimientoAlumnos!$C$2:$BT$109,50,FALSE())</f>
        <v>0</v>
      </c>
      <c r="Z78" s="131" t="str">
        <f aca="1">IFERROR(INDIRECT(CONCATENATE("SeguimientoAlumnos!R2C"&amp;AD78),FALSE()),"")</f>
        <v/>
      </c>
      <c r="AA78" s="131" t="str">
        <f aca="1">IFERROR(INDIRECT(CONCATENATE("SeguimientoAlumnos!R2C"&amp;AE78),FALSE()),"")</f>
        <v/>
      </c>
      <c r="AB78" s="131" t="str">
        <f aca="1">IFERROR(INDIRECT(CONCATENATE("SeguimientoAlumnos!R2C"&amp;AF78),FALSE()),"")</f>
        <v/>
      </c>
      <c r="AC78" s="65">
        <f>VLOOKUP($C78,SeguimientoAlumnos!$C$2:$BT$109,43,FALSE())</f>
        <v>0</v>
      </c>
      <c r="AD78" s="132">
        <f aca="1">IF($Y78&gt;0,MATCH("E",INDIRECT(CONCATENATE("SeguimientoAlumnos!R"&amp;MATCH($C78,SeguimientoAlumnos!$C$3:$C$130,0)+2&amp;"C5"&amp;":R"&amp;MATCH($C78,SeguimientoAlumnos!$C$3:$C$130,0)+2&amp;"C76"),FALSE()),0)+4,0)</f>
        <v>0</v>
      </c>
      <c r="AE78" s="133">
        <f aca="1">IF($Y78&gt;1,MATCH("E",INDIRECT(CONCATENATE("SeguimientoAlumnos!R"&amp;MATCH($C78,SeguimientoAlumnos!$C$3:$C$130,0)+2&amp;"C"&amp;AD78+1&amp;":R"&amp;MATCH($C78,SeguimientoAlumnos!$C$3:$C$130,0)+2&amp;"C76"),FALSE()),0)+AD78,0)</f>
        <v>0</v>
      </c>
      <c r="AF78" s="133">
        <f aca="1">IF($Y78&gt;2,MATCH("E",INDIRECT(CONCATENATE("SeguimientoAlumnos!R"&amp;MATCH($C78,SeguimientoAlumnos!$C$3:$C$130,0)+2&amp;"C"&amp;AE78+1&amp;":R"&amp;MATCH($C78,SeguimientoAlumnos!$C$3:$C$130,0)+2&amp;"C76"),FALSE()),0)+AE78,0)</f>
        <v>0</v>
      </c>
      <c r="AG78" s="133">
        <f aca="1">IF($Q78&gt;0,MATCH("R",INDIRECT(CONCATENATE("SeguimientoAlumnos!R"&amp;MATCH($C78,SeguimientoAlumnos!$C$3:$C$160,0)+2&amp;"C5"&amp;":R"&amp;MATCH($C78,SeguimientoAlumnos!$C$3:$C$160,0)+2&amp;"C76"),FALSE()),0)+4,0)</f>
        <v>0</v>
      </c>
      <c r="AH78" s="133">
        <f aca="1">IF($Q78&gt;1,MATCH("R",INDIRECT(CONCATENATE("SeguimientoAlumnos!R"&amp;MATCH($C78,SeguimientoAlumnos!$C$3:$C$160,0)+2&amp;"C"&amp;AG78+1&amp;":R"&amp;MATCH($C78,SeguimientoAlumnos!$C$3:$C$160,0)+2&amp;"C76"),FALSE()),0)+AG78,0)</f>
        <v>0</v>
      </c>
      <c r="AI78" s="133">
        <f aca="1">IF($Q78&gt;1,MATCH("R",INDIRECT(CONCATENATE("SeguimientoAlumnos!R"&amp;MATCH($C78,SeguimientoAlumnos!$C$3:$C$160,0)+2&amp;"C"&amp;AH78+1&amp;":R"&amp;MATCH($C78,SeguimientoAlumnos!$C$3:$C$160,0)+2&amp;"C76"),FALSE()),0)+AH78,0)</f>
        <v>0</v>
      </c>
      <c r="AJ78" s="133">
        <f aca="1">IF($Q78&gt;1,MATCH("R",INDIRECT(CONCATENATE("SeguimientoAlumnos!R"&amp;MATCH($C78,SeguimientoAlumnos!$C$3:$C$160,0)+2&amp;"C"&amp;AI78+1&amp;":R"&amp;MATCH($C78,SeguimientoAlumnos!$C$3:$C$160,0)+2&amp;"C76"),FALSE()),0)+AI78,0)</f>
        <v>0</v>
      </c>
      <c r="AK78" s="133">
        <f aca="1">IF($Q78&gt;1,MATCH("R",INDIRECT(CONCATENATE("SeguimientoAlumnos!R"&amp;MATCH($C78,SeguimientoAlumnos!$C$3:$C$160,0)+2&amp;"C"&amp;AJ78+1&amp;":R"&amp;MATCH($C78,SeguimientoAlumnos!$C$3:$C$160,0)+2&amp;"C76"),FALSE()),0)+AJ78,0)</f>
        <v>0</v>
      </c>
      <c r="AL78" s="134">
        <f aca="1">IF($Q78&gt;1,MATCH("R",INDIRECT(CONCATENATE("SeguimientoAlumnos!R"&amp;MATCH($C78,SeguimientoAlumnos!$C$3:$C$160,0)+2&amp;"C"&amp;AK78+1&amp;":R"&amp;MATCH($C78,SeguimientoAlumnos!$C$3:$C$160,0)+2&amp;"C76"),FALSE()),0)+AK78,0)</f>
        <v>0</v>
      </c>
      <c r="AM78" s="134">
        <f aca="1">IF($Q78&gt;1,MATCH("R",INDIRECT(CONCATENATE("SeguimientoAlumnos!R"&amp;MATCH($C78,SeguimientoAlumnos!$C$3:$C$160,0)+2&amp;"C"&amp;AL78+1&amp;":R"&amp;MATCH($C78,SeguimientoAlumnos!$C$3:$C$160,0)+2&amp;"C76"),FALSE()),0)+AL78,0)</f>
        <v>0</v>
      </c>
      <c r="AN78" s="133">
        <f aca="1">IF($G78&gt;0,MATCH("X",INDIRECT(CONCATENATE("SeguimientoAlumnos!R"&amp;MATCH($C78,SeguimientoAlumnos!$C$3:$C$160,0)+2&amp;"C5"&amp;":R"&amp;MATCH($C78,SeguimientoAlumnos!$C$3:$C$160,0)+2&amp;"C76"),FALSE()),0)+4,0)</f>
        <v>0</v>
      </c>
      <c r="AO78" s="135">
        <f aca="1">IF($G78&gt;1,MATCH("X",INDIRECT(CONCATENATE("SeguimientoAlumnos!R"&amp;MATCH($C78,SeguimientoAlumnos!$C$3:$C$160,0)+2&amp;"C"&amp;AN78+1&amp;":R"&amp;MATCH($C78,SeguimientoAlumnos!$C$3:$C$160,0)+2&amp;"C76"),FALSE()),0)+AN78,0)</f>
        <v>0</v>
      </c>
      <c r="AP78" s="133">
        <f aca="1">IF($G78&gt;1,MATCH("X",INDIRECT(CONCATENATE("SeguimientoAlumnos!R"&amp;MATCH($C78,SeguimientoAlumnos!$C$3:$C$160,0)+2&amp;"C"&amp;AO78+1&amp;":R"&amp;MATCH($C78,SeguimientoAlumnos!$C$3:$C$160,0)+2&amp;"C76"),FALSE()),0)+AO78,0)</f>
        <v>0</v>
      </c>
      <c r="AQ78" s="133">
        <f aca="1">IF($G78&gt;1,MATCH("X",INDIRECT(CONCATENATE("SeguimientoAlumnos!R"&amp;MATCH($C78,SeguimientoAlumnos!$C$3:$C$160,0)+2&amp;"C"&amp;AP78+1&amp;":R"&amp;MATCH($C78,SeguimientoAlumnos!$C$3:$C$160,0)+2&amp;"C76"),FALSE()),0)+AP78,0)</f>
        <v>0</v>
      </c>
      <c r="AR78" s="133">
        <f aca="1">IF($G78&gt;1,MATCH("X",INDIRECT(CONCATENATE("SeguimientoAlumnos!R"&amp;MATCH($C78,SeguimientoAlumnos!$C$3:$C$160,0)+2&amp;"C"&amp;AQ78+1&amp;":R"&amp;MATCH($C78,SeguimientoAlumnos!$C$3:$C$160,0)+2&amp;"C76"),FALSE()),0)+AQ78,0)</f>
        <v>0</v>
      </c>
      <c r="AS78" s="133">
        <f aca="1">IF($G78&gt;1,MATCH("X",INDIRECT(CONCATENATE("SeguimientoAlumnos!R"&amp;MATCH($C78,SeguimientoAlumnos!$C$3:$C$160,0)+2&amp;"C"&amp;AR78+1&amp;":R"&amp;MATCH($C78,SeguimientoAlumnos!$C$3:$C$160,0)+2&amp;"C76"),FALSE()),0)+AR78,0)</f>
        <v>0</v>
      </c>
      <c r="AT78" s="133">
        <f aca="1">IF($G78&gt;1,MATCH("X",INDIRECT(CONCATENATE("SeguimientoAlumnos!R"&amp;MATCH($C78,SeguimientoAlumnos!$C$3:$C$160,0)+2&amp;"C"&amp;AS78+1&amp;":R"&amp;MATCH($C78,SeguimientoAlumnos!$C$3:$C$160,0)+2&amp;"C76"),FALSE()),0)+AS78,0)</f>
        <v>0</v>
      </c>
      <c r="AU78" s="133">
        <f aca="1">IF($G78&gt;1,MATCH("X",INDIRECT(CONCATENATE("SeguimientoAlumnos!R"&amp;MATCH($C78,SeguimientoAlumnos!$C$3:$C$160,0)+2&amp;"C"&amp;AT78+1&amp;":R"&amp;MATCH($C78,SeguimientoAlumnos!$C$3:$C$160,0)+2&amp;"C76"),FALSE()),0)+AT78,0)</f>
        <v>0</v>
      </c>
      <c r="AV78" s="133">
        <f aca="1">IF($G78&gt;1,MATCH("X",INDIRECT(CONCATENATE("SeguimientoAlumnos!R"&amp;MATCH($C78,SeguimientoAlumnos!$C$3:$C$160,0)+2&amp;"C"&amp;AU78+1&amp;":R"&amp;MATCH($C78,SeguimientoAlumnos!$C$3:$C$160,0)+2&amp;"C76"),FALSE()),0)+AU78,0)</f>
        <v>0</v>
      </c>
    </row>
    <row r="79" spans="1:48" ht="15.75" customHeight="1">
      <c r="A79" s="130" t="e">
        <f>#REF!</f>
        <v>#REF!</v>
      </c>
      <c r="B79" s="130" t="str">
        <f>SeguimientoAlumnos!A81</f>
        <v>ISC08A</v>
      </c>
      <c r="C79" s="130" t="str">
        <f>SeguimientoAlumnos!C81</f>
        <v>UP200978</v>
      </c>
      <c r="D79" s="130">
        <f>SeguimientoAlumnos!D81</f>
        <v>0</v>
      </c>
      <c r="E79" s="65" t="str">
        <f>C79&amp;"@alumnos.upa.edu.mx"</f>
        <v>UP200978@alumnos.upa.edu.mx</v>
      </c>
      <c r="F79" s="65">
        <f>VLOOKUP($C79,SeguimientoAlumnos!$C$2:$BW$109,51,FALSE())</f>
        <v>0</v>
      </c>
      <c r="G79" s="65">
        <f>VLOOKUP($C79,SeguimientoAlumnos!$C$2:$BW$109,52,FALSE())</f>
        <v>0</v>
      </c>
      <c r="H79" s="131" t="str">
        <f aca="1">IFERROR(INDIRECT(CONCATENATE("SeguimientoAlumnos!R2C"&amp;AN79),FALSE()),"")</f>
        <v/>
      </c>
      <c r="I79" s="131" t="str">
        <f aca="1">IFERROR(INDIRECT(CONCATENATE("SeguimientoAlumnos!R2C"&amp;AO79),FALSE()),"")</f>
        <v/>
      </c>
      <c r="J79" s="131" t="str">
        <f aca="1">IFERROR(INDIRECT(CONCATENATE("SeguimientoAlumnos!R2C"&amp;AP79),FALSE()),"")</f>
        <v/>
      </c>
      <c r="K79" s="131" t="str">
        <f aca="1">IFERROR(INDIRECT(CONCATENATE("SeguimientoAlumnos!R2C"&amp;AQ79),FALSE()),"")</f>
        <v/>
      </c>
      <c r="L79" s="131" t="str">
        <f aca="1">IFERROR(INDIRECT(CONCATENATE("SeguimientoAlumnos!R2C"&amp;AR79),FALSE()),"")</f>
        <v/>
      </c>
      <c r="M79" s="131" t="str">
        <f aca="1">IFERROR(INDIRECT(CONCATENATE("SeguimientoAlumnos!R2C"&amp;AS79),FALSE()),"")</f>
        <v/>
      </c>
      <c r="N79" s="131" t="str">
        <f aca="1">IFERROR(INDIRECT(CONCATENATE("SeguimientoAlumnos!R2C"&amp;AT79),FALSE()),"")</f>
        <v/>
      </c>
      <c r="O79" s="131" t="str">
        <f aca="1">IFERROR(INDIRECT(CONCATENATE("SeguimientoAlumnos!R2C"&amp;AU79),FALSE()),"")</f>
        <v/>
      </c>
      <c r="P79" s="131" t="str">
        <f aca="1">IFERROR(INDIRECT(CONCATENATE("SeguimientoAlumnos!R2C"&amp;AV79),FALSE()),"")</f>
        <v/>
      </c>
      <c r="Q79" s="65">
        <f>VLOOKUP($C79,SeguimientoAlumnos!$C$2:$BT$109,49,FALSE())</f>
        <v>0</v>
      </c>
      <c r="R79" s="131" t="str">
        <f aca="1">IFERROR(INDIRECT(CONCATENATE("SeguimientoAlumnos!R2C"&amp;AG79),FALSE()),"")</f>
        <v/>
      </c>
      <c r="S79" s="131" t="str">
        <f aca="1">IFERROR(INDIRECT(CONCATENATE("SeguimientoAlumnos!R2C"&amp;AH79),FALSE()),"")</f>
        <v/>
      </c>
      <c r="T79" s="131" t="str">
        <f aca="1">IFERROR(INDIRECT(CONCATENATE("SeguimientoAlumnos!R2C"&amp;AI79),FALSE()),"")</f>
        <v/>
      </c>
      <c r="U79" s="65"/>
      <c r="V79" s="65"/>
      <c r="W79" s="65"/>
      <c r="X79" s="65"/>
      <c r="Y79" s="65">
        <f>VLOOKUP($C79,SeguimientoAlumnos!$C$2:$BT$109,50,FALSE())</f>
        <v>0</v>
      </c>
      <c r="Z79" s="131" t="str">
        <f aca="1">IFERROR(INDIRECT(CONCATENATE("SeguimientoAlumnos!R2C"&amp;AD79),FALSE()),"")</f>
        <v/>
      </c>
      <c r="AA79" s="131" t="str">
        <f aca="1">IFERROR(INDIRECT(CONCATENATE("SeguimientoAlumnos!R2C"&amp;AE79),FALSE()),"")</f>
        <v/>
      </c>
      <c r="AB79" s="131" t="str">
        <f aca="1">IFERROR(INDIRECT(CONCATENATE("SeguimientoAlumnos!R2C"&amp;AF79),FALSE()),"")</f>
        <v/>
      </c>
      <c r="AC79" s="65">
        <f>VLOOKUP($C79,SeguimientoAlumnos!$C$2:$BT$109,43,FALSE())</f>
        <v>0</v>
      </c>
      <c r="AD79" s="132">
        <f aca="1">IF($Y79&gt;0,MATCH("E",INDIRECT(CONCATENATE("SeguimientoAlumnos!R"&amp;MATCH($C79,SeguimientoAlumnos!$C$3:$C$130,0)+2&amp;"C5"&amp;":R"&amp;MATCH($C79,SeguimientoAlumnos!$C$3:$C$130,0)+2&amp;"C76"),FALSE()),0)+4,0)</f>
        <v>0</v>
      </c>
      <c r="AE79" s="133">
        <f aca="1">IF($Y79&gt;1,MATCH("E",INDIRECT(CONCATENATE("SeguimientoAlumnos!R"&amp;MATCH($C79,SeguimientoAlumnos!$C$3:$C$130,0)+2&amp;"C"&amp;AD79+1&amp;":R"&amp;MATCH($C79,SeguimientoAlumnos!$C$3:$C$130,0)+2&amp;"C76"),FALSE()),0)+AD79,0)</f>
        <v>0</v>
      </c>
      <c r="AF79" s="133">
        <f aca="1">IF($Y79&gt;2,MATCH("E",INDIRECT(CONCATENATE("SeguimientoAlumnos!R"&amp;MATCH($C79,SeguimientoAlumnos!$C$3:$C$130,0)+2&amp;"C"&amp;AE79+1&amp;":R"&amp;MATCH($C79,SeguimientoAlumnos!$C$3:$C$130,0)+2&amp;"C76"),FALSE()),0)+AE79,0)</f>
        <v>0</v>
      </c>
      <c r="AG79" s="133">
        <f aca="1">IF($Q79&gt;0,MATCH("R",INDIRECT(CONCATENATE("SeguimientoAlumnos!R"&amp;MATCH($C79,SeguimientoAlumnos!$C$3:$C$160,0)+2&amp;"C5"&amp;":R"&amp;MATCH($C79,SeguimientoAlumnos!$C$3:$C$160,0)+2&amp;"C76"),FALSE()),0)+4,0)</f>
        <v>0</v>
      </c>
      <c r="AH79" s="133">
        <f aca="1">IF($Q79&gt;1,MATCH("R",INDIRECT(CONCATENATE("SeguimientoAlumnos!R"&amp;MATCH($C79,SeguimientoAlumnos!$C$3:$C$160,0)+2&amp;"C"&amp;AG79+1&amp;":R"&amp;MATCH($C79,SeguimientoAlumnos!$C$3:$C$160,0)+2&amp;"C76"),FALSE()),0)+AG79,0)</f>
        <v>0</v>
      </c>
      <c r="AI79" s="133">
        <f aca="1">IF($Q79&gt;1,MATCH("R",INDIRECT(CONCATENATE("SeguimientoAlumnos!R"&amp;MATCH($C79,SeguimientoAlumnos!$C$3:$C$160,0)+2&amp;"C"&amp;AH79+1&amp;":R"&amp;MATCH($C79,SeguimientoAlumnos!$C$3:$C$160,0)+2&amp;"C76"),FALSE()),0)+AH79,0)</f>
        <v>0</v>
      </c>
      <c r="AJ79" s="133">
        <f aca="1">IF($Q79&gt;1,MATCH("R",INDIRECT(CONCATENATE("SeguimientoAlumnos!R"&amp;MATCH($C79,SeguimientoAlumnos!$C$3:$C$160,0)+2&amp;"C"&amp;AI79+1&amp;":R"&amp;MATCH($C79,SeguimientoAlumnos!$C$3:$C$160,0)+2&amp;"C76"),FALSE()),0)+AI79,0)</f>
        <v>0</v>
      </c>
      <c r="AK79" s="133">
        <f aca="1">IF($Q79&gt;1,MATCH("R",INDIRECT(CONCATENATE("SeguimientoAlumnos!R"&amp;MATCH($C79,SeguimientoAlumnos!$C$3:$C$160,0)+2&amp;"C"&amp;AJ79+1&amp;":R"&amp;MATCH($C79,SeguimientoAlumnos!$C$3:$C$160,0)+2&amp;"C76"),FALSE()),0)+AJ79,0)</f>
        <v>0</v>
      </c>
      <c r="AL79" s="134">
        <f aca="1">IF($Q79&gt;1,MATCH("R",INDIRECT(CONCATENATE("SeguimientoAlumnos!R"&amp;MATCH($C79,SeguimientoAlumnos!$C$3:$C$160,0)+2&amp;"C"&amp;AK79+1&amp;":R"&amp;MATCH($C79,SeguimientoAlumnos!$C$3:$C$160,0)+2&amp;"C76"),FALSE()),0)+AK79,0)</f>
        <v>0</v>
      </c>
      <c r="AM79" s="134">
        <f aca="1">IF($Q79&gt;1,MATCH("R",INDIRECT(CONCATENATE("SeguimientoAlumnos!R"&amp;MATCH($C79,SeguimientoAlumnos!$C$3:$C$160,0)+2&amp;"C"&amp;AL79+1&amp;":R"&amp;MATCH($C79,SeguimientoAlumnos!$C$3:$C$160,0)+2&amp;"C76"),FALSE()),0)+AL79,0)</f>
        <v>0</v>
      </c>
      <c r="AN79" s="133">
        <f aca="1">IF($G79&gt;0,MATCH("X",INDIRECT(CONCATENATE("SeguimientoAlumnos!R"&amp;MATCH($C79,SeguimientoAlumnos!$C$3:$C$160,0)+2&amp;"C5"&amp;":R"&amp;MATCH($C79,SeguimientoAlumnos!$C$3:$C$160,0)+2&amp;"C76"),FALSE()),0)+4,0)</f>
        <v>0</v>
      </c>
      <c r="AO79" s="135">
        <f aca="1">IF($G79&gt;1,MATCH("X",INDIRECT(CONCATENATE("SeguimientoAlumnos!R"&amp;MATCH($C79,SeguimientoAlumnos!$C$3:$C$160,0)+2&amp;"C"&amp;AN79+1&amp;":R"&amp;MATCH($C79,SeguimientoAlumnos!$C$3:$C$160,0)+2&amp;"C76"),FALSE()),0)+AN79,0)</f>
        <v>0</v>
      </c>
      <c r="AP79" s="133">
        <f aca="1">IF($G79&gt;1,MATCH("X",INDIRECT(CONCATENATE("SeguimientoAlumnos!R"&amp;MATCH($C79,SeguimientoAlumnos!$C$3:$C$160,0)+2&amp;"C"&amp;AO79+1&amp;":R"&amp;MATCH($C79,SeguimientoAlumnos!$C$3:$C$160,0)+2&amp;"C76"),FALSE()),0)+AO79,0)</f>
        <v>0</v>
      </c>
      <c r="AQ79" s="133">
        <f aca="1">IF($G79&gt;1,MATCH("X",INDIRECT(CONCATENATE("SeguimientoAlumnos!R"&amp;MATCH($C79,SeguimientoAlumnos!$C$3:$C$160,0)+2&amp;"C"&amp;AP79+1&amp;":R"&amp;MATCH($C79,SeguimientoAlumnos!$C$3:$C$160,0)+2&amp;"C76"),FALSE()),0)+AP79,0)</f>
        <v>0</v>
      </c>
      <c r="AR79" s="133">
        <f aca="1">IF($G79&gt;1,MATCH("X",INDIRECT(CONCATENATE("SeguimientoAlumnos!R"&amp;MATCH($C79,SeguimientoAlumnos!$C$3:$C$160,0)+2&amp;"C"&amp;AQ79+1&amp;":R"&amp;MATCH($C79,SeguimientoAlumnos!$C$3:$C$160,0)+2&amp;"C76"),FALSE()),0)+AQ79,0)</f>
        <v>0</v>
      </c>
      <c r="AS79" s="133">
        <f aca="1">IF($G79&gt;1,MATCH("X",INDIRECT(CONCATENATE("SeguimientoAlumnos!R"&amp;MATCH($C79,SeguimientoAlumnos!$C$3:$C$160,0)+2&amp;"C"&amp;AR79+1&amp;":R"&amp;MATCH($C79,SeguimientoAlumnos!$C$3:$C$160,0)+2&amp;"C76"),FALSE()),0)+AR79,0)</f>
        <v>0</v>
      </c>
      <c r="AT79" s="133">
        <f aca="1">IF($G79&gt;1,MATCH("X",INDIRECT(CONCATENATE("SeguimientoAlumnos!R"&amp;MATCH($C79,SeguimientoAlumnos!$C$3:$C$160,0)+2&amp;"C"&amp;AS79+1&amp;":R"&amp;MATCH($C79,SeguimientoAlumnos!$C$3:$C$160,0)+2&amp;"C76"),FALSE()),0)+AS79,0)</f>
        <v>0</v>
      </c>
      <c r="AU79" s="133">
        <f aca="1">IF($G79&gt;1,MATCH("X",INDIRECT(CONCATENATE("SeguimientoAlumnos!R"&amp;MATCH($C79,SeguimientoAlumnos!$C$3:$C$160,0)+2&amp;"C"&amp;AT79+1&amp;":R"&amp;MATCH($C79,SeguimientoAlumnos!$C$3:$C$160,0)+2&amp;"C76"),FALSE()),0)+AT79,0)</f>
        <v>0</v>
      </c>
      <c r="AV79" s="133">
        <f aca="1">IF($G79&gt;1,MATCH("X",INDIRECT(CONCATENATE("SeguimientoAlumnos!R"&amp;MATCH($C79,SeguimientoAlumnos!$C$3:$C$160,0)+2&amp;"C"&amp;AU79+1&amp;":R"&amp;MATCH($C79,SeguimientoAlumnos!$C$3:$C$160,0)+2&amp;"C76"),FALSE()),0)+AU79,0)</f>
        <v>0</v>
      </c>
    </row>
    <row r="80" spans="1:48" ht="15.75" customHeight="1">
      <c r="A80" s="130" t="e">
        <f>#REF!</f>
        <v>#REF!</v>
      </c>
      <c r="B80" s="130" t="str">
        <f>SeguimientoAlumnos!A82</f>
        <v>ISC08A</v>
      </c>
      <c r="C80" s="130" t="str">
        <f>SeguimientoAlumnos!C82</f>
        <v>UP201005</v>
      </c>
      <c r="D80" s="130">
        <f>SeguimientoAlumnos!D82</f>
        <v>0</v>
      </c>
      <c r="E80" s="65" t="str">
        <f>C80&amp;"@alumnos.upa.edu.mx"</f>
        <v>UP201005@alumnos.upa.edu.mx</v>
      </c>
      <c r="F80" s="65">
        <f>VLOOKUP($C80,SeguimientoAlumnos!$C$2:$BW$109,51,FALSE())</f>
        <v>0</v>
      </c>
      <c r="G80" s="65">
        <f>VLOOKUP($C80,SeguimientoAlumnos!$C$2:$BW$109,52,FALSE())</f>
        <v>0</v>
      </c>
      <c r="H80" s="131" t="str">
        <f aca="1">IFERROR(INDIRECT(CONCATENATE("SeguimientoAlumnos!R2C"&amp;AN80),FALSE()),"")</f>
        <v/>
      </c>
      <c r="I80" s="131" t="str">
        <f aca="1">IFERROR(INDIRECT(CONCATENATE("SeguimientoAlumnos!R2C"&amp;AO80),FALSE()),"")</f>
        <v/>
      </c>
      <c r="J80" s="131" t="str">
        <f aca="1">IFERROR(INDIRECT(CONCATENATE("SeguimientoAlumnos!R2C"&amp;AP80),FALSE()),"")</f>
        <v/>
      </c>
      <c r="K80" s="131" t="str">
        <f aca="1">IFERROR(INDIRECT(CONCATENATE("SeguimientoAlumnos!R2C"&amp;AQ80),FALSE()),"")</f>
        <v/>
      </c>
      <c r="L80" s="131" t="str">
        <f aca="1">IFERROR(INDIRECT(CONCATENATE("SeguimientoAlumnos!R2C"&amp;AR80),FALSE()),"")</f>
        <v/>
      </c>
      <c r="M80" s="131" t="str">
        <f aca="1">IFERROR(INDIRECT(CONCATENATE("SeguimientoAlumnos!R2C"&amp;AS80),FALSE()),"")</f>
        <v/>
      </c>
      <c r="N80" s="131" t="str">
        <f aca="1">IFERROR(INDIRECT(CONCATENATE("SeguimientoAlumnos!R2C"&amp;AT80),FALSE()),"")</f>
        <v/>
      </c>
      <c r="O80" s="131" t="str">
        <f aca="1">IFERROR(INDIRECT(CONCATENATE("SeguimientoAlumnos!R2C"&amp;AU80),FALSE()),"")</f>
        <v/>
      </c>
      <c r="P80" s="131" t="str">
        <f aca="1">IFERROR(INDIRECT(CONCATENATE("SeguimientoAlumnos!R2C"&amp;AV80),FALSE()),"")</f>
        <v/>
      </c>
      <c r="Q80" s="65">
        <f>VLOOKUP($C80,SeguimientoAlumnos!$C$2:$BT$109,49,FALSE())</f>
        <v>0</v>
      </c>
      <c r="R80" s="131" t="str">
        <f aca="1">IFERROR(INDIRECT(CONCATENATE("SeguimientoAlumnos!R2C"&amp;AG80),FALSE()),"")</f>
        <v/>
      </c>
      <c r="S80" s="131" t="str">
        <f aca="1">IFERROR(INDIRECT(CONCATENATE("SeguimientoAlumnos!R2C"&amp;AH80),FALSE()),"")</f>
        <v/>
      </c>
      <c r="T80" s="131" t="str">
        <f aca="1">IFERROR(INDIRECT(CONCATENATE("SeguimientoAlumnos!R2C"&amp;AI80),FALSE()),"")</f>
        <v/>
      </c>
      <c r="U80" s="65"/>
      <c r="V80" s="65"/>
      <c r="W80" s="65"/>
      <c r="X80" s="65"/>
      <c r="Y80" s="65">
        <f>VLOOKUP($C80,SeguimientoAlumnos!$C$2:$BT$109,50,FALSE())</f>
        <v>0</v>
      </c>
      <c r="Z80" s="131" t="str">
        <f aca="1">IFERROR(INDIRECT(CONCATENATE("SeguimientoAlumnos!R2C"&amp;AD80),FALSE()),"")</f>
        <v/>
      </c>
      <c r="AA80" s="131" t="str">
        <f aca="1">IFERROR(INDIRECT(CONCATENATE("SeguimientoAlumnos!R2C"&amp;AE80),FALSE()),"")</f>
        <v/>
      </c>
      <c r="AB80" s="131" t="str">
        <f aca="1">IFERROR(INDIRECT(CONCATENATE("SeguimientoAlumnos!R2C"&amp;AF80),FALSE()),"")</f>
        <v/>
      </c>
      <c r="AC80" s="65">
        <f>VLOOKUP($C80,SeguimientoAlumnos!$C$2:$BT$109,43,FALSE())</f>
        <v>0</v>
      </c>
      <c r="AD80" s="132">
        <f aca="1">IF($Y80&gt;0,MATCH("E",INDIRECT(CONCATENATE("SeguimientoAlumnos!R"&amp;MATCH($C80,SeguimientoAlumnos!$C$3:$C$130,0)+2&amp;"C5"&amp;":R"&amp;MATCH($C80,SeguimientoAlumnos!$C$3:$C$130,0)+2&amp;"C76"),FALSE()),0)+4,0)</f>
        <v>0</v>
      </c>
      <c r="AE80" s="133">
        <f aca="1">IF($Y80&gt;1,MATCH("E",INDIRECT(CONCATENATE("SeguimientoAlumnos!R"&amp;MATCH($C80,SeguimientoAlumnos!$C$3:$C$130,0)+2&amp;"C"&amp;AD80+1&amp;":R"&amp;MATCH($C80,SeguimientoAlumnos!$C$3:$C$130,0)+2&amp;"C76"),FALSE()),0)+AD80,0)</f>
        <v>0</v>
      </c>
      <c r="AF80" s="133">
        <f aca="1">IF($Y80&gt;2,MATCH("E",INDIRECT(CONCATENATE("SeguimientoAlumnos!R"&amp;MATCH($C80,SeguimientoAlumnos!$C$3:$C$130,0)+2&amp;"C"&amp;AE80+1&amp;":R"&amp;MATCH($C80,SeguimientoAlumnos!$C$3:$C$130,0)+2&amp;"C76"),FALSE()),0)+AE80,0)</f>
        <v>0</v>
      </c>
      <c r="AG80" s="133">
        <f aca="1">IF($Q80&gt;0,MATCH("R",INDIRECT(CONCATENATE("SeguimientoAlumnos!R"&amp;MATCH($C80,SeguimientoAlumnos!$C$3:$C$160,0)+2&amp;"C5"&amp;":R"&amp;MATCH($C80,SeguimientoAlumnos!$C$3:$C$160,0)+2&amp;"C76"),FALSE()),0)+4,0)</f>
        <v>0</v>
      </c>
      <c r="AH80" s="133">
        <f aca="1">IF($Q80&gt;1,MATCH("R",INDIRECT(CONCATENATE("SeguimientoAlumnos!R"&amp;MATCH($C80,SeguimientoAlumnos!$C$3:$C$160,0)+2&amp;"C"&amp;AG80+1&amp;":R"&amp;MATCH($C80,SeguimientoAlumnos!$C$3:$C$160,0)+2&amp;"C76"),FALSE()),0)+AG80,0)</f>
        <v>0</v>
      </c>
      <c r="AI80" s="133">
        <f aca="1">IF($Q80&gt;1,MATCH("R",INDIRECT(CONCATENATE("SeguimientoAlumnos!R"&amp;MATCH($C80,SeguimientoAlumnos!$C$3:$C$160,0)+2&amp;"C"&amp;AH80+1&amp;":R"&amp;MATCH($C80,SeguimientoAlumnos!$C$3:$C$160,0)+2&amp;"C76"),FALSE()),0)+AH80,0)</f>
        <v>0</v>
      </c>
      <c r="AJ80" s="133">
        <f aca="1">IF($Q80&gt;1,MATCH("R",INDIRECT(CONCATENATE("SeguimientoAlumnos!R"&amp;MATCH($C80,SeguimientoAlumnos!$C$3:$C$160,0)+2&amp;"C"&amp;AI80+1&amp;":R"&amp;MATCH($C80,SeguimientoAlumnos!$C$3:$C$160,0)+2&amp;"C76"),FALSE()),0)+AI80,0)</f>
        <v>0</v>
      </c>
      <c r="AK80" s="133">
        <f aca="1">IF($Q80&gt;1,MATCH("R",INDIRECT(CONCATENATE("SeguimientoAlumnos!R"&amp;MATCH($C80,SeguimientoAlumnos!$C$3:$C$160,0)+2&amp;"C"&amp;AJ80+1&amp;":R"&amp;MATCH($C80,SeguimientoAlumnos!$C$3:$C$160,0)+2&amp;"C76"),FALSE()),0)+AJ80,0)</f>
        <v>0</v>
      </c>
      <c r="AL80" s="134">
        <f aca="1">IF($Q80&gt;1,MATCH("R",INDIRECT(CONCATENATE("SeguimientoAlumnos!R"&amp;MATCH($C80,SeguimientoAlumnos!$C$3:$C$160,0)+2&amp;"C"&amp;AK80+1&amp;":R"&amp;MATCH($C80,SeguimientoAlumnos!$C$3:$C$160,0)+2&amp;"C76"),FALSE()),0)+AK80,0)</f>
        <v>0</v>
      </c>
      <c r="AM80" s="134">
        <f aca="1">IF($Q80&gt;1,MATCH("R",INDIRECT(CONCATENATE("SeguimientoAlumnos!R"&amp;MATCH($C80,SeguimientoAlumnos!$C$3:$C$160,0)+2&amp;"C"&amp;AL80+1&amp;":R"&amp;MATCH($C80,SeguimientoAlumnos!$C$3:$C$160,0)+2&amp;"C76"),FALSE()),0)+AL80,0)</f>
        <v>0</v>
      </c>
      <c r="AN80" s="133">
        <f aca="1">IF($G80&gt;0,MATCH("X",INDIRECT(CONCATENATE("SeguimientoAlumnos!R"&amp;MATCH($C80,SeguimientoAlumnos!$C$3:$C$160,0)+2&amp;"C5"&amp;":R"&amp;MATCH($C80,SeguimientoAlumnos!$C$3:$C$160,0)+2&amp;"C76"),FALSE()),0)+4,0)</f>
        <v>0</v>
      </c>
      <c r="AO80" s="135">
        <f aca="1">IF($G80&gt;1,MATCH("X",INDIRECT(CONCATENATE("SeguimientoAlumnos!R"&amp;MATCH($C80,SeguimientoAlumnos!$C$3:$C$160,0)+2&amp;"C"&amp;AN80+1&amp;":R"&amp;MATCH($C80,SeguimientoAlumnos!$C$3:$C$160,0)+2&amp;"C76"),FALSE()),0)+AN80,0)</f>
        <v>0</v>
      </c>
      <c r="AP80" s="133">
        <f aca="1">IF($G80&gt;1,MATCH("X",INDIRECT(CONCATENATE("SeguimientoAlumnos!R"&amp;MATCH($C80,SeguimientoAlumnos!$C$3:$C$160,0)+2&amp;"C"&amp;AO80+1&amp;":R"&amp;MATCH($C80,SeguimientoAlumnos!$C$3:$C$160,0)+2&amp;"C76"),FALSE()),0)+AO80,0)</f>
        <v>0</v>
      </c>
      <c r="AQ80" s="133">
        <f aca="1">IF($G80&gt;1,MATCH("X",INDIRECT(CONCATENATE("SeguimientoAlumnos!R"&amp;MATCH($C80,SeguimientoAlumnos!$C$3:$C$160,0)+2&amp;"C"&amp;AP80+1&amp;":R"&amp;MATCH($C80,SeguimientoAlumnos!$C$3:$C$160,0)+2&amp;"C76"),FALSE()),0)+AP80,0)</f>
        <v>0</v>
      </c>
      <c r="AR80" s="133">
        <f aca="1">IF($G80&gt;1,MATCH("X",INDIRECT(CONCATENATE("SeguimientoAlumnos!R"&amp;MATCH($C80,SeguimientoAlumnos!$C$3:$C$160,0)+2&amp;"C"&amp;AQ80+1&amp;":R"&amp;MATCH($C80,SeguimientoAlumnos!$C$3:$C$160,0)+2&amp;"C76"),FALSE()),0)+AQ80,0)</f>
        <v>0</v>
      </c>
      <c r="AS80" s="133">
        <f aca="1">IF($G80&gt;1,MATCH("X",INDIRECT(CONCATENATE("SeguimientoAlumnos!R"&amp;MATCH($C80,SeguimientoAlumnos!$C$3:$C$160,0)+2&amp;"C"&amp;AR80+1&amp;":R"&amp;MATCH($C80,SeguimientoAlumnos!$C$3:$C$160,0)+2&amp;"C76"),FALSE()),0)+AR80,0)</f>
        <v>0</v>
      </c>
      <c r="AT80" s="133">
        <f aca="1">IF($G80&gt;1,MATCH("X",INDIRECT(CONCATENATE("SeguimientoAlumnos!R"&amp;MATCH($C80,SeguimientoAlumnos!$C$3:$C$160,0)+2&amp;"C"&amp;AS80+1&amp;":R"&amp;MATCH($C80,SeguimientoAlumnos!$C$3:$C$160,0)+2&amp;"C76"),FALSE()),0)+AS80,0)</f>
        <v>0</v>
      </c>
      <c r="AU80" s="133">
        <f aca="1">IF($G80&gt;1,MATCH("X",INDIRECT(CONCATENATE("SeguimientoAlumnos!R"&amp;MATCH($C80,SeguimientoAlumnos!$C$3:$C$160,0)+2&amp;"C"&amp;AT80+1&amp;":R"&amp;MATCH($C80,SeguimientoAlumnos!$C$3:$C$160,0)+2&amp;"C76"),FALSE()),0)+AT80,0)</f>
        <v>0</v>
      </c>
      <c r="AV80" s="133">
        <f aca="1">IF($G80&gt;1,MATCH("X",INDIRECT(CONCATENATE("SeguimientoAlumnos!R"&amp;MATCH($C80,SeguimientoAlumnos!$C$3:$C$160,0)+2&amp;"C"&amp;AU80+1&amp;":R"&amp;MATCH($C80,SeguimientoAlumnos!$C$3:$C$160,0)+2&amp;"C76"),FALSE()),0)+AU80,0)</f>
        <v>0</v>
      </c>
    </row>
    <row r="81" spans="1:48" ht="15.75" customHeight="1">
      <c r="A81" s="130" t="e">
        <f>#REF!</f>
        <v>#REF!</v>
      </c>
      <c r="B81" s="130" t="str">
        <f>SeguimientoAlumnos!A83</f>
        <v>ISC08B</v>
      </c>
      <c r="C81" s="130" t="str">
        <f>SeguimientoAlumnos!C83</f>
        <v>UP200423</v>
      </c>
      <c r="D81" s="130">
        <f>SeguimientoAlumnos!D83</f>
        <v>0</v>
      </c>
      <c r="E81" s="65" t="str">
        <f>C81&amp;"@alumnos.upa.edu.mx"</f>
        <v>UP200423@alumnos.upa.edu.mx</v>
      </c>
      <c r="F81" s="65">
        <f>VLOOKUP($C81,SeguimientoAlumnos!$C$2:$BW$109,51,FALSE())</f>
        <v>0</v>
      </c>
      <c r="G81" s="65">
        <f>VLOOKUP($C81,SeguimientoAlumnos!$C$2:$BW$109,52,FALSE())</f>
        <v>0</v>
      </c>
      <c r="H81" s="131" t="str">
        <f aca="1">IFERROR(INDIRECT(CONCATENATE("SeguimientoAlumnos!R2C"&amp;AN81),FALSE()),"")</f>
        <v/>
      </c>
      <c r="I81" s="131" t="str">
        <f aca="1">IFERROR(INDIRECT(CONCATENATE("SeguimientoAlumnos!R2C"&amp;AO81),FALSE()),"")</f>
        <v/>
      </c>
      <c r="J81" s="131" t="str">
        <f aca="1">IFERROR(INDIRECT(CONCATENATE("SeguimientoAlumnos!R2C"&amp;AP81),FALSE()),"")</f>
        <v/>
      </c>
      <c r="K81" s="131" t="str">
        <f aca="1">IFERROR(INDIRECT(CONCATENATE("SeguimientoAlumnos!R2C"&amp;AQ81),FALSE()),"")</f>
        <v/>
      </c>
      <c r="L81" s="131" t="str">
        <f aca="1">IFERROR(INDIRECT(CONCATENATE("SeguimientoAlumnos!R2C"&amp;AR81),FALSE()),"")</f>
        <v/>
      </c>
      <c r="M81" s="131" t="str">
        <f aca="1">IFERROR(INDIRECT(CONCATENATE("SeguimientoAlumnos!R2C"&amp;AS81),FALSE()),"")</f>
        <v/>
      </c>
      <c r="N81" s="131" t="str">
        <f aca="1">IFERROR(INDIRECT(CONCATENATE("SeguimientoAlumnos!R2C"&amp;AT81),FALSE()),"")</f>
        <v/>
      </c>
      <c r="O81" s="131" t="str">
        <f aca="1">IFERROR(INDIRECT(CONCATENATE("SeguimientoAlumnos!R2C"&amp;AU81),FALSE()),"")</f>
        <v/>
      </c>
      <c r="P81" s="131" t="str">
        <f aca="1">IFERROR(INDIRECT(CONCATENATE("SeguimientoAlumnos!R2C"&amp;AV81),FALSE()),"")</f>
        <v/>
      </c>
      <c r="Q81" s="65">
        <f>VLOOKUP($C81,SeguimientoAlumnos!$C$2:$BT$109,49,FALSE())</f>
        <v>0</v>
      </c>
      <c r="R81" s="131" t="str">
        <f aca="1">IFERROR(INDIRECT(CONCATENATE("SeguimientoAlumnos!R2C"&amp;AG81),FALSE()),"")</f>
        <v/>
      </c>
      <c r="S81" s="131" t="str">
        <f aca="1">IFERROR(INDIRECT(CONCATENATE("SeguimientoAlumnos!R2C"&amp;AH81),FALSE()),"")</f>
        <v/>
      </c>
      <c r="T81" s="131" t="str">
        <f aca="1">IFERROR(INDIRECT(CONCATENATE("SeguimientoAlumnos!R2C"&amp;AI81),FALSE()),"")</f>
        <v/>
      </c>
      <c r="U81" s="65"/>
      <c r="V81" s="65"/>
      <c r="W81" s="65"/>
      <c r="X81" s="65"/>
      <c r="Y81" s="65">
        <f>VLOOKUP($C81,SeguimientoAlumnos!$C$2:$BT$109,50,FALSE())</f>
        <v>0</v>
      </c>
      <c r="Z81" s="131" t="str">
        <f aca="1">IFERROR(INDIRECT(CONCATENATE("SeguimientoAlumnos!R2C"&amp;AD81),FALSE()),"")</f>
        <v/>
      </c>
      <c r="AA81" s="131" t="str">
        <f aca="1">IFERROR(INDIRECT(CONCATENATE("SeguimientoAlumnos!R2C"&amp;AE81),FALSE()),"")</f>
        <v/>
      </c>
      <c r="AB81" s="131" t="str">
        <f aca="1">IFERROR(INDIRECT(CONCATENATE("SeguimientoAlumnos!R2C"&amp;AF81),FALSE()),"")</f>
        <v/>
      </c>
      <c r="AC81" s="65">
        <f>VLOOKUP($C81,SeguimientoAlumnos!$C$2:$BT$109,43,FALSE())</f>
        <v>0</v>
      </c>
      <c r="AD81" s="132">
        <f aca="1">IF($Y81&gt;0,MATCH("E",INDIRECT(CONCATENATE("SeguimientoAlumnos!R"&amp;MATCH($C81,SeguimientoAlumnos!$C$3:$C$130,0)+2&amp;"C5"&amp;":R"&amp;MATCH($C81,SeguimientoAlumnos!$C$3:$C$130,0)+2&amp;"C76"),FALSE()),0)+4,0)</f>
        <v>0</v>
      </c>
      <c r="AE81" s="133">
        <f aca="1">IF($Y81&gt;1,MATCH("E",INDIRECT(CONCATENATE("SeguimientoAlumnos!R"&amp;MATCH($C81,SeguimientoAlumnos!$C$3:$C$130,0)+2&amp;"C"&amp;AD81+1&amp;":R"&amp;MATCH($C81,SeguimientoAlumnos!$C$3:$C$130,0)+2&amp;"C76"),FALSE()),0)+AD81,0)</f>
        <v>0</v>
      </c>
      <c r="AF81" s="133">
        <f aca="1">IF($Y81&gt;2,MATCH("E",INDIRECT(CONCATENATE("SeguimientoAlumnos!R"&amp;MATCH($C81,SeguimientoAlumnos!$C$3:$C$130,0)+2&amp;"C"&amp;AE81+1&amp;":R"&amp;MATCH($C81,SeguimientoAlumnos!$C$3:$C$130,0)+2&amp;"C76"),FALSE()),0)+AE81,0)</f>
        <v>0</v>
      </c>
      <c r="AG81" s="133">
        <f aca="1">IF($Q81&gt;0,MATCH("R",INDIRECT(CONCATENATE("SeguimientoAlumnos!R"&amp;MATCH($C81,SeguimientoAlumnos!$C$3:$C$160,0)+2&amp;"C5"&amp;":R"&amp;MATCH($C81,SeguimientoAlumnos!$C$3:$C$160,0)+2&amp;"C76"),FALSE()),0)+4,0)</f>
        <v>0</v>
      </c>
      <c r="AH81" s="133">
        <f aca="1">IF($Q81&gt;1,MATCH("R",INDIRECT(CONCATENATE("SeguimientoAlumnos!R"&amp;MATCH($C81,SeguimientoAlumnos!$C$3:$C$160,0)+2&amp;"C"&amp;AG81+1&amp;":R"&amp;MATCH($C81,SeguimientoAlumnos!$C$3:$C$160,0)+2&amp;"C76"),FALSE()),0)+AG81,0)</f>
        <v>0</v>
      </c>
      <c r="AI81" s="133">
        <f aca="1">IF($Q81&gt;1,MATCH("R",INDIRECT(CONCATENATE("SeguimientoAlumnos!R"&amp;MATCH($C81,SeguimientoAlumnos!$C$3:$C$160,0)+2&amp;"C"&amp;AH81+1&amp;":R"&amp;MATCH($C81,SeguimientoAlumnos!$C$3:$C$160,0)+2&amp;"C76"),FALSE()),0)+AH81,0)</f>
        <v>0</v>
      </c>
      <c r="AJ81" s="133">
        <f aca="1">IF($Q81&gt;1,MATCH("R",INDIRECT(CONCATENATE("SeguimientoAlumnos!R"&amp;MATCH($C81,SeguimientoAlumnos!$C$3:$C$160,0)+2&amp;"C"&amp;AI81+1&amp;":R"&amp;MATCH($C81,SeguimientoAlumnos!$C$3:$C$160,0)+2&amp;"C76"),FALSE()),0)+AI81,0)</f>
        <v>0</v>
      </c>
      <c r="AK81" s="133">
        <f aca="1">IF($Q81&gt;1,MATCH("R",INDIRECT(CONCATENATE("SeguimientoAlumnos!R"&amp;MATCH($C81,SeguimientoAlumnos!$C$3:$C$160,0)+2&amp;"C"&amp;AJ81+1&amp;":R"&amp;MATCH($C81,SeguimientoAlumnos!$C$3:$C$160,0)+2&amp;"C76"),FALSE()),0)+AJ81,0)</f>
        <v>0</v>
      </c>
      <c r="AL81" s="134">
        <f aca="1">IF($Q81&gt;1,MATCH("R",INDIRECT(CONCATENATE("SeguimientoAlumnos!R"&amp;MATCH($C81,SeguimientoAlumnos!$C$3:$C$160,0)+2&amp;"C"&amp;AK81+1&amp;":R"&amp;MATCH($C81,SeguimientoAlumnos!$C$3:$C$160,0)+2&amp;"C76"),FALSE()),0)+AK81,0)</f>
        <v>0</v>
      </c>
      <c r="AM81" s="134">
        <f aca="1">IF($Q81&gt;1,MATCH("R",INDIRECT(CONCATENATE("SeguimientoAlumnos!R"&amp;MATCH($C81,SeguimientoAlumnos!$C$3:$C$160,0)+2&amp;"C"&amp;AL81+1&amp;":R"&amp;MATCH($C81,SeguimientoAlumnos!$C$3:$C$160,0)+2&amp;"C76"),FALSE()),0)+AL81,0)</f>
        <v>0</v>
      </c>
      <c r="AN81" s="133">
        <f aca="1">IF($G81&gt;0,MATCH("X",INDIRECT(CONCATENATE("SeguimientoAlumnos!R"&amp;MATCH($C81,SeguimientoAlumnos!$C$3:$C$160,0)+2&amp;"C5"&amp;":R"&amp;MATCH($C81,SeguimientoAlumnos!$C$3:$C$160,0)+2&amp;"C76"),FALSE()),0)+4,0)</f>
        <v>0</v>
      </c>
      <c r="AO81" s="135">
        <f aca="1">IF($G81&gt;1,MATCH("X",INDIRECT(CONCATENATE("SeguimientoAlumnos!R"&amp;MATCH($C81,SeguimientoAlumnos!$C$3:$C$160,0)+2&amp;"C"&amp;AN81+1&amp;":R"&amp;MATCH($C81,SeguimientoAlumnos!$C$3:$C$160,0)+2&amp;"C76"),FALSE()),0)+AN81,0)</f>
        <v>0</v>
      </c>
      <c r="AP81" s="133">
        <f aca="1">IF($G81&gt;1,MATCH("X",INDIRECT(CONCATENATE("SeguimientoAlumnos!R"&amp;MATCH($C81,SeguimientoAlumnos!$C$3:$C$160,0)+2&amp;"C"&amp;AO81+1&amp;":R"&amp;MATCH($C81,SeguimientoAlumnos!$C$3:$C$160,0)+2&amp;"C76"),FALSE()),0)+AO81,0)</f>
        <v>0</v>
      </c>
      <c r="AQ81" s="133">
        <f aca="1">IF($G81&gt;1,MATCH("X",INDIRECT(CONCATENATE("SeguimientoAlumnos!R"&amp;MATCH($C81,SeguimientoAlumnos!$C$3:$C$160,0)+2&amp;"C"&amp;AP81+1&amp;":R"&amp;MATCH($C81,SeguimientoAlumnos!$C$3:$C$160,0)+2&amp;"C76"),FALSE()),0)+AP81,0)</f>
        <v>0</v>
      </c>
      <c r="AR81" s="133">
        <f aca="1">IF($G81&gt;1,MATCH("X",INDIRECT(CONCATENATE("SeguimientoAlumnos!R"&amp;MATCH($C81,SeguimientoAlumnos!$C$3:$C$160,0)+2&amp;"C"&amp;AQ81+1&amp;":R"&amp;MATCH($C81,SeguimientoAlumnos!$C$3:$C$160,0)+2&amp;"C76"),FALSE()),0)+AQ81,0)</f>
        <v>0</v>
      </c>
      <c r="AS81" s="133">
        <f aca="1">IF($G81&gt;1,MATCH("X",INDIRECT(CONCATENATE("SeguimientoAlumnos!R"&amp;MATCH($C81,SeguimientoAlumnos!$C$3:$C$160,0)+2&amp;"C"&amp;AR81+1&amp;":R"&amp;MATCH($C81,SeguimientoAlumnos!$C$3:$C$160,0)+2&amp;"C76"),FALSE()),0)+AR81,0)</f>
        <v>0</v>
      </c>
      <c r="AT81" s="133">
        <f aca="1">IF($G81&gt;1,MATCH("X",INDIRECT(CONCATENATE("SeguimientoAlumnos!R"&amp;MATCH($C81,SeguimientoAlumnos!$C$3:$C$160,0)+2&amp;"C"&amp;AS81+1&amp;":R"&amp;MATCH($C81,SeguimientoAlumnos!$C$3:$C$160,0)+2&amp;"C76"),FALSE()),0)+AS81,0)</f>
        <v>0</v>
      </c>
      <c r="AU81" s="133">
        <f aca="1">IF($G81&gt;1,MATCH("X",INDIRECT(CONCATENATE("SeguimientoAlumnos!R"&amp;MATCH($C81,SeguimientoAlumnos!$C$3:$C$160,0)+2&amp;"C"&amp;AT81+1&amp;":R"&amp;MATCH($C81,SeguimientoAlumnos!$C$3:$C$160,0)+2&amp;"C76"),FALSE()),0)+AT81,0)</f>
        <v>0</v>
      </c>
      <c r="AV81" s="133">
        <f aca="1">IF($G81&gt;1,MATCH("X",INDIRECT(CONCATENATE("SeguimientoAlumnos!R"&amp;MATCH($C81,SeguimientoAlumnos!$C$3:$C$160,0)+2&amp;"C"&amp;AU81+1&amp;":R"&amp;MATCH($C81,SeguimientoAlumnos!$C$3:$C$160,0)+2&amp;"C76"),FALSE()),0)+AU81,0)</f>
        <v>0</v>
      </c>
    </row>
    <row r="82" spans="1:48" ht="15.75" customHeight="1">
      <c r="A82" s="130" t="e">
        <f>#REF!</f>
        <v>#REF!</v>
      </c>
      <c r="B82" s="130" t="str">
        <f>SeguimientoAlumnos!A84</f>
        <v>ISC08B</v>
      </c>
      <c r="C82" s="130" t="str">
        <f>SeguimientoAlumnos!C84</f>
        <v>UP200738</v>
      </c>
      <c r="D82" s="130">
        <f>SeguimientoAlumnos!D84</f>
        <v>0</v>
      </c>
      <c r="E82" s="65" t="str">
        <f>C82&amp;"@alumnos.upa.edu.mx"</f>
        <v>UP200738@alumnos.upa.edu.mx</v>
      </c>
      <c r="F82" s="65">
        <f>VLOOKUP($C82,SeguimientoAlumnos!$C$2:$BW$109,51,FALSE())</f>
        <v>0</v>
      </c>
      <c r="G82" s="65">
        <f>VLOOKUP($C82,SeguimientoAlumnos!$C$2:$BW$109,52,FALSE())</f>
        <v>0</v>
      </c>
      <c r="H82" s="131" t="str">
        <f aca="1">IFERROR(INDIRECT(CONCATENATE("SeguimientoAlumnos!R2C"&amp;AN82),FALSE()),"")</f>
        <v/>
      </c>
      <c r="I82" s="131" t="str">
        <f aca="1">IFERROR(INDIRECT(CONCATENATE("SeguimientoAlumnos!R2C"&amp;AO82),FALSE()),"")</f>
        <v/>
      </c>
      <c r="J82" s="131" t="str">
        <f aca="1">IFERROR(INDIRECT(CONCATENATE("SeguimientoAlumnos!R2C"&amp;AP82),FALSE()),"")</f>
        <v/>
      </c>
      <c r="K82" s="131" t="str">
        <f aca="1">IFERROR(INDIRECT(CONCATENATE("SeguimientoAlumnos!R2C"&amp;AQ82),FALSE()),"")</f>
        <v/>
      </c>
      <c r="L82" s="131" t="str">
        <f aca="1">IFERROR(INDIRECT(CONCATENATE("SeguimientoAlumnos!R2C"&amp;AR82),FALSE()),"")</f>
        <v/>
      </c>
      <c r="M82" s="131" t="str">
        <f aca="1">IFERROR(INDIRECT(CONCATENATE("SeguimientoAlumnos!R2C"&amp;AS82),FALSE()),"")</f>
        <v/>
      </c>
      <c r="N82" s="131" t="str">
        <f aca="1">IFERROR(INDIRECT(CONCATENATE("SeguimientoAlumnos!R2C"&amp;AT82),FALSE()),"")</f>
        <v/>
      </c>
      <c r="O82" s="131" t="str">
        <f aca="1">IFERROR(INDIRECT(CONCATENATE("SeguimientoAlumnos!R2C"&amp;AU82),FALSE()),"")</f>
        <v/>
      </c>
      <c r="P82" s="131" t="str">
        <f aca="1">IFERROR(INDIRECT(CONCATENATE("SeguimientoAlumnos!R2C"&amp;AV82),FALSE()),"")</f>
        <v/>
      </c>
      <c r="Q82" s="65">
        <f>VLOOKUP($C82,SeguimientoAlumnos!$C$2:$BT$109,49,FALSE())</f>
        <v>0</v>
      </c>
      <c r="R82" s="131" t="str">
        <f aca="1">IFERROR(INDIRECT(CONCATENATE("SeguimientoAlumnos!R2C"&amp;AG82),FALSE()),"")</f>
        <v/>
      </c>
      <c r="S82" s="131" t="str">
        <f aca="1">IFERROR(INDIRECT(CONCATENATE("SeguimientoAlumnos!R2C"&amp;AH82),FALSE()),"")</f>
        <v/>
      </c>
      <c r="T82" s="131" t="str">
        <f aca="1">IFERROR(INDIRECT(CONCATENATE("SeguimientoAlumnos!R2C"&amp;AI82),FALSE()),"")</f>
        <v/>
      </c>
      <c r="U82" s="65"/>
      <c r="V82" s="65"/>
      <c r="W82" s="65"/>
      <c r="X82" s="65"/>
      <c r="Y82" s="65">
        <f>VLOOKUP($C82,SeguimientoAlumnos!$C$2:$BT$109,50,FALSE())</f>
        <v>0</v>
      </c>
      <c r="Z82" s="131" t="str">
        <f aca="1">IFERROR(INDIRECT(CONCATENATE("SeguimientoAlumnos!R2C"&amp;AD82),FALSE()),"")</f>
        <v/>
      </c>
      <c r="AA82" s="131" t="str">
        <f aca="1">IFERROR(INDIRECT(CONCATENATE("SeguimientoAlumnos!R2C"&amp;AE82),FALSE()),"")</f>
        <v/>
      </c>
      <c r="AB82" s="131" t="str">
        <f aca="1">IFERROR(INDIRECT(CONCATENATE("SeguimientoAlumnos!R2C"&amp;AF82),FALSE()),"")</f>
        <v/>
      </c>
      <c r="AC82" s="65">
        <f>VLOOKUP($C82,SeguimientoAlumnos!$C$2:$BT$109,43,FALSE())</f>
        <v>0</v>
      </c>
      <c r="AD82" s="132">
        <f aca="1">IF($Y82&gt;0,MATCH("E",INDIRECT(CONCATENATE("SeguimientoAlumnos!R"&amp;MATCH($C82,SeguimientoAlumnos!$C$3:$C$130,0)+2&amp;"C5"&amp;":R"&amp;MATCH($C82,SeguimientoAlumnos!$C$3:$C$130,0)+2&amp;"C76"),FALSE()),0)+4,0)</f>
        <v>0</v>
      </c>
      <c r="AE82" s="133">
        <f aca="1">IF($Y82&gt;1,MATCH("E",INDIRECT(CONCATENATE("SeguimientoAlumnos!R"&amp;MATCH($C82,SeguimientoAlumnos!$C$3:$C$130,0)+2&amp;"C"&amp;AD82+1&amp;":R"&amp;MATCH($C82,SeguimientoAlumnos!$C$3:$C$130,0)+2&amp;"C76"),FALSE()),0)+AD82,0)</f>
        <v>0</v>
      </c>
      <c r="AF82" s="133">
        <f aca="1">IF($Y82&gt;2,MATCH("E",INDIRECT(CONCATENATE("SeguimientoAlumnos!R"&amp;MATCH($C82,SeguimientoAlumnos!$C$3:$C$130,0)+2&amp;"C"&amp;AE82+1&amp;":R"&amp;MATCH($C82,SeguimientoAlumnos!$C$3:$C$130,0)+2&amp;"C76"),FALSE()),0)+AE82,0)</f>
        <v>0</v>
      </c>
      <c r="AG82" s="133">
        <f aca="1">IF($Q82&gt;0,MATCH("R",INDIRECT(CONCATENATE("SeguimientoAlumnos!R"&amp;MATCH($C82,SeguimientoAlumnos!$C$3:$C$160,0)+2&amp;"C5"&amp;":R"&amp;MATCH($C82,SeguimientoAlumnos!$C$3:$C$160,0)+2&amp;"C76"),FALSE()),0)+4,0)</f>
        <v>0</v>
      </c>
      <c r="AH82" s="133">
        <f aca="1">IF($Q82&gt;1,MATCH("R",INDIRECT(CONCATENATE("SeguimientoAlumnos!R"&amp;MATCH($C82,SeguimientoAlumnos!$C$3:$C$160,0)+2&amp;"C"&amp;AG82+1&amp;":R"&amp;MATCH($C82,SeguimientoAlumnos!$C$3:$C$160,0)+2&amp;"C76"),FALSE()),0)+AG82,0)</f>
        <v>0</v>
      </c>
      <c r="AI82" s="133">
        <f aca="1">IF($Q82&gt;1,MATCH("R",INDIRECT(CONCATENATE("SeguimientoAlumnos!R"&amp;MATCH($C82,SeguimientoAlumnos!$C$3:$C$160,0)+2&amp;"C"&amp;AH82+1&amp;":R"&amp;MATCH($C82,SeguimientoAlumnos!$C$3:$C$160,0)+2&amp;"C76"),FALSE()),0)+AH82,0)</f>
        <v>0</v>
      </c>
      <c r="AJ82" s="133">
        <f aca="1">IF($Q82&gt;1,MATCH("R",INDIRECT(CONCATENATE("SeguimientoAlumnos!R"&amp;MATCH($C82,SeguimientoAlumnos!$C$3:$C$160,0)+2&amp;"C"&amp;AI82+1&amp;":R"&amp;MATCH($C82,SeguimientoAlumnos!$C$3:$C$160,0)+2&amp;"C76"),FALSE()),0)+AI82,0)</f>
        <v>0</v>
      </c>
      <c r="AK82" s="133">
        <f aca="1">IF($Q82&gt;1,MATCH("R",INDIRECT(CONCATENATE("SeguimientoAlumnos!R"&amp;MATCH($C82,SeguimientoAlumnos!$C$3:$C$160,0)+2&amp;"C"&amp;AJ82+1&amp;":R"&amp;MATCH($C82,SeguimientoAlumnos!$C$3:$C$160,0)+2&amp;"C76"),FALSE()),0)+AJ82,0)</f>
        <v>0</v>
      </c>
      <c r="AL82" s="134">
        <f aca="1">IF($Q82&gt;1,MATCH("R",INDIRECT(CONCATENATE("SeguimientoAlumnos!R"&amp;MATCH($C82,SeguimientoAlumnos!$C$3:$C$160,0)+2&amp;"C"&amp;AK82+1&amp;":R"&amp;MATCH($C82,SeguimientoAlumnos!$C$3:$C$160,0)+2&amp;"C76"),FALSE()),0)+AK82,0)</f>
        <v>0</v>
      </c>
      <c r="AM82" s="134">
        <f aca="1">IF($Q82&gt;1,MATCH("R",INDIRECT(CONCATENATE("SeguimientoAlumnos!R"&amp;MATCH($C82,SeguimientoAlumnos!$C$3:$C$160,0)+2&amp;"C"&amp;AL82+1&amp;":R"&amp;MATCH($C82,SeguimientoAlumnos!$C$3:$C$160,0)+2&amp;"C76"),FALSE()),0)+AL82,0)</f>
        <v>0</v>
      </c>
      <c r="AN82" s="133">
        <f aca="1">IF($G82&gt;0,MATCH("X",INDIRECT(CONCATENATE("SeguimientoAlumnos!R"&amp;MATCH($C82,SeguimientoAlumnos!$C$3:$C$160,0)+2&amp;"C5"&amp;":R"&amp;MATCH($C82,SeguimientoAlumnos!$C$3:$C$160,0)+2&amp;"C76"),FALSE()),0)+4,0)</f>
        <v>0</v>
      </c>
      <c r="AO82" s="135">
        <f aca="1">IF($G82&gt;1,MATCH("X",INDIRECT(CONCATENATE("SeguimientoAlumnos!R"&amp;MATCH($C82,SeguimientoAlumnos!$C$3:$C$160,0)+2&amp;"C"&amp;AN82+1&amp;":R"&amp;MATCH($C82,SeguimientoAlumnos!$C$3:$C$160,0)+2&amp;"C76"),FALSE()),0)+AN82,0)</f>
        <v>0</v>
      </c>
      <c r="AP82" s="133">
        <f aca="1">IF($G82&gt;1,MATCH("X",INDIRECT(CONCATENATE("SeguimientoAlumnos!R"&amp;MATCH($C82,SeguimientoAlumnos!$C$3:$C$160,0)+2&amp;"C"&amp;AO82+1&amp;":R"&amp;MATCH($C82,SeguimientoAlumnos!$C$3:$C$160,0)+2&amp;"C76"),FALSE()),0)+AO82,0)</f>
        <v>0</v>
      </c>
      <c r="AQ82" s="133">
        <f aca="1">IF($G82&gt;1,MATCH("X",INDIRECT(CONCATENATE("SeguimientoAlumnos!R"&amp;MATCH($C82,SeguimientoAlumnos!$C$3:$C$160,0)+2&amp;"C"&amp;AP82+1&amp;":R"&amp;MATCH($C82,SeguimientoAlumnos!$C$3:$C$160,0)+2&amp;"C76"),FALSE()),0)+AP82,0)</f>
        <v>0</v>
      </c>
      <c r="AR82" s="133">
        <f aca="1">IF($G82&gt;1,MATCH("X",INDIRECT(CONCATENATE("SeguimientoAlumnos!R"&amp;MATCH($C82,SeguimientoAlumnos!$C$3:$C$160,0)+2&amp;"C"&amp;AQ82+1&amp;":R"&amp;MATCH($C82,SeguimientoAlumnos!$C$3:$C$160,0)+2&amp;"C76"),FALSE()),0)+AQ82,0)</f>
        <v>0</v>
      </c>
      <c r="AS82" s="133">
        <f aca="1">IF($G82&gt;1,MATCH("X",INDIRECT(CONCATENATE("SeguimientoAlumnos!R"&amp;MATCH($C82,SeguimientoAlumnos!$C$3:$C$160,0)+2&amp;"C"&amp;AR82+1&amp;":R"&amp;MATCH($C82,SeguimientoAlumnos!$C$3:$C$160,0)+2&amp;"C76"),FALSE()),0)+AR82,0)</f>
        <v>0</v>
      </c>
      <c r="AT82" s="133">
        <f aca="1">IF($G82&gt;1,MATCH("X",INDIRECT(CONCATENATE("SeguimientoAlumnos!R"&amp;MATCH($C82,SeguimientoAlumnos!$C$3:$C$160,0)+2&amp;"C"&amp;AS82+1&amp;":R"&amp;MATCH($C82,SeguimientoAlumnos!$C$3:$C$160,0)+2&amp;"C76"),FALSE()),0)+AS82,0)</f>
        <v>0</v>
      </c>
      <c r="AU82" s="133">
        <f aca="1">IF($G82&gt;1,MATCH("X",INDIRECT(CONCATENATE("SeguimientoAlumnos!R"&amp;MATCH($C82,SeguimientoAlumnos!$C$3:$C$160,0)+2&amp;"C"&amp;AT82+1&amp;":R"&amp;MATCH($C82,SeguimientoAlumnos!$C$3:$C$160,0)+2&amp;"C76"),FALSE()),0)+AT82,0)</f>
        <v>0</v>
      </c>
      <c r="AV82" s="133">
        <f aca="1">IF($G82&gt;1,MATCH("X",INDIRECT(CONCATENATE("SeguimientoAlumnos!R"&amp;MATCH($C82,SeguimientoAlumnos!$C$3:$C$160,0)+2&amp;"C"&amp;AU82+1&amp;":R"&amp;MATCH($C82,SeguimientoAlumnos!$C$3:$C$160,0)+2&amp;"C76"),FALSE()),0)+AU82,0)</f>
        <v>0</v>
      </c>
    </row>
    <row r="83" spans="1:48" ht="15.75" customHeight="1">
      <c r="A83" s="130" t="e">
        <f>#REF!</f>
        <v>#REF!</v>
      </c>
      <c r="B83" s="130" t="str">
        <f>SeguimientoAlumnos!A85</f>
        <v>ISC08B</v>
      </c>
      <c r="C83" s="130" t="str">
        <f>SeguimientoAlumnos!C85</f>
        <v>UP200760</v>
      </c>
      <c r="D83" s="130">
        <f>SeguimientoAlumnos!D85</f>
        <v>0</v>
      </c>
      <c r="E83" s="65" t="str">
        <f>C83&amp;"@alumnos.upa.edu.mx"</f>
        <v>UP200760@alumnos.upa.edu.mx</v>
      </c>
      <c r="F83" s="65">
        <f>VLOOKUP($C83,SeguimientoAlumnos!$C$2:$BW$109,51,FALSE())</f>
        <v>0</v>
      </c>
      <c r="G83" s="65">
        <f>VLOOKUP($C83,SeguimientoAlumnos!$C$2:$BW$109,52,FALSE())</f>
        <v>0</v>
      </c>
      <c r="H83" s="131" t="str">
        <f aca="1">IFERROR(INDIRECT(CONCATENATE("SeguimientoAlumnos!R2C"&amp;AN83),FALSE()),"")</f>
        <v/>
      </c>
      <c r="I83" s="131" t="str">
        <f aca="1">IFERROR(INDIRECT(CONCATENATE("SeguimientoAlumnos!R2C"&amp;AO83),FALSE()),"")</f>
        <v/>
      </c>
      <c r="J83" s="131" t="str">
        <f aca="1">IFERROR(INDIRECT(CONCATENATE("SeguimientoAlumnos!R2C"&amp;AP83),FALSE()),"")</f>
        <v/>
      </c>
      <c r="K83" s="131" t="str">
        <f aca="1">IFERROR(INDIRECT(CONCATENATE("SeguimientoAlumnos!R2C"&amp;AQ83),FALSE()),"")</f>
        <v/>
      </c>
      <c r="L83" s="131" t="str">
        <f aca="1">IFERROR(INDIRECT(CONCATENATE("SeguimientoAlumnos!R2C"&amp;AR83),FALSE()),"")</f>
        <v/>
      </c>
      <c r="M83" s="131" t="str">
        <f aca="1">IFERROR(INDIRECT(CONCATENATE("SeguimientoAlumnos!R2C"&amp;AS83),FALSE()),"")</f>
        <v/>
      </c>
      <c r="N83" s="131" t="str">
        <f aca="1">IFERROR(INDIRECT(CONCATENATE("SeguimientoAlumnos!R2C"&amp;AT83),FALSE()),"")</f>
        <v/>
      </c>
      <c r="O83" s="131" t="str">
        <f aca="1">IFERROR(INDIRECT(CONCATENATE("SeguimientoAlumnos!R2C"&amp;AU83),FALSE()),"")</f>
        <v/>
      </c>
      <c r="P83" s="131" t="str">
        <f aca="1">IFERROR(INDIRECT(CONCATENATE("SeguimientoAlumnos!R2C"&amp;AV83),FALSE()),"")</f>
        <v/>
      </c>
      <c r="Q83" s="65">
        <f>VLOOKUP($C83,SeguimientoAlumnos!$C$2:$BT$109,49,FALSE())</f>
        <v>0</v>
      </c>
      <c r="R83" s="131" t="str">
        <f aca="1">IFERROR(INDIRECT(CONCATENATE("SeguimientoAlumnos!R2C"&amp;AG83),FALSE()),"")</f>
        <v/>
      </c>
      <c r="S83" s="131" t="str">
        <f aca="1">IFERROR(INDIRECT(CONCATENATE("SeguimientoAlumnos!R2C"&amp;AH83),FALSE()),"")</f>
        <v/>
      </c>
      <c r="T83" s="131" t="str">
        <f aca="1">IFERROR(INDIRECT(CONCATENATE("SeguimientoAlumnos!R2C"&amp;AI83),FALSE()),"")</f>
        <v/>
      </c>
      <c r="U83" s="65"/>
      <c r="V83" s="65"/>
      <c r="W83" s="65"/>
      <c r="X83" s="65"/>
      <c r="Y83" s="65">
        <f>VLOOKUP($C83,SeguimientoAlumnos!$C$2:$BT$109,50,FALSE())</f>
        <v>0</v>
      </c>
      <c r="Z83" s="131" t="str">
        <f aca="1">IFERROR(INDIRECT(CONCATENATE("SeguimientoAlumnos!R2C"&amp;AD83),FALSE()),"")</f>
        <v/>
      </c>
      <c r="AA83" s="131" t="str">
        <f aca="1">IFERROR(INDIRECT(CONCATENATE("SeguimientoAlumnos!R2C"&amp;AE83),FALSE()),"")</f>
        <v/>
      </c>
      <c r="AB83" s="131" t="str">
        <f aca="1">IFERROR(INDIRECT(CONCATENATE("SeguimientoAlumnos!R2C"&amp;AF83),FALSE()),"")</f>
        <v/>
      </c>
      <c r="AC83" s="65">
        <f>VLOOKUP($C83,SeguimientoAlumnos!$C$2:$BT$109,43,FALSE())</f>
        <v>0</v>
      </c>
      <c r="AD83" s="132">
        <f aca="1">IF($Y83&gt;0,MATCH("E",INDIRECT(CONCATENATE("SeguimientoAlumnos!R"&amp;MATCH($C83,SeguimientoAlumnos!$C$3:$C$130,0)+2&amp;"C5"&amp;":R"&amp;MATCH($C83,SeguimientoAlumnos!$C$3:$C$130,0)+2&amp;"C76"),FALSE()),0)+4,0)</f>
        <v>0</v>
      </c>
      <c r="AE83" s="133">
        <f aca="1">IF($Y83&gt;1,MATCH("E",INDIRECT(CONCATENATE("SeguimientoAlumnos!R"&amp;MATCH($C83,SeguimientoAlumnos!$C$3:$C$130,0)+2&amp;"C"&amp;AD83+1&amp;":R"&amp;MATCH($C83,SeguimientoAlumnos!$C$3:$C$130,0)+2&amp;"C76"),FALSE()),0)+AD83,0)</f>
        <v>0</v>
      </c>
      <c r="AF83" s="133">
        <f aca="1">IF($Y83&gt;2,MATCH("E",INDIRECT(CONCATENATE("SeguimientoAlumnos!R"&amp;MATCH($C83,SeguimientoAlumnos!$C$3:$C$130,0)+2&amp;"C"&amp;AE83+1&amp;":R"&amp;MATCH($C83,SeguimientoAlumnos!$C$3:$C$130,0)+2&amp;"C76"),FALSE()),0)+AE83,0)</f>
        <v>0</v>
      </c>
      <c r="AG83" s="133">
        <f aca="1">IF($Q83&gt;0,MATCH("R",INDIRECT(CONCATENATE("SeguimientoAlumnos!R"&amp;MATCH($C83,SeguimientoAlumnos!$C$3:$C$160,0)+2&amp;"C5"&amp;":R"&amp;MATCH($C83,SeguimientoAlumnos!$C$3:$C$160,0)+2&amp;"C76"),FALSE()),0)+4,0)</f>
        <v>0</v>
      </c>
      <c r="AH83" s="133">
        <f aca="1">IF($Q83&gt;1,MATCH("R",INDIRECT(CONCATENATE("SeguimientoAlumnos!R"&amp;MATCH($C83,SeguimientoAlumnos!$C$3:$C$160,0)+2&amp;"C"&amp;AG83+1&amp;":R"&amp;MATCH($C83,SeguimientoAlumnos!$C$3:$C$160,0)+2&amp;"C76"),FALSE()),0)+AG83,0)</f>
        <v>0</v>
      </c>
      <c r="AI83" s="133">
        <f aca="1">IF($Q83&gt;1,MATCH("R",INDIRECT(CONCATENATE("SeguimientoAlumnos!R"&amp;MATCH($C83,SeguimientoAlumnos!$C$3:$C$160,0)+2&amp;"C"&amp;AH83+1&amp;":R"&amp;MATCH($C83,SeguimientoAlumnos!$C$3:$C$160,0)+2&amp;"C76"),FALSE()),0)+AH83,0)</f>
        <v>0</v>
      </c>
      <c r="AJ83" s="133">
        <f aca="1">IF($Q83&gt;1,MATCH("R",INDIRECT(CONCATENATE("SeguimientoAlumnos!R"&amp;MATCH($C83,SeguimientoAlumnos!$C$3:$C$160,0)+2&amp;"C"&amp;AI83+1&amp;":R"&amp;MATCH($C83,SeguimientoAlumnos!$C$3:$C$160,0)+2&amp;"C76"),FALSE()),0)+AI83,0)</f>
        <v>0</v>
      </c>
      <c r="AK83" s="133">
        <f aca="1">IF($Q83&gt;1,MATCH("R",INDIRECT(CONCATENATE("SeguimientoAlumnos!R"&amp;MATCH($C83,SeguimientoAlumnos!$C$3:$C$160,0)+2&amp;"C"&amp;AJ83+1&amp;":R"&amp;MATCH($C83,SeguimientoAlumnos!$C$3:$C$160,0)+2&amp;"C76"),FALSE()),0)+AJ83,0)</f>
        <v>0</v>
      </c>
      <c r="AL83" s="134">
        <f aca="1">IF($Q83&gt;1,MATCH("R",INDIRECT(CONCATENATE("SeguimientoAlumnos!R"&amp;MATCH($C83,SeguimientoAlumnos!$C$3:$C$160,0)+2&amp;"C"&amp;AK83+1&amp;":R"&amp;MATCH($C83,SeguimientoAlumnos!$C$3:$C$160,0)+2&amp;"C76"),FALSE()),0)+AK83,0)</f>
        <v>0</v>
      </c>
      <c r="AM83" s="134">
        <f aca="1">IF($Q83&gt;1,MATCH("R",INDIRECT(CONCATENATE("SeguimientoAlumnos!R"&amp;MATCH($C83,SeguimientoAlumnos!$C$3:$C$160,0)+2&amp;"C"&amp;AL83+1&amp;":R"&amp;MATCH($C83,SeguimientoAlumnos!$C$3:$C$160,0)+2&amp;"C76"),FALSE()),0)+AL83,0)</f>
        <v>0</v>
      </c>
      <c r="AN83" s="133">
        <f aca="1">IF($G83&gt;0,MATCH("X",INDIRECT(CONCATENATE("SeguimientoAlumnos!R"&amp;MATCH($C83,SeguimientoAlumnos!$C$3:$C$160,0)+2&amp;"C5"&amp;":R"&amp;MATCH($C83,SeguimientoAlumnos!$C$3:$C$160,0)+2&amp;"C76"),FALSE()),0)+4,0)</f>
        <v>0</v>
      </c>
      <c r="AO83" s="135">
        <f aca="1">IF($G83&gt;1,MATCH("X",INDIRECT(CONCATENATE("SeguimientoAlumnos!R"&amp;MATCH($C83,SeguimientoAlumnos!$C$3:$C$160,0)+2&amp;"C"&amp;AN83+1&amp;":R"&amp;MATCH($C83,SeguimientoAlumnos!$C$3:$C$160,0)+2&amp;"C76"),FALSE()),0)+AN83,0)</f>
        <v>0</v>
      </c>
      <c r="AP83" s="133">
        <f aca="1">IF($G83&gt;1,MATCH("X",INDIRECT(CONCATENATE("SeguimientoAlumnos!R"&amp;MATCH($C83,SeguimientoAlumnos!$C$3:$C$160,0)+2&amp;"C"&amp;AO83+1&amp;":R"&amp;MATCH($C83,SeguimientoAlumnos!$C$3:$C$160,0)+2&amp;"C76"),FALSE()),0)+AO83,0)</f>
        <v>0</v>
      </c>
      <c r="AQ83" s="133">
        <f aca="1">IF($G83&gt;1,MATCH("X",INDIRECT(CONCATENATE("SeguimientoAlumnos!R"&amp;MATCH($C83,SeguimientoAlumnos!$C$3:$C$160,0)+2&amp;"C"&amp;AP83+1&amp;":R"&amp;MATCH($C83,SeguimientoAlumnos!$C$3:$C$160,0)+2&amp;"C76"),FALSE()),0)+AP83,0)</f>
        <v>0</v>
      </c>
      <c r="AR83" s="133">
        <f aca="1">IF($G83&gt;1,MATCH("X",INDIRECT(CONCATENATE("SeguimientoAlumnos!R"&amp;MATCH($C83,SeguimientoAlumnos!$C$3:$C$160,0)+2&amp;"C"&amp;AQ83+1&amp;":R"&amp;MATCH($C83,SeguimientoAlumnos!$C$3:$C$160,0)+2&amp;"C76"),FALSE()),0)+AQ83,0)</f>
        <v>0</v>
      </c>
      <c r="AS83" s="133">
        <f aca="1">IF($G83&gt;1,MATCH("X",INDIRECT(CONCATENATE("SeguimientoAlumnos!R"&amp;MATCH($C83,SeguimientoAlumnos!$C$3:$C$160,0)+2&amp;"C"&amp;AR83+1&amp;":R"&amp;MATCH($C83,SeguimientoAlumnos!$C$3:$C$160,0)+2&amp;"C76"),FALSE()),0)+AR83,0)</f>
        <v>0</v>
      </c>
      <c r="AT83" s="133">
        <f aca="1">IF($G83&gt;1,MATCH("X",INDIRECT(CONCATENATE("SeguimientoAlumnos!R"&amp;MATCH($C83,SeguimientoAlumnos!$C$3:$C$160,0)+2&amp;"C"&amp;AS83+1&amp;":R"&amp;MATCH($C83,SeguimientoAlumnos!$C$3:$C$160,0)+2&amp;"C76"),FALSE()),0)+AS83,0)</f>
        <v>0</v>
      </c>
      <c r="AU83" s="133">
        <f aca="1">IF($G83&gt;1,MATCH("X",INDIRECT(CONCATENATE("SeguimientoAlumnos!R"&amp;MATCH($C83,SeguimientoAlumnos!$C$3:$C$160,0)+2&amp;"C"&amp;AT83+1&amp;":R"&amp;MATCH($C83,SeguimientoAlumnos!$C$3:$C$160,0)+2&amp;"C76"),FALSE()),0)+AT83,0)</f>
        <v>0</v>
      </c>
      <c r="AV83" s="133">
        <f aca="1">IF($G83&gt;1,MATCH("X",INDIRECT(CONCATENATE("SeguimientoAlumnos!R"&amp;MATCH($C83,SeguimientoAlumnos!$C$3:$C$160,0)+2&amp;"C"&amp;AU83+1&amp;":R"&amp;MATCH($C83,SeguimientoAlumnos!$C$3:$C$160,0)+2&amp;"C76"),FALSE()),0)+AU83,0)</f>
        <v>0</v>
      </c>
    </row>
    <row r="84" spans="1:48" ht="15.75" customHeight="1">
      <c r="A84" s="130" t="e">
        <f>#REF!</f>
        <v>#REF!</v>
      </c>
      <c r="B84" s="130" t="str">
        <f>SeguimientoAlumnos!A86</f>
        <v>ISC03A</v>
      </c>
      <c r="C84" s="130" t="str">
        <f>SeguimientoAlumnos!C86</f>
        <v>UP220144</v>
      </c>
      <c r="D84" s="130">
        <f>SeguimientoAlumnos!D86</f>
        <v>0</v>
      </c>
      <c r="E84" s="65" t="str">
        <f>C84&amp;"@alumnos.upa.edu.mx"</f>
        <v>UP220144@alumnos.upa.edu.mx</v>
      </c>
      <c r="F84" s="65">
        <f>VLOOKUP($C84,SeguimientoAlumnos!$C$2:$BW$109,51,FALSE())</f>
        <v>0</v>
      </c>
      <c r="G84" s="65">
        <f>VLOOKUP($C84,SeguimientoAlumnos!$C$2:$BW$109,52,FALSE())</f>
        <v>0</v>
      </c>
      <c r="H84" s="131" t="str">
        <f aca="1">IFERROR(INDIRECT(CONCATENATE("SeguimientoAlumnos!R2C"&amp;AN84),FALSE()),"")</f>
        <v/>
      </c>
      <c r="I84" s="131" t="str">
        <f aca="1">IFERROR(INDIRECT(CONCATENATE("SeguimientoAlumnos!R2C"&amp;AO84),FALSE()),"")</f>
        <v/>
      </c>
      <c r="J84" s="131" t="str">
        <f aca="1">IFERROR(INDIRECT(CONCATENATE("SeguimientoAlumnos!R2C"&amp;AP84),FALSE()),"")</f>
        <v/>
      </c>
      <c r="K84" s="131" t="str">
        <f aca="1">IFERROR(INDIRECT(CONCATENATE("SeguimientoAlumnos!R2C"&amp;AQ84),FALSE()),"")</f>
        <v/>
      </c>
      <c r="L84" s="131" t="str">
        <f aca="1">IFERROR(INDIRECT(CONCATENATE("SeguimientoAlumnos!R2C"&amp;AR84),FALSE()),"")</f>
        <v/>
      </c>
      <c r="M84" s="131" t="str">
        <f aca="1">IFERROR(INDIRECT(CONCATENATE("SeguimientoAlumnos!R2C"&amp;AS84),FALSE()),"")</f>
        <v/>
      </c>
      <c r="N84" s="131" t="str">
        <f aca="1">IFERROR(INDIRECT(CONCATENATE("SeguimientoAlumnos!R2C"&amp;AT84),FALSE()),"")</f>
        <v/>
      </c>
      <c r="O84" s="131" t="str">
        <f aca="1">IFERROR(INDIRECT(CONCATENATE("SeguimientoAlumnos!R2C"&amp;AU84),FALSE()),"")</f>
        <v/>
      </c>
      <c r="P84" s="131" t="str">
        <f aca="1">IFERROR(INDIRECT(CONCATENATE("SeguimientoAlumnos!R2C"&amp;AV84),FALSE()),"")</f>
        <v/>
      </c>
      <c r="Q84" s="65">
        <f>VLOOKUP($C84,SeguimientoAlumnos!$C$2:$BT$109,49,FALSE())</f>
        <v>0</v>
      </c>
      <c r="R84" s="131" t="str">
        <f aca="1">IFERROR(INDIRECT(CONCATENATE("SeguimientoAlumnos!R2C"&amp;AG84),FALSE()),"")</f>
        <v/>
      </c>
      <c r="S84" s="131" t="str">
        <f aca="1">IFERROR(INDIRECT(CONCATENATE("SeguimientoAlumnos!R2C"&amp;AH84),FALSE()),"")</f>
        <v/>
      </c>
      <c r="T84" s="131" t="str">
        <f aca="1">IFERROR(INDIRECT(CONCATENATE("SeguimientoAlumnos!R2C"&amp;AI84),FALSE()),"")</f>
        <v/>
      </c>
      <c r="U84" s="65"/>
      <c r="V84" s="65"/>
      <c r="W84" s="65"/>
      <c r="X84" s="65"/>
      <c r="Y84" s="65">
        <f>VLOOKUP($C84,SeguimientoAlumnos!$C$2:$BT$109,50,FALSE())</f>
        <v>0</v>
      </c>
      <c r="Z84" s="131" t="str">
        <f aca="1">IFERROR(INDIRECT(CONCATENATE("SeguimientoAlumnos!R2C"&amp;AD84),FALSE()),"")</f>
        <v/>
      </c>
      <c r="AA84" s="131" t="str">
        <f aca="1">IFERROR(INDIRECT(CONCATENATE("SeguimientoAlumnos!R2C"&amp;AE84),FALSE()),"")</f>
        <v/>
      </c>
      <c r="AB84" s="131" t="str">
        <f aca="1">IFERROR(INDIRECT(CONCATENATE("SeguimientoAlumnos!R2C"&amp;AF84),FALSE()),"")</f>
        <v/>
      </c>
      <c r="AC84" s="65">
        <f>VLOOKUP($C84,SeguimientoAlumnos!$C$2:$BT$109,43,FALSE())</f>
        <v>0</v>
      </c>
      <c r="AD84" s="132">
        <f aca="1">IF($Y84&gt;0,MATCH("E",INDIRECT(CONCATENATE("SeguimientoAlumnos!R"&amp;MATCH($C84,SeguimientoAlumnos!$C$3:$C$130,0)+2&amp;"C5"&amp;":R"&amp;MATCH($C84,SeguimientoAlumnos!$C$3:$C$130,0)+2&amp;"C76"),FALSE()),0)+4,0)</f>
        <v>0</v>
      </c>
      <c r="AE84" s="133">
        <f aca="1">IF($Y84&gt;1,MATCH("E",INDIRECT(CONCATENATE("SeguimientoAlumnos!R"&amp;MATCH($C84,SeguimientoAlumnos!$C$3:$C$130,0)+2&amp;"C"&amp;AD84+1&amp;":R"&amp;MATCH($C84,SeguimientoAlumnos!$C$3:$C$130,0)+2&amp;"C76"),FALSE()),0)+AD84,0)</f>
        <v>0</v>
      </c>
      <c r="AF84" s="133">
        <f aca="1">IF($Y84&gt;2,MATCH("E",INDIRECT(CONCATENATE("SeguimientoAlumnos!R"&amp;MATCH($C84,SeguimientoAlumnos!$C$3:$C$130,0)+2&amp;"C"&amp;AE84+1&amp;":R"&amp;MATCH($C84,SeguimientoAlumnos!$C$3:$C$130,0)+2&amp;"C76"),FALSE()),0)+AE84,0)</f>
        <v>0</v>
      </c>
      <c r="AG84" s="133">
        <f aca="1">IF($Q84&gt;0,MATCH("R",INDIRECT(CONCATENATE("SeguimientoAlumnos!R"&amp;MATCH($C84,SeguimientoAlumnos!$C$3:$C$160,0)+2&amp;"C5"&amp;":R"&amp;MATCH($C84,SeguimientoAlumnos!$C$3:$C$160,0)+2&amp;"C76"),FALSE()),0)+4,0)</f>
        <v>0</v>
      </c>
      <c r="AH84" s="133">
        <f aca="1">IF($Q84&gt;1,MATCH("R",INDIRECT(CONCATENATE("SeguimientoAlumnos!R"&amp;MATCH($C84,SeguimientoAlumnos!$C$3:$C$160,0)+2&amp;"C"&amp;AG84+1&amp;":R"&amp;MATCH($C84,SeguimientoAlumnos!$C$3:$C$160,0)+2&amp;"C76"),FALSE()),0)+AG84,0)</f>
        <v>0</v>
      </c>
      <c r="AI84" s="133">
        <f aca="1">IF($Q84&gt;1,MATCH("R",INDIRECT(CONCATENATE("SeguimientoAlumnos!R"&amp;MATCH($C84,SeguimientoAlumnos!$C$3:$C$160,0)+2&amp;"C"&amp;AH84+1&amp;":R"&amp;MATCH($C84,SeguimientoAlumnos!$C$3:$C$160,0)+2&amp;"C76"),FALSE()),0)+AH84,0)</f>
        <v>0</v>
      </c>
      <c r="AJ84" s="133">
        <f aca="1">IF($Q84&gt;1,MATCH("R",INDIRECT(CONCATENATE("SeguimientoAlumnos!R"&amp;MATCH($C84,SeguimientoAlumnos!$C$3:$C$160,0)+2&amp;"C"&amp;AI84+1&amp;":R"&amp;MATCH($C84,SeguimientoAlumnos!$C$3:$C$160,0)+2&amp;"C76"),FALSE()),0)+AI84,0)</f>
        <v>0</v>
      </c>
      <c r="AK84" s="133">
        <f aca="1">IF($Q84&gt;1,MATCH("R",INDIRECT(CONCATENATE("SeguimientoAlumnos!R"&amp;MATCH($C84,SeguimientoAlumnos!$C$3:$C$160,0)+2&amp;"C"&amp;AJ84+1&amp;":R"&amp;MATCH($C84,SeguimientoAlumnos!$C$3:$C$160,0)+2&amp;"C76"),FALSE()),0)+AJ84,0)</f>
        <v>0</v>
      </c>
      <c r="AL84" s="134">
        <f aca="1">IF($Q84&gt;1,MATCH("R",INDIRECT(CONCATENATE("SeguimientoAlumnos!R"&amp;MATCH($C84,SeguimientoAlumnos!$C$3:$C$160,0)+2&amp;"C"&amp;AK84+1&amp;":R"&amp;MATCH($C84,SeguimientoAlumnos!$C$3:$C$160,0)+2&amp;"C76"),FALSE()),0)+AK84,0)</f>
        <v>0</v>
      </c>
      <c r="AM84" s="134">
        <f aca="1">IF($Q84&gt;1,MATCH("R",INDIRECT(CONCATENATE("SeguimientoAlumnos!R"&amp;MATCH($C84,SeguimientoAlumnos!$C$3:$C$160,0)+2&amp;"C"&amp;AL84+1&amp;":R"&amp;MATCH($C84,SeguimientoAlumnos!$C$3:$C$160,0)+2&amp;"C76"),FALSE()),0)+AL84,0)</f>
        <v>0</v>
      </c>
      <c r="AN84" s="133">
        <f aca="1">IF($G84&gt;0,MATCH("X",INDIRECT(CONCATENATE("SeguimientoAlumnos!R"&amp;MATCH($C84,SeguimientoAlumnos!$C$3:$C$160,0)+2&amp;"C5"&amp;":R"&amp;MATCH($C84,SeguimientoAlumnos!$C$3:$C$160,0)+2&amp;"C76"),FALSE()),0)+4,0)</f>
        <v>0</v>
      </c>
      <c r="AO84" s="135">
        <f aca="1">IF($G84&gt;1,MATCH("X",INDIRECT(CONCATENATE("SeguimientoAlumnos!R"&amp;MATCH($C84,SeguimientoAlumnos!$C$3:$C$160,0)+2&amp;"C"&amp;AN84+1&amp;":R"&amp;MATCH($C84,SeguimientoAlumnos!$C$3:$C$160,0)+2&amp;"C76"),FALSE()),0)+AN84,0)</f>
        <v>0</v>
      </c>
      <c r="AP84" s="133">
        <f aca="1">IF($G84&gt;1,MATCH("X",INDIRECT(CONCATENATE("SeguimientoAlumnos!R"&amp;MATCH($C84,SeguimientoAlumnos!$C$3:$C$160,0)+2&amp;"C"&amp;AO84+1&amp;":R"&amp;MATCH($C84,SeguimientoAlumnos!$C$3:$C$160,0)+2&amp;"C76"),FALSE()),0)+AO84,0)</f>
        <v>0</v>
      </c>
      <c r="AQ84" s="133">
        <f aca="1">IF($G84&gt;1,MATCH("X",INDIRECT(CONCATENATE("SeguimientoAlumnos!R"&amp;MATCH($C84,SeguimientoAlumnos!$C$3:$C$160,0)+2&amp;"C"&amp;AP84+1&amp;":R"&amp;MATCH($C84,SeguimientoAlumnos!$C$3:$C$160,0)+2&amp;"C76"),FALSE()),0)+AP84,0)</f>
        <v>0</v>
      </c>
      <c r="AR84" s="133">
        <f aca="1">IF($G84&gt;1,MATCH("X",INDIRECT(CONCATENATE("SeguimientoAlumnos!R"&amp;MATCH($C84,SeguimientoAlumnos!$C$3:$C$160,0)+2&amp;"C"&amp;AQ84+1&amp;":R"&amp;MATCH($C84,SeguimientoAlumnos!$C$3:$C$160,0)+2&amp;"C76"),FALSE()),0)+AQ84,0)</f>
        <v>0</v>
      </c>
      <c r="AS84" s="133">
        <f aca="1">IF($G84&gt;1,MATCH("X",INDIRECT(CONCATENATE("SeguimientoAlumnos!R"&amp;MATCH($C84,SeguimientoAlumnos!$C$3:$C$160,0)+2&amp;"C"&amp;AR84+1&amp;":R"&amp;MATCH($C84,SeguimientoAlumnos!$C$3:$C$160,0)+2&amp;"C76"),FALSE()),0)+AR84,0)</f>
        <v>0</v>
      </c>
      <c r="AT84" s="133">
        <f aca="1">IF($G84&gt;1,MATCH("X",INDIRECT(CONCATENATE("SeguimientoAlumnos!R"&amp;MATCH($C84,SeguimientoAlumnos!$C$3:$C$160,0)+2&amp;"C"&amp;AS84+1&amp;":R"&amp;MATCH($C84,SeguimientoAlumnos!$C$3:$C$160,0)+2&amp;"C76"),FALSE()),0)+AS84,0)</f>
        <v>0</v>
      </c>
      <c r="AU84" s="133">
        <f aca="1">IF($G84&gt;1,MATCH("X",INDIRECT(CONCATENATE("SeguimientoAlumnos!R"&amp;MATCH($C84,SeguimientoAlumnos!$C$3:$C$160,0)+2&amp;"C"&amp;AT84+1&amp;":R"&amp;MATCH($C84,SeguimientoAlumnos!$C$3:$C$160,0)+2&amp;"C76"),FALSE()),0)+AT84,0)</f>
        <v>0</v>
      </c>
      <c r="AV84" s="133">
        <f aca="1">IF($G84&gt;1,MATCH("X",INDIRECT(CONCATENATE("SeguimientoAlumnos!R"&amp;MATCH($C84,SeguimientoAlumnos!$C$3:$C$160,0)+2&amp;"C"&amp;AU84+1&amp;":R"&amp;MATCH($C84,SeguimientoAlumnos!$C$3:$C$160,0)+2&amp;"C76"),FALSE()),0)+AU84,0)</f>
        <v>0</v>
      </c>
    </row>
    <row r="85" spans="1:48" ht="15.75" customHeight="1">
      <c r="A85" s="130" t="e">
        <f>#REF!</f>
        <v>#REF!</v>
      </c>
      <c r="B85" s="130" t="str">
        <f>SeguimientoAlumnos!A87</f>
        <v>ISC03A</v>
      </c>
      <c r="C85" s="130" t="str">
        <f>SeguimientoAlumnos!C87</f>
        <v>UP220163</v>
      </c>
      <c r="D85" s="130">
        <f>SeguimientoAlumnos!D87</f>
        <v>0</v>
      </c>
      <c r="E85" s="65" t="str">
        <f>C85&amp;"@alumnos.upa.edu.mx"</f>
        <v>UP220163@alumnos.upa.edu.mx</v>
      </c>
      <c r="F85" s="65">
        <f>VLOOKUP($C85,SeguimientoAlumnos!$C$2:$BW$109,51,FALSE())</f>
        <v>0</v>
      </c>
      <c r="G85" s="65">
        <f>VLOOKUP($C85,SeguimientoAlumnos!$C$2:$BW$109,52,FALSE())</f>
        <v>0</v>
      </c>
      <c r="H85" s="131" t="str">
        <f aca="1">IFERROR(INDIRECT(CONCATENATE("SeguimientoAlumnos!R2C"&amp;AN85),FALSE()),"")</f>
        <v/>
      </c>
      <c r="I85" s="131" t="str">
        <f aca="1">IFERROR(INDIRECT(CONCATENATE("SeguimientoAlumnos!R2C"&amp;AO85),FALSE()),"")</f>
        <v/>
      </c>
      <c r="J85" s="131" t="str">
        <f aca="1">IFERROR(INDIRECT(CONCATENATE("SeguimientoAlumnos!R2C"&amp;AP85),FALSE()),"")</f>
        <v/>
      </c>
      <c r="K85" s="131" t="str">
        <f aca="1">IFERROR(INDIRECT(CONCATENATE("SeguimientoAlumnos!R2C"&amp;AQ85),FALSE()),"")</f>
        <v/>
      </c>
      <c r="L85" s="131" t="str">
        <f aca="1">IFERROR(INDIRECT(CONCATENATE("SeguimientoAlumnos!R2C"&amp;AR85),FALSE()),"")</f>
        <v/>
      </c>
      <c r="M85" s="131" t="str">
        <f aca="1">IFERROR(INDIRECT(CONCATENATE("SeguimientoAlumnos!R2C"&amp;AS85),FALSE()),"")</f>
        <v/>
      </c>
      <c r="N85" s="131" t="str">
        <f aca="1">IFERROR(INDIRECT(CONCATENATE("SeguimientoAlumnos!R2C"&amp;AT85),FALSE()),"")</f>
        <v/>
      </c>
      <c r="O85" s="131" t="str">
        <f aca="1">IFERROR(INDIRECT(CONCATENATE("SeguimientoAlumnos!R2C"&amp;AU85),FALSE()),"")</f>
        <v/>
      </c>
      <c r="P85" s="131" t="str">
        <f aca="1">IFERROR(INDIRECT(CONCATENATE("SeguimientoAlumnos!R2C"&amp;AV85),FALSE()),"")</f>
        <v/>
      </c>
      <c r="Q85" s="65">
        <f>VLOOKUP($C85,SeguimientoAlumnos!$C$2:$BT$109,49,FALSE())</f>
        <v>0</v>
      </c>
      <c r="R85" s="131" t="str">
        <f aca="1">IFERROR(INDIRECT(CONCATENATE("SeguimientoAlumnos!R2C"&amp;AG85),FALSE()),"")</f>
        <v/>
      </c>
      <c r="S85" s="131" t="str">
        <f aca="1">IFERROR(INDIRECT(CONCATENATE("SeguimientoAlumnos!R2C"&amp;AH85),FALSE()),"")</f>
        <v/>
      </c>
      <c r="T85" s="131" t="str">
        <f aca="1">IFERROR(INDIRECT(CONCATENATE("SeguimientoAlumnos!R2C"&amp;AI85),FALSE()),"")</f>
        <v/>
      </c>
      <c r="U85" s="65"/>
      <c r="V85" s="65"/>
      <c r="W85" s="65"/>
      <c r="X85" s="65"/>
      <c r="Y85" s="65">
        <f>VLOOKUP($C85,SeguimientoAlumnos!$C$2:$BT$109,50,FALSE())</f>
        <v>0</v>
      </c>
      <c r="Z85" s="131" t="str">
        <f aca="1">IFERROR(INDIRECT(CONCATENATE("SeguimientoAlumnos!R2C"&amp;AD85),FALSE()),"")</f>
        <v/>
      </c>
      <c r="AA85" s="131" t="str">
        <f aca="1">IFERROR(INDIRECT(CONCATENATE("SeguimientoAlumnos!R2C"&amp;AE85),FALSE()),"")</f>
        <v/>
      </c>
      <c r="AB85" s="131" t="str">
        <f aca="1">IFERROR(INDIRECT(CONCATENATE("SeguimientoAlumnos!R2C"&amp;AF85),FALSE()),"")</f>
        <v/>
      </c>
      <c r="AC85" s="65">
        <f>VLOOKUP($C85,SeguimientoAlumnos!$C$2:$BT$109,43,FALSE())</f>
        <v>0</v>
      </c>
      <c r="AD85" s="132">
        <f aca="1">IF($Y85&gt;0,MATCH("E",INDIRECT(CONCATENATE("SeguimientoAlumnos!R"&amp;MATCH($C85,SeguimientoAlumnos!$C$3:$C$130,0)+2&amp;"C5"&amp;":R"&amp;MATCH($C85,SeguimientoAlumnos!$C$3:$C$130,0)+2&amp;"C76"),FALSE()),0)+4,0)</f>
        <v>0</v>
      </c>
      <c r="AE85" s="133">
        <f aca="1">IF($Y85&gt;1,MATCH("E",INDIRECT(CONCATENATE("SeguimientoAlumnos!R"&amp;MATCH($C85,SeguimientoAlumnos!$C$3:$C$130,0)+2&amp;"C"&amp;AD85+1&amp;":R"&amp;MATCH($C85,SeguimientoAlumnos!$C$3:$C$130,0)+2&amp;"C76"),FALSE()),0)+AD85,0)</f>
        <v>0</v>
      </c>
      <c r="AF85" s="133">
        <f aca="1">IF($Y85&gt;2,MATCH("E",INDIRECT(CONCATENATE("SeguimientoAlumnos!R"&amp;MATCH($C85,SeguimientoAlumnos!$C$3:$C$130,0)+2&amp;"C"&amp;AE85+1&amp;":R"&amp;MATCH($C85,SeguimientoAlumnos!$C$3:$C$130,0)+2&amp;"C76"),FALSE()),0)+AE85,0)</f>
        <v>0</v>
      </c>
      <c r="AG85" s="133">
        <f aca="1">IF($Q85&gt;0,MATCH("R",INDIRECT(CONCATENATE("SeguimientoAlumnos!R"&amp;MATCH($C85,SeguimientoAlumnos!$C$3:$C$160,0)+2&amp;"C5"&amp;":R"&amp;MATCH($C85,SeguimientoAlumnos!$C$3:$C$160,0)+2&amp;"C76"),FALSE()),0)+4,0)</f>
        <v>0</v>
      </c>
      <c r="AH85" s="133">
        <f aca="1">IF($Q85&gt;1,MATCH("R",INDIRECT(CONCATENATE("SeguimientoAlumnos!R"&amp;MATCH($C85,SeguimientoAlumnos!$C$3:$C$160,0)+2&amp;"C"&amp;AG85+1&amp;":R"&amp;MATCH($C85,SeguimientoAlumnos!$C$3:$C$160,0)+2&amp;"C76"),FALSE()),0)+AG85,0)</f>
        <v>0</v>
      </c>
      <c r="AI85" s="133">
        <f aca="1">IF($Q85&gt;1,MATCH("R",INDIRECT(CONCATENATE("SeguimientoAlumnos!R"&amp;MATCH($C85,SeguimientoAlumnos!$C$3:$C$160,0)+2&amp;"C"&amp;AH85+1&amp;":R"&amp;MATCH($C85,SeguimientoAlumnos!$C$3:$C$160,0)+2&amp;"C76"),FALSE()),0)+AH85,0)</f>
        <v>0</v>
      </c>
      <c r="AJ85" s="133">
        <f aca="1">IF($Q85&gt;1,MATCH("R",INDIRECT(CONCATENATE("SeguimientoAlumnos!R"&amp;MATCH($C85,SeguimientoAlumnos!$C$3:$C$160,0)+2&amp;"C"&amp;AI85+1&amp;":R"&amp;MATCH($C85,SeguimientoAlumnos!$C$3:$C$160,0)+2&amp;"C76"),FALSE()),0)+AI85,0)</f>
        <v>0</v>
      </c>
      <c r="AK85" s="133">
        <f aca="1">IF($Q85&gt;1,MATCH("R",INDIRECT(CONCATENATE("SeguimientoAlumnos!R"&amp;MATCH($C85,SeguimientoAlumnos!$C$3:$C$160,0)+2&amp;"C"&amp;AJ85+1&amp;":R"&amp;MATCH($C85,SeguimientoAlumnos!$C$3:$C$160,0)+2&amp;"C76"),FALSE()),0)+AJ85,0)</f>
        <v>0</v>
      </c>
      <c r="AL85" s="134">
        <f aca="1">IF($Q85&gt;1,MATCH("R",INDIRECT(CONCATENATE("SeguimientoAlumnos!R"&amp;MATCH($C85,SeguimientoAlumnos!$C$3:$C$160,0)+2&amp;"C"&amp;AK85+1&amp;":R"&amp;MATCH($C85,SeguimientoAlumnos!$C$3:$C$160,0)+2&amp;"C76"),FALSE()),0)+AK85,0)</f>
        <v>0</v>
      </c>
      <c r="AM85" s="134">
        <f aca="1">IF($Q85&gt;1,MATCH("R",INDIRECT(CONCATENATE("SeguimientoAlumnos!R"&amp;MATCH($C85,SeguimientoAlumnos!$C$3:$C$160,0)+2&amp;"C"&amp;AL85+1&amp;":R"&amp;MATCH($C85,SeguimientoAlumnos!$C$3:$C$160,0)+2&amp;"C76"),FALSE()),0)+AL85,0)</f>
        <v>0</v>
      </c>
      <c r="AN85" s="133">
        <f aca="1">IF($G85&gt;0,MATCH("X",INDIRECT(CONCATENATE("SeguimientoAlumnos!R"&amp;MATCH($C85,SeguimientoAlumnos!$C$3:$C$160,0)+2&amp;"C5"&amp;":R"&amp;MATCH($C85,SeguimientoAlumnos!$C$3:$C$160,0)+2&amp;"C76"),FALSE()),0)+4,0)</f>
        <v>0</v>
      </c>
      <c r="AO85" s="135">
        <f aca="1">IF($G85&gt;1,MATCH("X",INDIRECT(CONCATENATE("SeguimientoAlumnos!R"&amp;MATCH($C85,SeguimientoAlumnos!$C$3:$C$160,0)+2&amp;"C"&amp;AN85+1&amp;":R"&amp;MATCH($C85,SeguimientoAlumnos!$C$3:$C$160,0)+2&amp;"C76"),FALSE()),0)+AN85,0)</f>
        <v>0</v>
      </c>
      <c r="AP85" s="133">
        <f aca="1">IF($G85&gt;1,MATCH("X",INDIRECT(CONCATENATE("SeguimientoAlumnos!R"&amp;MATCH($C85,SeguimientoAlumnos!$C$3:$C$160,0)+2&amp;"C"&amp;AO85+1&amp;":R"&amp;MATCH($C85,SeguimientoAlumnos!$C$3:$C$160,0)+2&amp;"C76"),FALSE()),0)+AO85,0)</f>
        <v>0</v>
      </c>
      <c r="AQ85" s="133">
        <f aca="1">IF($G85&gt;1,MATCH("X",INDIRECT(CONCATENATE("SeguimientoAlumnos!R"&amp;MATCH($C85,SeguimientoAlumnos!$C$3:$C$160,0)+2&amp;"C"&amp;AP85+1&amp;":R"&amp;MATCH($C85,SeguimientoAlumnos!$C$3:$C$160,0)+2&amp;"C76"),FALSE()),0)+AP85,0)</f>
        <v>0</v>
      </c>
      <c r="AR85" s="133">
        <f aca="1">IF($G85&gt;1,MATCH("X",INDIRECT(CONCATENATE("SeguimientoAlumnos!R"&amp;MATCH($C85,SeguimientoAlumnos!$C$3:$C$160,0)+2&amp;"C"&amp;AQ85+1&amp;":R"&amp;MATCH($C85,SeguimientoAlumnos!$C$3:$C$160,0)+2&amp;"C76"),FALSE()),0)+AQ85,0)</f>
        <v>0</v>
      </c>
      <c r="AS85" s="133">
        <f aca="1">IF($G85&gt;1,MATCH("X",INDIRECT(CONCATENATE("SeguimientoAlumnos!R"&amp;MATCH($C85,SeguimientoAlumnos!$C$3:$C$160,0)+2&amp;"C"&amp;AR85+1&amp;":R"&amp;MATCH($C85,SeguimientoAlumnos!$C$3:$C$160,0)+2&amp;"C76"),FALSE()),0)+AR85,0)</f>
        <v>0</v>
      </c>
      <c r="AT85" s="133">
        <f aca="1">IF($G85&gt;1,MATCH("X",INDIRECT(CONCATENATE("SeguimientoAlumnos!R"&amp;MATCH($C85,SeguimientoAlumnos!$C$3:$C$160,0)+2&amp;"C"&amp;AS85+1&amp;":R"&amp;MATCH($C85,SeguimientoAlumnos!$C$3:$C$160,0)+2&amp;"C76"),FALSE()),0)+AS85,0)</f>
        <v>0</v>
      </c>
      <c r="AU85" s="133">
        <f aca="1">IF($G85&gt;1,MATCH("X",INDIRECT(CONCATENATE("SeguimientoAlumnos!R"&amp;MATCH($C85,SeguimientoAlumnos!$C$3:$C$160,0)+2&amp;"C"&amp;AT85+1&amp;":R"&amp;MATCH($C85,SeguimientoAlumnos!$C$3:$C$160,0)+2&amp;"C76"),FALSE()),0)+AT85,0)</f>
        <v>0</v>
      </c>
      <c r="AV85" s="133">
        <f aca="1">IF($G85&gt;1,MATCH("X",INDIRECT(CONCATENATE("SeguimientoAlumnos!R"&amp;MATCH($C85,SeguimientoAlumnos!$C$3:$C$160,0)+2&amp;"C"&amp;AU85+1&amp;":R"&amp;MATCH($C85,SeguimientoAlumnos!$C$3:$C$160,0)+2&amp;"C76"),FALSE()),0)+AU85,0)</f>
        <v>0</v>
      </c>
    </row>
    <row r="86" spans="1:48" ht="15.75" customHeight="1">
      <c r="A86" s="130" t="e">
        <f>#REF!</f>
        <v>#REF!</v>
      </c>
      <c r="B86" s="130" t="str">
        <f>SeguimientoAlumnos!A88</f>
        <v>ISC03B</v>
      </c>
      <c r="C86" s="130" t="str">
        <f>SeguimientoAlumnos!C88</f>
        <v>UP220164</v>
      </c>
      <c r="D86" s="130">
        <f>SeguimientoAlumnos!D88</f>
        <v>0</v>
      </c>
      <c r="E86" s="65" t="str">
        <f>C86&amp;"@alumnos.upa.edu.mx"</f>
        <v>UP220164@alumnos.upa.edu.mx</v>
      </c>
      <c r="F86" s="65">
        <f>VLOOKUP($C86,SeguimientoAlumnos!$C$2:$BW$109,51,FALSE())</f>
        <v>0</v>
      </c>
      <c r="G86" s="65">
        <f>VLOOKUP($C86,SeguimientoAlumnos!$C$2:$BW$109,52,FALSE())</f>
        <v>0</v>
      </c>
      <c r="H86" s="131" t="str">
        <f aca="1">IFERROR(INDIRECT(CONCATENATE("SeguimientoAlumnos!R2C"&amp;AN86),FALSE()),"")</f>
        <v/>
      </c>
      <c r="I86" s="131" t="str">
        <f aca="1">IFERROR(INDIRECT(CONCATENATE("SeguimientoAlumnos!R2C"&amp;AO86),FALSE()),"")</f>
        <v/>
      </c>
      <c r="J86" s="131" t="str">
        <f aca="1">IFERROR(INDIRECT(CONCATENATE("SeguimientoAlumnos!R2C"&amp;AP86),FALSE()),"")</f>
        <v/>
      </c>
      <c r="K86" s="131" t="str">
        <f aca="1">IFERROR(INDIRECT(CONCATENATE("SeguimientoAlumnos!R2C"&amp;AQ86),FALSE()),"")</f>
        <v/>
      </c>
      <c r="L86" s="131" t="str">
        <f aca="1">IFERROR(INDIRECT(CONCATENATE("SeguimientoAlumnos!R2C"&amp;AR86),FALSE()),"")</f>
        <v/>
      </c>
      <c r="M86" s="131" t="str">
        <f aca="1">IFERROR(INDIRECT(CONCATENATE("SeguimientoAlumnos!R2C"&amp;AS86),FALSE()),"")</f>
        <v/>
      </c>
      <c r="N86" s="131" t="str">
        <f aca="1">IFERROR(INDIRECT(CONCATENATE("SeguimientoAlumnos!R2C"&amp;AT86),FALSE()),"")</f>
        <v/>
      </c>
      <c r="O86" s="131" t="str">
        <f aca="1">IFERROR(INDIRECT(CONCATENATE("SeguimientoAlumnos!R2C"&amp;AU86),FALSE()),"")</f>
        <v/>
      </c>
      <c r="P86" s="131" t="str">
        <f aca="1">IFERROR(INDIRECT(CONCATENATE("SeguimientoAlumnos!R2C"&amp;AV86),FALSE()),"")</f>
        <v/>
      </c>
      <c r="Q86" s="65">
        <f>VLOOKUP($C86,SeguimientoAlumnos!$C$2:$BT$109,49,FALSE())</f>
        <v>0</v>
      </c>
      <c r="R86" s="131" t="str">
        <f aca="1">IFERROR(INDIRECT(CONCATENATE("SeguimientoAlumnos!R2C"&amp;AG86),FALSE()),"")</f>
        <v/>
      </c>
      <c r="S86" s="131" t="str">
        <f aca="1">IFERROR(INDIRECT(CONCATENATE("SeguimientoAlumnos!R2C"&amp;AH86),FALSE()),"")</f>
        <v/>
      </c>
      <c r="T86" s="131" t="str">
        <f aca="1">IFERROR(INDIRECT(CONCATENATE("SeguimientoAlumnos!R2C"&amp;AI86),FALSE()),"")</f>
        <v/>
      </c>
      <c r="U86" s="65"/>
      <c r="V86" s="65"/>
      <c r="W86" s="65"/>
      <c r="X86" s="65"/>
      <c r="Y86" s="65">
        <f>VLOOKUP($C86,SeguimientoAlumnos!$C$2:$BT$109,50,FALSE())</f>
        <v>0</v>
      </c>
      <c r="Z86" s="131" t="str">
        <f aca="1">IFERROR(INDIRECT(CONCATENATE("SeguimientoAlumnos!R2C"&amp;AD86),FALSE()),"")</f>
        <v/>
      </c>
      <c r="AA86" s="131" t="str">
        <f aca="1">IFERROR(INDIRECT(CONCATENATE("SeguimientoAlumnos!R2C"&amp;AE86),FALSE()),"")</f>
        <v/>
      </c>
      <c r="AB86" s="131" t="str">
        <f aca="1">IFERROR(INDIRECT(CONCATENATE("SeguimientoAlumnos!R2C"&amp;AF86),FALSE()),"")</f>
        <v/>
      </c>
      <c r="AC86" s="65">
        <f>VLOOKUP($C86,SeguimientoAlumnos!$C$2:$BT$109,43,FALSE())</f>
        <v>0</v>
      </c>
      <c r="AD86" s="132">
        <f aca="1">IF($Y86&gt;0,MATCH("E",INDIRECT(CONCATENATE("SeguimientoAlumnos!R"&amp;MATCH($C86,SeguimientoAlumnos!$C$3:$C$130,0)+2&amp;"C5"&amp;":R"&amp;MATCH($C86,SeguimientoAlumnos!$C$3:$C$130,0)+2&amp;"C76"),FALSE()),0)+4,0)</f>
        <v>0</v>
      </c>
      <c r="AE86" s="133">
        <f aca="1">IF($Y86&gt;1,MATCH("E",INDIRECT(CONCATENATE("SeguimientoAlumnos!R"&amp;MATCH($C86,SeguimientoAlumnos!$C$3:$C$130,0)+2&amp;"C"&amp;AD86+1&amp;":R"&amp;MATCH($C86,SeguimientoAlumnos!$C$3:$C$130,0)+2&amp;"C76"),FALSE()),0)+AD86,0)</f>
        <v>0</v>
      </c>
      <c r="AF86" s="133">
        <f aca="1">IF($Y86&gt;2,MATCH("E",INDIRECT(CONCATENATE("SeguimientoAlumnos!R"&amp;MATCH($C86,SeguimientoAlumnos!$C$3:$C$130,0)+2&amp;"C"&amp;AE86+1&amp;":R"&amp;MATCH($C86,SeguimientoAlumnos!$C$3:$C$130,0)+2&amp;"C76"),FALSE()),0)+AE86,0)</f>
        <v>0</v>
      </c>
      <c r="AG86" s="133">
        <f aca="1">IF($Q86&gt;0,MATCH("R",INDIRECT(CONCATENATE("SeguimientoAlumnos!R"&amp;MATCH($C86,SeguimientoAlumnos!$C$3:$C$160,0)+2&amp;"C5"&amp;":R"&amp;MATCH($C86,SeguimientoAlumnos!$C$3:$C$160,0)+2&amp;"C76"),FALSE()),0)+4,0)</f>
        <v>0</v>
      </c>
      <c r="AH86" s="133">
        <f aca="1">IF($Q86&gt;1,MATCH("R",INDIRECT(CONCATENATE("SeguimientoAlumnos!R"&amp;MATCH($C86,SeguimientoAlumnos!$C$3:$C$160,0)+2&amp;"C"&amp;AG86+1&amp;":R"&amp;MATCH($C86,SeguimientoAlumnos!$C$3:$C$160,0)+2&amp;"C76"),FALSE()),0)+AG86,0)</f>
        <v>0</v>
      </c>
      <c r="AI86" s="133">
        <f aca="1">IF($Q86&gt;1,MATCH("R",INDIRECT(CONCATENATE("SeguimientoAlumnos!R"&amp;MATCH($C86,SeguimientoAlumnos!$C$3:$C$160,0)+2&amp;"C"&amp;AH86+1&amp;":R"&amp;MATCH($C86,SeguimientoAlumnos!$C$3:$C$160,0)+2&amp;"C76"),FALSE()),0)+AH86,0)</f>
        <v>0</v>
      </c>
      <c r="AJ86" s="133">
        <f aca="1">IF($Q86&gt;1,MATCH("R",INDIRECT(CONCATENATE("SeguimientoAlumnos!R"&amp;MATCH($C86,SeguimientoAlumnos!$C$3:$C$160,0)+2&amp;"C"&amp;AI86+1&amp;":R"&amp;MATCH($C86,SeguimientoAlumnos!$C$3:$C$160,0)+2&amp;"C76"),FALSE()),0)+AI86,0)</f>
        <v>0</v>
      </c>
      <c r="AK86" s="133">
        <f aca="1">IF($Q86&gt;1,MATCH("R",INDIRECT(CONCATENATE("SeguimientoAlumnos!R"&amp;MATCH($C86,SeguimientoAlumnos!$C$3:$C$160,0)+2&amp;"C"&amp;AJ86+1&amp;":R"&amp;MATCH($C86,SeguimientoAlumnos!$C$3:$C$160,0)+2&amp;"C76"),FALSE()),0)+AJ86,0)</f>
        <v>0</v>
      </c>
      <c r="AL86" s="134">
        <f aca="1">IF($Q86&gt;1,MATCH("R",INDIRECT(CONCATENATE("SeguimientoAlumnos!R"&amp;MATCH($C86,SeguimientoAlumnos!$C$3:$C$160,0)+2&amp;"C"&amp;AK86+1&amp;":R"&amp;MATCH($C86,SeguimientoAlumnos!$C$3:$C$160,0)+2&amp;"C76"),FALSE()),0)+AK86,0)</f>
        <v>0</v>
      </c>
      <c r="AM86" s="134">
        <f aca="1">IF($Q86&gt;1,MATCH("R",INDIRECT(CONCATENATE("SeguimientoAlumnos!R"&amp;MATCH($C86,SeguimientoAlumnos!$C$3:$C$160,0)+2&amp;"C"&amp;AL86+1&amp;":R"&amp;MATCH($C86,SeguimientoAlumnos!$C$3:$C$160,0)+2&amp;"C76"),FALSE()),0)+AL86,0)</f>
        <v>0</v>
      </c>
      <c r="AN86" s="133">
        <f aca="1">IF($G86&gt;0,MATCH("X",INDIRECT(CONCATENATE("SeguimientoAlumnos!R"&amp;MATCH($C86,SeguimientoAlumnos!$C$3:$C$160,0)+2&amp;"C5"&amp;":R"&amp;MATCH($C86,SeguimientoAlumnos!$C$3:$C$160,0)+2&amp;"C76"),FALSE()),0)+4,0)</f>
        <v>0</v>
      </c>
      <c r="AO86" s="135">
        <f aca="1">IF($G86&gt;1,MATCH("X",INDIRECT(CONCATENATE("SeguimientoAlumnos!R"&amp;MATCH($C86,SeguimientoAlumnos!$C$3:$C$160,0)+2&amp;"C"&amp;AN86+1&amp;":R"&amp;MATCH($C86,SeguimientoAlumnos!$C$3:$C$160,0)+2&amp;"C76"),FALSE()),0)+AN86,0)</f>
        <v>0</v>
      </c>
      <c r="AP86" s="133">
        <f aca="1">IF($G86&gt;1,MATCH("X",INDIRECT(CONCATENATE("SeguimientoAlumnos!R"&amp;MATCH($C86,SeguimientoAlumnos!$C$3:$C$160,0)+2&amp;"C"&amp;AO86+1&amp;":R"&amp;MATCH($C86,SeguimientoAlumnos!$C$3:$C$160,0)+2&amp;"C76"),FALSE()),0)+AO86,0)</f>
        <v>0</v>
      </c>
      <c r="AQ86" s="133">
        <f aca="1">IF($G86&gt;1,MATCH("X",INDIRECT(CONCATENATE("SeguimientoAlumnos!R"&amp;MATCH($C86,SeguimientoAlumnos!$C$3:$C$160,0)+2&amp;"C"&amp;AP86+1&amp;":R"&amp;MATCH($C86,SeguimientoAlumnos!$C$3:$C$160,0)+2&amp;"C76"),FALSE()),0)+AP86,0)</f>
        <v>0</v>
      </c>
      <c r="AR86" s="133">
        <f aca="1">IF($G86&gt;1,MATCH("X",INDIRECT(CONCATENATE("SeguimientoAlumnos!R"&amp;MATCH($C86,SeguimientoAlumnos!$C$3:$C$160,0)+2&amp;"C"&amp;AQ86+1&amp;":R"&amp;MATCH($C86,SeguimientoAlumnos!$C$3:$C$160,0)+2&amp;"C76"),FALSE()),0)+AQ86,0)</f>
        <v>0</v>
      </c>
      <c r="AS86" s="133">
        <f aca="1">IF($G86&gt;1,MATCH("X",INDIRECT(CONCATENATE("SeguimientoAlumnos!R"&amp;MATCH($C86,SeguimientoAlumnos!$C$3:$C$160,0)+2&amp;"C"&amp;AR86+1&amp;":R"&amp;MATCH($C86,SeguimientoAlumnos!$C$3:$C$160,0)+2&amp;"C76"),FALSE()),0)+AR86,0)</f>
        <v>0</v>
      </c>
      <c r="AT86" s="133">
        <f aca="1">IF($G86&gt;1,MATCH("X",INDIRECT(CONCATENATE("SeguimientoAlumnos!R"&amp;MATCH($C86,SeguimientoAlumnos!$C$3:$C$160,0)+2&amp;"C"&amp;AS86+1&amp;":R"&amp;MATCH($C86,SeguimientoAlumnos!$C$3:$C$160,0)+2&amp;"C76"),FALSE()),0)+AS86,0)</f>
        <v>0</v>
      </c>
      <c r="AU86" s="133">
        <f aca="1">IF($G86&gt;1,MATCH("X",INDIRECT(CONCATENATE("SeguimientoAlumnos!R"&amp;MATCH($C86,SeguimientoAlumnos!$C$3:$C$160,0)+2&amp;"C"&amp;AT86+1&amp;":R"&amp;MATCH($C86,SeguimientoAlumnos!$C$3:$C$160,0)+2&amp;"C76"),FALSE()),0)+AT86,0)</f>
        <v>0</v>
      </c>
      <c r="AV86" s="133">
        <f aca="1">IF($G86&gt;1,MATCH("X",INDIRECT(CONCATENATE("SeguimientoAlumnos!R"&amp;MATCH($C86,SeguimientoAlumnos!$C$3:$C$160,0)+2&amp;"C"&amp;AU86+1&amp;":R"&amp;MATCH($C86,SeguimientoAlumnos!$C$3:$C$160,0)+2&amp;"C76"),FALSE()),0)+AU86,0)</f>
        <v>0</v>
      </c>
    </row>
    <row r="87" spans="1:48" ht="15.75" customHeight="1">
      <c r="A87" s="130" t="e">
        <f>#REF!</f>
        <v>#REF!</v>
      </c>
      <c r="B87" s="130" t="str">
        <f>SeguimientoAlumnos!A89</f>
        <v>ISC03A</v>
      </c>
      <c r="C87" s="130" t="str">
        <f>SeguimientoAlumnos!C89</f>
        <v>UP220168</v>
      </c>
      <c r="D87" s="130">
        <f>SeguimientoAlumnos!D89</f>
        <v>0</v>
      </c>
      <c r="E87" s="65" t="str">
        <f>C87&amp;"@alumnos.upa.edu.mx"</f>
        <v>UP220168@alumnos.upa.edu.mx</v>
      </c>
      <c r="F87" s="65">
        <f>VLOOKUP($C87,SeguimientoAlumnos!$C$2:$BW$109,51,FALSE())</f>
        <v>0</v>
      </c>
      <c r="G87" s="65">
        <f>VLOOKUP($C87,SeguimientoAlumnos!$C$2:$BW$109,52,FALSE())</f>
        <v>0</v>
      </c>
      <c r="H87" s="131" t="str">
        <f aca="1">IFERROR(INDIRECT(CONCATENATE("SeguimientoAlumnos!R2C"&amp;AN87),FALSE()),"")</f>
        <v/>
      </c>
      <c r="I87" s="131" t="str">
        <f aca="1">IFERROR(INDIRECT(CONCATENATE("SeguimientoAlumnos!R2C"&amp;AO87),FALSE()),"")</f>
        <v/>
      </c>
      <c r="J87" s="131" t="str">
        <f aca="1">IFERROR(INDIRECT(CONCATENATE("SeguimientoAlumnos!R2C"&amp;AP87),FALSE()),"")</f>
        <v/>
      </c>
      <c r="K87" s="131" t="str">
        <f aca="1">IFERROR(INDIRECT(CONCATENATE("SeguimientoAlumnos!R2C"&amp;AQ87),FALSE()),"")</f>
        <v/>
      </c>
      <c r="L87" s="131" t="str">
        <f aca="1">IFERROR(INDIRECT(CONCATENATE("SeguimientoAlumnos!R2C"&amp;AR87),FALSE()),"")</f>
        <v/>
      </c>
      <c r="M87" s="131" t="str">
        <f aca="1">IFERROR(INDIRECT(CONCATENATE("SeguimientoAlumnos!R2C"&amp;AS87),FALSE()),"")</f>
        <v/>
      </c>
      <c r="N87" s="131" t="str">
        <f aca="1">IFERROR(INDIRECT(CONCATENATE("SeguimientoAlumnos!R2C"&amp;AT87),FALSE()),"")</f>
        <v/>
      </c>
      <c r="O87" s="131" t="str">
        <f aca="1">IFERROR(INDIRECT(CONCATENATE("SeguimientoAlumnos!R2C"&amp;AU87),FALSE()),"")</f>
        <v/>
      </c>
      <c r="P87" s="131" t="str">
        <f aca="1">IFERROR(INDIRECT(CONCATENATE("SeguimientoAlumnos!R2C"&amp;AV87),FALSE()),"")</f>
        <v/>
      </c>
      <c r="Q87" s="65">
        <f>VLOOKUP($C87,SeguimientoAlumnos!$C$2:$BT$109,49,FALSE())</f>
        <v>0</v>
      </c>
      <c r="R87" s="131" t="str">
        <f aca="1">IFERROR(INDIRECT(CONCATENATE("SeguimientoAlumnos!R2C"&amp;AG87),FALSE()),"")</f>
        <v/>
      </c>
      <c r="S87" s="131" t="str">
        <f aca="1">IFERROR(INDIRECT(CONCATENATE("SeguimientoAlumnos!R2C"&amp;AH87),FALSE()),"")</f>
        <v/>
      </c>
      <c r="T87" s="131" t="str">
        <f aca="1">IFERROR(INDIRECT(CONCATENATE("SeguimientoAlumnos!R2C"&amp;AI87),FALSE()),"")</f>
        <v/>
      </c>
      <c r="U87" s="65"/>
      <c r="V87" s="65"/>
      <c r="W87" s="65"/>
      <c r="X87" s="65"/>
      <c r="Y87" s="65">
        <f>VLOOKUP($C87,SeguimientoAlumnos!$C$2:$BT$109,50,FALSE())</f>
        <v>0</v>
      </c>
      <c r="Z87" s="131" t="str">
        <f aca="1">IFERROR(INDIRECT(CONCATENATE("SeguimientoAlumnos!R2C"&amp;AD87),FALSE()),"")</f>
        <v/>
      </c>
      <c r="AA87" s="131" t="str">
        <f aca="1">IFERROR(INDIRECT(CONCATENATE("SeguimientoAlumnos!R2C"&amp;AE87),FALSE()),"")</f>
        <v/>
      </c>
      <c r="AB87" s="131" t="str">
        <f aca="1">IFERROR(INDIRECT(CONCATENATE("SeguimientoAlumnos!R2C"&amp;AF87),FALSE()),"")</f>
        <v/>
      </c>
      <c r="AC87" s="65">
        <f>VLOOKUP($C87,SeguimientoAlumnos!$C$2:$BT$109,43,FALSE())</f>
        <v>0</v>
      </c>
      <c r="AD87" s="132">
        <f aca="1">IF($Y87&gt;0,MATCH("E",INDIRECT(CONCATENATE("SeguimientoAlumnos!R"&amp;MATCH($C87,SeguimientoAlumnos!$C$3:$C$130,0)+2&amp;"C5"&amp;":R"&amp;MATCH($C87,SeguimientoAlumnos!$C$3:$C$130,0)+2&amp;"C76"),FALSE()),0)+4,0)</f>
        <v>0</v>
      </c>
      <c r="AE87" s="133">
        <f aca="1">IF($Y87&gt;1,MATCH("E",INDIRECT(CONCATENATE("SeguimientoAlumnos!R"&amp;MATCH($C87,SeguimientoAlumnos!$C$3:$C$130,0)+2&amp;"C"&amp;AD87+1&amp;":R"&amp;MATCH($C87,SeguimientoAlumnos!$C$3:$C$130,0)+2&amp;"C76"),FALSE()),0)+AD87,0)</f>
        <v>0</v>
      </c>
      <c r="AF87" s="133">
        <f aca="1">IF($Y87&gt;2,MATCH("E",INDIRECT(CONCATENATE("SeguimientoAlumnos!R"&amp;MATCH($C87,SeguimientoAlumnos!$C$3:$C$130,0)+2&amp;"C"&amp;AE87+1&amp;":R"&amp;MATCH($C87,SeguimientoAlumnos!$C$3:$C$130,0)+2&amp;"C76"),FALSE()),0)+AE87,0)</f>
        <v>0</v>
      </c>
      <c r="AG87" s="133">
        <f aca="1">IF($Q87&gt;0,MATCH("R",INDIRECT(CONCATENATE("SeguimientoAlumnos!R"&amp;MATCH($C87,SeguimientoAlumnos!$C$3:$C$160,0)+2&amp;"C5"&amp;":R"&amp;MATCH($C87,SeguimientoAlumnos!$C$3:$C$160,0)+2&amp;"C76"),FALSE()),0)+4,0)</f>
        <v>0</v>
      </c>
      <c r="AH87" s="133">
        <f aca="1">IF($Q87&gt;1,MATCH("R",INDIRECT(CONCATENATE("SeguimientoAlumnos!R"&amp;MATCH($C87,SeguimientoAlumnos!$C$3:$C$160,0)+2&amp;"C"&amp;AG87+1&amp;":R"&amp;MATCH($C87,SeguimientoAlumnos!$C$3:$C$160,0)+2&amp;"C76"),FALSE()),0)+AG87,0)</f>
        <v>0</v>
      </c>
      <c r="AI87" s="133">
        <f aca="1">IF($Q87&gt;1,MATCH("R",INDIRECT(CONCATENATE("SeguimientoAlumnos!R"&amp;MATCH($C87,SeguimientoAlumnos!$C$3:$C$160,0)+2&amp;"C"&amp;AH87+1&amp;":R"&amp;MATCH($C87,SeguimientoAlumnos!$C$3:$C$160,0)+2&amp;"C76"),FALSE()),0)+AH87,0)</f>
        <v>0</v>
      </c>
      <c r="AJ87" s="133">
        <f aca="1">IF($Q87&gt;1,MATCH("R",INDIRECT(CONCATENATE("SeguimientoAlumnos!R"&amp;MATCH($C87,SeguimientoAlumnos!$C$3:$C$160,0)+2&amp;"C"&amp;AI87+1&amp;":R"&amp;MATCH($C87,SeguimientoAlumnos!$C$3:$C$160,0)+2&amp;"C76"),FALSE()),0)+AI87,0)</f>
        <v>0</v>
      </c>
      <c r="AK87" s="133">
        <f aca="1">IF($Q87&gt;1,MATCH("R",INDIRECT(CONCATENATE("SeguimientoAlumnos!R"&amp;MATCH($C87,SeguimientoAlumnos!$C$3:$C$160,0)+2&amp;"C"&amp;AJ87+1&amp;":R"&amp;MATCH($C87,SeguimientoAlumnos!$C$3:$C$160,0)+2&amp;"C76"),FALSE()),0)+AJ87,0)</f>
        <v>0</v>
      </c>
      <c r="AL87" s="134">
        <f aca="1">IF($Q87&gt;1,MATCH("R",INDIRECT(CONCATENATE("SeguimientoAlumnos!R"&amp;MATCH($C87,SeguimientoAlumnos!$C$3:$C$160,0)+2&amp;"C"&amp;AK87+1&amp;":R"&amp;MATCH($C87,SeguimientoAlumnos!$C$3:$C$160,0)+2&amp;"C76"),FALSE()),0)+AK87,0)</f>
        <v>0</v>
      </c>
      <c r="AM87" s="134">
        <f aca="1">IF($Q87&gt;1,MATCH("R",INDIRECT(CONCATENATE("SeguimientoAlumnos!R"&amp;MATCH($C87,SeguimientoAlumnos!$C$3:$C$160,0)+2&amp;"C"&amp;AL87+1&amp;":R"&amp;MATCH($C87,SeguimientoAlumnos!$C$3:$C$160,0)+2&amp;"C76"),FALSE()),0)+AL87,0)</f>
        <v>0</v>
      </c>
      <c r="AN87" s="133">
        <f aca="1">IF($G87&gt;0,MATCH("X",INDIRECT(CONCATENATE("SeguimientoAlumnos!R"&amp;MATCH($C87,SeguimientoAlumnos!$C$3:$C$160,0)+2&amp;"C5"&amp;":R"&amp;MATCH($C87,SeguimientoAlumnos!$C$3:$C$160,0)+2&amp;"C76"),FALSE()),0)+4,0)</f>
        <v>0</v>
      </c>
      <c r="AO87" s="135">
        <f aca="1">IF($G87&gt;1,MATCH("X",INDIRECT(CONCATENATE("SeguimientoAlumnos!R"&amp;MATCH($C87,SeguimientoAlumnos!$C$3:$C$160,0)+2&amp;"C"&amp;AN87+1&amp;":R"&amp;MATCH($C87,SeguimientoAlumnos!$C$3:$C$160,0)+2&amp;"C76"),FALSE()),0)+AN87,0)</f>
        <v>0</v>
      </c>
      <c r="AP87" s="133">
        <f aca="1">IF($G87&gt;1,MATCH("X",INDIRECT(CONCATENATE("SeguimientoAlumnos!R"&amp;MATCH($C87,SeguimientoAlumnos!$C$3:$C$160,0)+2&amp;"C"&amp;AO87+1&amp;":R"&amp;MATCH($C87,SeguimientoAlumnos!$C$3:$C$160,0)+2&amp;"C76"),FALSE()),0)+AO87,0)</f>
        <v>0</v>
      </c>
      <c r="AQ87" s="133">
        <f aca="1">IF($G87&gt;1,MATCH("X",INDIRECT(CONCATENATE("SeguimientoAlumnos!R"&amp;MATCH($C87,SeguimientoAlumnos!$C$3:$C$160,0)+2&amp;"C"&amp;AP87+1&amp;":R"&amp;MATCH($C87,SeguimientoAlumnos!$C$3:$C$160,0)+2&amp;"C76"),FALSE()),0)+AP87,0)</f>
        <v>0</v>
      </c>
      <c r="AR87" s="133">
        <f aca="1">IF($G87&gt;1,MATCH("X",INDIRECT(CONCATENATE("SeguimientoAlumnos!R"&amp;MATCH($C87,SeguimientoAlumnos!$C$3:$C$160,0)+2&amp;"C"&amp;AQ87+1&amp;":R"&amp;MATCH($C87,SeguimientoAlumnos!$C$3:$C$160,0)+2&amp;"C76"),FALSE()),0)+AQ87,0)</f>
        <v>0</v>
      </c>
      <c r="AS87" s="133">
        <f aca="1">IF($G87&gt;1,MATCH("X",INDIRECT(CONCATENATE("SeguimientoAlumnos!R"&amp;MATCH($C87,SeguimientoAlumnos!$C$3:$C$160,0)+2&amp;"C"&amp;AR87+1&amp;":R"&amp;MATCH($C87,SeguimientoAlumnos!$C$3:$C$160,0)+2&amp;"C76"),FALSE()),0)+AR87,0)</f>
        <v>0</v>
      </c>
      <c r="AT87" s="133">
        <f aca="1">IF($G87&gt;1,MATCH("X",INDIRECT(CONCATENATE("SeguimientoAlumnos!R"&amp;MATCH($C87,SeguimientoAlumnos!$C$3:$C$160,0)+2&amp;"C"&amp;AS87+1&amp;":R"&amp;MATCH($C87,SeguimientoAlumnos!$C$3:$C$160,0)+2&amp;"C76"),FALSE()),0)+AS87,0)</f>
        <v>0</v>
      </c>
      <c r="AU87" s="133">
        <f aca="1">IF($G87&gt;1,MATCH("X",INDIRECT(CONCATENATE("SeguimientoAlumnos!R"&amp;MATCH($C87,SeguimientoAlumnos!$C$3:$C$160,0)+2&amp;"C"&amp;AT87+1&amp;":R"&amp;MATCH($C87,SeguimientoAlumnos!$C$3:$C$160,0)+2&amp;"C76"),FALSE()),0)+AT87,0)</f>
        <v>0</v>
      </c>
      <c r="AV87" s="133">
        <f aca="1">IF($G87&gt;1,MATCH("X",INDIRECT(CONCATENATE("SeguimientoAlumnos!R"&amp;MATCH($C87,SeguimientoAlumnos!$C$3:$C$160,0)+2&amp;"C"&amp;AU87+1&amp;":R"&amp;MATCH($C87,SeguimientoAlumnos!$C$3:$C$160,0)+2&amp;"C76"),FALSE()),0)+AU87,0)</f>
        <v>0</v>
      </c>
    </row>
    <row r="88" spans="1:48" ht="15.75" customHeight="1">
      <c r="A88" s="130" t="e">
        <f>#REF!</f>
        <v>#REF!</v>
      </c>
      <c r="B88" s="130" t="str">
        <f>SeguimientoAlumnos!A90</f>
        <v>ISC03B</v>
      </c>
      <c r="C88" s="130" t="str">
        <f>SeguimientoAlumnos!C90</f>
        <v>UP220194</v>
      </c>
      <c r="D88" s="130">
        <f>SeguimientoAlumnos!D90</f>
        <v>0</v>
      </c>
      <c r="E88" s="65" t="str">
        <f>C88&amp;"@alumnos.upa.edu.mx"</f>
        <v>UP220194@alumnos.upa.edu.mx</v>
      </c>
      <c r="F88" s="65">
        <f>VLOOKUP($C88,SeguimientoAlumnos!$C$2:$BW$109,51,FALSE())</f>
        <v>0</v>
      </c>
      <c r="G88" s="65">
        <f>VLOOKUP($C88,SeguimientoAlumnos!$C$2:$BW$109,52,FALSE())</f>
        <v>0</v>
      </c>
      <c r="H88" s="131" t="str">
        <f aca="1">IFERROR(INDIRECT(CONCATENATE("SeguimientoAlumnos!R2C"&amp;AN88),FALSE()),"")</f>
        <v/>
      </c>
      <c r="I88" s="131" t="str">
        <f aca="1">IFERROR(INDIRECT(CONCATENATE("SeguimientoAlumnos!R2C"&amp;AO88),FALSE()),"")</f>
        <v/>
      </c>
      <c r="J88" s="131" t="str">
        <f aca="1">IFERROR(INDIRECT(CONCATENATE("SeguimientoAlumnos!R2C"&amp;AP88),FALSE()),"")</f>
        <v/>
      </c>
      <c r="K88" s="131" t="str">
        <f aca="1">IFERROR(INDIRECT(CONCATENATE("SeguimientoAlumnos!R2C"&amp;AQ88),FALSE()),"")</f>
        <v/>
      </c>
      <c r="L88" s="131" t="str">
        <f aca="1">IFERROR(INDIRECT(CONCATENATE("SeguimientoAlumnos!R2C"&amp;AR88),FALSE()),"")</f>
        <v/>
      </c>
      <c r="M88" s="131" t="str">
        <f aca="1">IFERROR(INDIRECT(CONCATENATE("SeguimientoAlumnos!R2C"&amp;AS88),FALSE()),"")</f>
        <v/>
      </c>
      <c r="N88" s="131" t="str">
        <f aca="1">IFERROR(INDIRECT(CONCATENATE("SeguimientoAlumnos!R2C"&amp;AT88),FALSE()),"")</f>
        <v/>
      </c>
      <c r="O88" s="131" t="str">
        <f aca="1">IFERROR(INDIRECT(CONCATENATE("SeguimientoAlumnos!R2C"&amp;AU88),FALSE()),"")</f>
        <v/>
      </c>
      <c r="P88" s="131" t="str">
        <f aca="1">IFERROR(INDIRECT(CONCATENATE("SeguimientoAlumnos!R2C"&amp;AV88),FALSE()),"")</f>
        <v/>
      </c>
      <c r="Q88" s="65">
        <f>VLOOKUP($C88,SeguimientoAlumnos!$C$2:$BT$109,49,FALSE())</f>
        <v>0</v>
      </c>
      <c r="R88" s="131" t="str">
        <f aca="1">IFERROR(INDIRECT(CONCATENATE("SeguimientoAlumnos!R2C"&amp;AG88),FALSE()),"")</f>
        <v/>
      </c>
      <c r="S88" s="131" t="str">
        <f aca="1">IFERROR(INDIRECT(CONCATENATE("SeguimientoAlumnos!R2C"&amp;AH88),FALSE()),"")</f>
        <v/>
      </c>
      <c r="T88" s="131" t="str">
        <f aca="1">IFERROR(INDIRECT(CONCATENATE("SeguimientoAlumnos!R2C"&amp;AI88),FALSE()),"")</f>
        <v/>
      </c>
      <c r="U88" s="65"/>
      <c r="V88" s="65"/>
      <c r="W88" s="65"/>
      <c r="X88" s="65"/>
      <c r="Y88" s="65">
        <f>VLOOKUP($C88,SeguimientoAlumnos!$C$2:$BT$109,50,FALSE())</f>
        <v>0</v>
      </c>
      <c r="Z88" s="131" t="str">
        <f aca="1">IFERROR(INDIRECT(CONCATENATE("SeguimientoAlumnos!R2C"&amp;AD88),FALSE()),"")</f>
        <v/>
      </c>
      <c r="AA88" s="131" t="str">
        <f aca="1">IFERROR(INDIRECT(CONCATENATE("SeguimientoAlumnos!R2C"&amp;AE88),FALSE()),"")</f>
        <v/>
      </c>
      <c r="AB88" s="131" t="str">
        <f aca="1">IFERROR(INDIRECT(CONCATENATE("SeguimientoAlumnos!R2C"&amp;AF88),FALSE()),"")</f>
        <v/>
      </c>
      <c r="AC88" s="65">
        <f>VLOOKUP($C88,SeguimientoAlumnos!$C$2:$BT$109,43,FALSE())</f>
        <v>0</v>
      </c>
      <c r="AD88" s="132">
        <f aca="1">IF($Y88&gt;0,MATCH("E",INDIRECT(CONCATENATE("SeguimientoAlumnos!R"&amp;MATCH($C88,SeguimientoAlumnos!$C$3:$C$130,0)+2&amp;"C5"&amp;":R"&amp;MATCH($C88,SeguimientoAlumnos!$C$3:$C$130,0)+2&amp;"C76"),FALSE()),0)+4,0)</f>
        <v>0</v>
      </c>
      <c r="AE88" s="133">
        <f aca="1">IF($Y88&gt;1,MATCH("E",INDIRECT(CONCATENATE("SeguimientoAlumnos!R"&amp;MATCH($C88,SeguimientoAlumnos!$C$3:$C$130,0)+2&amp;"C"&amp;AD88+1&amp;":R"&amp;MATCH($C88,SeguimientoAlumnos!$C$3:$C$130,0)+2&amp;"C76"),FALSE()),0)+AD88,0)</f>
        <v>0</v>
      </c>
      <c r="AF88" s="133">
        <f aca="1">IF($Y88&gt;2,MATCH("E",INDIRECT(CONCATENATE("SeguimientoAlumnos!R"&amp;MATCH($C88,SeguimientoAlumnos!$C$3:$C$130,0)+2&amp;"C"&amp;AE88+1&amp;":R"&amp;MATCH($C88,SeguimientoAlumnos!$C$3:$C$130,0)+2&amp;"C76"),FALSE()),0)+AE88,0)</f>
        <v>0</v>
      </c>
      <c r="AG88" s="133">
        <f aca="1">IF($Q88&gt;0,MATCH("R",INDIRECT(CONCATENATE("SeguimientoAlumnos!R"&amp;MATCH($C88,SeguimientoAlumnos!$C$3:$C$160,0)+2&amp;"C5"&amp;":R"&amp;MATCH($C88,SeguimientoAlumnos!$C$3:$C$160,0)+2&amp;"C76"),FALSE()),0)+4,0)</f>
        <v>0</v>
      </c>
      <c r="AH88" s="133">
        <f aca="1">IF($Q88&gt;1,MATCH("R",INDIRECT(CONCATENATE("SeguimientoAlumnos!R"&amp;MATCH($C88,SeguimientoAlumnos!$C$3:$C$160,0)+2&amp;"C"&amp;AG88+1&amp;":R"&amp;MATCH($C88,SeguimientoAlumnos!$C$3:$C$160,0)+2&amp;"C76"),FALSE()),0)+AG88,0)</f>
        <v>0</v>
      </c>
      <c r="AI88" s="133">
        <f aca="1">IF($Q88&gt;1,MATCH("R",INDIRECT(CONCATENATE("SeguimientoAlumnos!R"&amp;MATCH($C88,SeguimientoAlumnos!$C$3:$C$160,0)+2&amp;"C"&amp;AH88+1&amp;":R"&amp;MATCH($C88,SeguimientoAlumnos!$C$3:$C$160,0)+2&amp;"C76"),FALSE()),0)+AH88,0)</f>
        <v>0</v>
      </c>
      <c r="AJ88" s="133">
        <f aca="1">IF($Q88&gt;1,MATCH("R",INDIRECT(CONCATENATE("SeguimientoAlumnos!R"&amp;MATCH($C88,SeguimientoAlumnos!$C$3:$C$160,0)+2&amp;"C"&amp;AI88+1&amp;":R"&amp;MATCH($C88,SeguimientoAlumnos!$C$3:$C$160,0)+2&amp;"C76"),FALSE()),0)+AI88,0)</f>
        <v>0</v>
      </c>
      <c r="AK88" s="133">
        <f aca="1">IF($Q88&gt;1,MATCH("R",INDIRECT(CONCATENATE("SeguimientoAlumnos!R"&amp;MATCH($C88,SeguimientoAlumnos!$C$3:$C$160,0)+2&amp;"C"&amp;AJ88+1&amp;":R"&amp;MATCH($C88,SeguimientoAlumnos!$C$3:$C$160,0)+2&amp;"C76"),FALSE()),0)+AJ88,0)</f>
        <v>0</v>
      </c>
      <c r="AL88" s="134">
        <f aca="1">IF($Q88&gt;1,MATCH("R",INDIRECT(CONCATENATE("SeguimientoAlumnos!R"&amp;MATCH($C88,SeguimientoAlumnos!$C$3:$C$160,0)+2&amp;"C"&amp;AK88+1&amp;":R"&amp;MATCH($C88,SeguimientoAlumnos!$C$3:$C$160,0)+2&amp;"C76"),FALSE()),0)+AK88,0)</f>
        <v>0</v>
      </c>
      <c r="AM88" s="134">
        <f aca="1">IF($Q88&gt;1,MATCH("R",INDIRECT(CONCATENATE("SeguimientoAlumnos!R"&amp;MATCH($C88,SeguimientoAlumnos!$C$3:$C$160,0)+2&amp;"C"&amp;AL88+1&amp;":R"&amp;MATCH($C88,SeguimientoAlumnos!$C$3:$C$160,0)+2&amp;"C76"),FALSE()),0)+AL88,0)</f>
        <v>0</v>
      </c>
      <c r="AN88" s="133">
        <f aca="1">IF($G88&gt;0,MATCH("X",INDIRECT(CONCATENATE("SeguimientoAlumnos!R"&amp;MATCH($C88,SeguimientoAlumnos!$C$3:$C$160,0)+2&amp;"C5"&amp;":R"&amp;MATCH($C88,SeguimientoAlumnos!$C$3:$C$160,0)+2&amp;"C76"),FALSE()),0)+4,0)</f>
        <v>0</v>
      </c>
      <c r="AO88" s="135">
        <f aca="1">IF($G88&gt;1,MATCH("X",INDIRECT(CONCATENATE("SeguimientoAlumnos!R"&amp;MATCH($C88,SeguimientoAlumnos!$C$3:$C$160,0)+2&amp;"C"&amp;AN88+1&amp;":R"&amp;MATCH($C88,SeguimientoAlumnos!$C$3:$C$160,0)+2&amp;"C76"),FALSE()),0)+AN88,0)</f>
        <v>0</v>
      </c>
      <c r="AP88" s="133">
        <f aca="1">IF($G88&gt;1,MATCH("X",INDIRECT(CONCATENATE("SeguimientoAlumnos!R"&amp;MATCH($C88,SeguimientoAlumnos!$C$3:$C$160,0)+2&amp;"C"&amp;AO88+1&amp;":R"&amp;MATCH($C88,SeguimientoAlumnos!$C$3:$C$160,0)+2&amp;"C76"),FALSE()),0)+AO88,0)</f>
        <v>0</v>
      </c>
      <c r="AQ88" s="133">
        <f aca="1">IF($G88&gt;1,MATCH("X",INDIRECT(CONCATENATE("SeguimientoAlumnos!R"&amp;MATCH($C88,SeguimientoAlumnos!$C$3:$C$160,0)+2&amp;"C"&amp;AP88+1&amp;":R"&amp;MATCH($C88,SeguimientoAlumnos!$C$3:$C$160,0)+2&amp;"C76"),FALSE()),0)+AP88,0)</f>
        <v>0</v>
      </c>
      <c r="AR88" s="133">
        <f aca="1">IF($G88&gt;1,MATCH("X",INDIRECT(CONCATENATE("SeguimientoAlumnos!R"&amp;MATCH($C88,SeguimientoAlumnos!$C$3:$C$160,0)+2&amp;"C"&amp;AQ88+1&amp;":R"&amp;MATCH($C88,SeguimientoAlumnos!$C$3:$C$160,0)+2&amp;"C76"),FALSE()),0)+AQ88,0)</f>
        <v>0</v>
      </c>
      <c r="AS88" s="133">
        <f aca="1">IF($G88&gt;1,MATCH("X",INDIRECT(CONCATENATE("SeguimientoAlumnos!R"&amp;MATCH($C88,SeguimientoAlumnos!$C$3:$C$160,0)+2&amp;"C"&amp;AR88+1&amp;":R"&amp;MATCH($C88,SeguimientoAlumnos!$C$3:$C$160,0)+2&amp;"C76"),FALSE()),0)+AR88,0)</f>
        <v>0</v>
      </c>
      <c r="AT88" s="133">
        <f aca="1">IF($G88&gt;1,MATCH("X",INDIRECT(CONCATENATE("SeguimientoAlumnos!R"&amp;MATCH($C88,SeguimientoAlumnos!$C$3:$C$160,0)+2&amp;"C"&amp;AS88+1&amp;":R"&amp;MATCH($C88,SeguimientoAlumnos!$C$3:$C$160,0)+2&amp;"C76"),FALSE()),0)+AS88,0)</f>
        <v>0</v>
      </c>
      <c r="AU88" s="133">
        <f aca="1">IF($G88&gt;1,MATCH("X",INDIRECT(CONCATENATE("SeguimientoAlumnos!R"&amp;MATCH($C88,SeguimientoAlumnos!$C$3:$C$160,0)+2&amp;"C"&amp;AT88+1&amp;":R"&amp;MATCH($C88,SeguimientoAlumnos!$C$3:$C$160,0)+2&amp;"C76"),FALSE()),0)+AT88,0)</f>
        <v>0</v>
      </c>
      <c r="AV88" s="133">
        <f aca="1">IF($G88&gt;1,MATCH("X",INDIRECT(CONCATENATE("SeguimientoAlumnos!R"&amp;MATCH($C88,SeguimientoAlumnos!$C$3:$C$160,0)+2&amp;"C"&amp;AU88+1&amp;":R"&amp;MATCH($C88,SeguimientoAlumnos!$C$3:$C$160,0)+2&amp;"C76"),FALSE()),0)+AU88,0)</f>
        <v>0</v>
      </c>
    </row>
    <row r="89" spans="1:48" ht="15.75" customHeight="1">
      <c r="A89" s="130" t="e">
        <f>#REF!</f>
        <v>#REF!</v>
      </c>
      <c r="B89" s="130" t="str">
        <f>SeguimientoAlumnos!A91</f>
        <v>ISC03A</v>
      </c>
      <c r="C89" s="130" t="str">
        <f>SeguimientoAlumnos!C91</f>
        <v>UP220249</v>
      </c>
      <c r="D89" s="130">
        <f>SeguimientoAlumnos!D91</f>
        <v>0</v>
      </c>
      <c r="E89" s="65" t="str">
        <f>C89&amp;"@alumnos.upa.edu.mx"</f>
        <v>UP220249@alumnos.upa.edu.mx</v>
      </c>
      <c r="F89" s="65">
        <f>VLOOKUP($C89,SeguimientoAlumnos!$C$2:$BW$109,51,FALSE())</f>
        <v>0</v>
      </c>
      <c r="G89" s="65">
        <f>VLOOKUP($C89,SeguimientoAlumnos!$C$2:$BW$109,52,FALSE())</f>
        <v>0</v>
      </c>
      <c r="H89" s="131" t="str">
        <f aca="1">IFERROR(INDIRECT(CONCATENATE("SeguimientoAlumnos!R2C"&amp;AN89),FALSE()),"")</f>
        <v/>
      </c>
      <c r="I89" s="131" t="str">
        <f aca="1">IFERROR(INDIRECT(CONCATENATE("SeguimientoAlumnos!R2C"&amp;AO89),FALSE()),"")</f>
        <v/>
      </c>
      <c r="J89" s="131" t="str">
        <f aca="1">IFERROR(INDIRECT(CONCATENATE("SeguimientoAlumnos!R2C"&amp;AP89),FALSE()),"")</f>
        <v/>
      </c>
      <c r="K89" s="131" t="str">
        <f aca="1">IFERROR(INDIRECT(CONCATENATE("SeguimientoAlumnos!R2C"&amp;AQ89),FALSE()),"")</f>
        <v/>
      </c>
      <c r="L89" s="131" t="str">
        <f aca="1">IFERROR(INDIRECT(CONCATENATE("SeguimientoAlumnos!R2C"&amp;AR89),FALSE()),"")</f>
        <v/>
      </c>
      <c r="M89" s="131" t="str">
        <f aca="1">IFERROR(INDIRECT(CONCATENATE("SeguimientoAlumnos!R2C"&amp;AS89),FALSE()),"")</f>
        <v/>
      </c>
      <c r="N89" s="131" t="str">
        <f aca="1">IFERROR(INDIRECT(CONCATENATE("SeguimientoAlumnos!R2C"&amp;AT89),FALSE()),"")</f>
        <v/>
      </c>
      <c r="O89" s="131" t="str">
        <f aca="1">IFERROR(INDIRECT(CONCATENATE("SeguimientoAlumnos!R2C"&amp;AU89),FALSE()),"")</f>
        <v/>
      </c>
      <c r="P89" s="131" t="str">
        <f aca="1">IFERROR(INDIRECT(CONCATENATE("SeguimientoAlumnos!R2C"&amp;AV89),FALSE()),"")</f>
        <v/>
      </c>
      <c r="Q89" s="65">
        <f>VLOOKUP($C89,SeguimientoAlumnos!$C$2:$BT$109,49,FALSE())</f>
        <v>0</v>
      </c>
      <c r="R89" s="131" t="str">
        <f aca="1">IFERROR(INDIRECT(CONCATENATE("SeguimientoAlumnos!R2C"&amp;AG89),FALSE()),"")</f>
        <v/>
      </c>
      <c r="S89" s="131" t="str">
        <f aca="1">IFERROR(INDIRECT(CONCATENATE("SeguimientoAlumnos!R2C"&amp;AH89),FALSE()),"")</f>
        <v/>
      </c>
      <c r="T89" s="131" t="str">
        <f aca="1">IFERROR(INDIRECT(CONCATENATE("SeguimientoAlumnos!R2C"&amp;AI89),FALSE()),"")</f>
        <v/>
      </c>
      <c r="U89" s="65"/>
      <c r="V89" s="65"/>
      <c r="W89" s="65"/>
      <c r="X89" s="65"/>
      <c r="Y89" s="65">
        <f>VLOOKUP($C89,SeguimientoAlumnos!$C$2:$BT$109,50,FALSE())</f>
        <v>0</v>
      </c>
      <c r="Z89" s="131" t="str">
        <f aca="1">IFERROR(INDIRECT(CONCATENATE("SeguimientoAlumnos!R2C"&amp;AD89),FALSE()),"")</f>
        <v/>
      </c>
      <c r="AA89" s="131" t="str">
        <f aca="1">IFERROR(INDIRECT(CONCATENATE("SeguimientoAlumnos!R2C"&amp;AE89),FALSE()),"")</f>
        <v/>
      </c>
      <c r="AB89" s="131" t="str">
        <f aca="1">IFERROR(INDIRECT(CONCATENATE("SeguimientoAlumnos!R2C"&amp;AF89),FALSE()),"")</f>
        <v/>
      </c>
      <c r="AC89" s="65">
        <f>VLOOKUP($C89,SeguimientoAlumnos!$C$2:$BT$109,43,FALSE())</f>
        <v>0</v>
      </c>
      <c r="AD89" s="132">
        <f aca="1">IF($Y89&gt;0,MATCH("E",INDIRECT(CONCATENATE("SeguimientoAlumnos!R"&amp;MATCH($C89,SeguimientoAlumnos!$C$3:$C$130,0)+2&amp;"C5"&amp;":R"&amp;MATCH($C89,SeguimientoAlumnos!$C$3:$C$130,0)+2&amp;"C76"),FALSE()),0)+4,0)</f>
        <v>0</v>
      </c>
      <c r="AE89" s="133">
        <f aca="1">IF($Y89&gt;1,MATCH("E",INDIRECT(CONCATENATE("SeguimientoAlumnos!R"&amp;MATCH($C89,SeguimientoAlumnos!$C$3:$C$130,0)+2&amp;"C"&amp;AD89+1&amp;":R"&amp;MATCH($C89,SeguimientoAlumnos!$C$3:$C$130,0)+2&amp;"C76"),FALSE()),0)+AD89,0)</f>
        <v>0</v>
      </c>
      <c r="AF89" s="133">
        <f aca="1">IF($Y89&gt;2,MATCH("E",INDIRECT(CONCATENATE("SeguimientoAlumnos!R"&amp;MATCH($C89,SeguimientoAlumnos!$C$3:$C$130,0)+2&amp;"C"&amp;AE89+1&amp;":R"&amp;MATCH($C89,SeguimientoAlumnos!$C$3:$C$130,0)+2&amp;"C76"),FALSE()),0)+AE89,0)</f>
        <v>0</v>
      </c>
      <c r="AG89" s="133">
        <f aca="1">IF($Q89&gt;0,MATCH("R",INDIRECT(CONCATENATE("SeguimientoAlumnos!R"&amp;MATCH($C89,SeguimientoAlumnos!$C$3:$C$160,0)+2&amp;"C5"&amp;":R"&amp;MATCH($C89,SeguimientoAlumnos!$C$3:$C$160,0)+2&amp;"C76"),FALSE()),0)+4,0)</f>
        <v>0</v>
      </c>
      <c r="AH89" s="133">
        <f aca="1">IF($Q89&gt;1,MATCH("R",INDIRECT(CONCATENATE("SeguimientoAlumnos!R"&amp;MATCH($C89,SeguimientoAlumnos!$C$3:$C$160,0)+2&amp;"C"&amp;AG89+1&amp;":R"&amp;MATCH($C89,SeguimientoAlumnos!$C$3:$C$160,0)+2&amp;"C76"),FALSE()),0)+AG89,0)</f>
        <v>0</v>
      </c>
      <c r="AI89" s="133">
        <f aca="1">IF($Q89&gt;1,MATCH("R",INDIRECT(CONCATENATE("SeguimientoAlumnos!R"&amp;MATCH($C89,SeguimientoAlumnos!$C$3:$C$160,0)+2&amp;"C"&amp;AH89+1&amp;":R"&amp;MATCH($C89,SeguimientoAlumnos!$C$3:$C$160,0)+2&amp;"C76"),FALSE()),0)+AH89,0)</f>
        <v>0</v>
      </c>
      <c r="AJ89" s="133">
        <f aca="1">IF($Q89&gt;1,MATCH("R",INDIRECT(CONCATENATE("SeguimientoAlumnos!R"&amp;MATCH($C89,SeguimientoAlumnos!$C$3:$C$160,0)+2&amp;"C"&amp;AI89+1&amp;":R"&amp;MATCH($C89,SeguimientoAlumnos!$C$3:$C$160,0)+2&amp;"C76"),FALSE()),0)+AI89,0)</f>
        <v>0</v>
      </c>
      <c r="AK89" s="133">
        <f aca="1">IF($Q89&gt;1,MATCH("R",INDIRECT(CONCATENATE("SeguimientoAlumnos!R"&amp;MATCH($C89,SeguimientoAlumnos!$C$3:$C$160,0)+2&amp;"C"&amp;AJ89+1&amp;":R"&amp;MATCH($C89,SeguimientoAlumnos!$C$3:$C$160,0)+2&amp;"C76"),FALSE()),0)+AJ89,0)</f>
        <v>0</v>
      </c>
      <c r="AL89" s="134">
        <f aca="1">IF($Q89&gt;1,MATCH("R",INDIRECT(CONCATENATE("SeguimientoAlumnos!R"&amp;MATCH($C89,SeguimientoAlumnos!$C$3:$C$160,0)+2&amp;"C"&amp;AK89+1&amp;":R"&amp;MATCH($C89,SeguimientoAlumnos!$C$3:$C$160,0)+2&amp;"C76"),FALSE()),0)+AK89,0)</f>
        <v>0</v>
      </c>
      <c r="AM89" s="134">
        <f aca="1">IF($Q89&gt;1,MATCH("R",INDIRECT(CONCATENATE("SeguimientoAlumnos!R"&amp;MATCH($C89,SeguimientoAlumnos!$C$3:$C$160,0)+2&amp;"C"&amp;AL89+1&amp;":R"&amp;MATCH($C89,SeguimientoAlumnos!$C$3:$C$160,0)+2&amp;"C76"),FALSE()),0)+AL89,0)</f>
        <v>0</v>
      </c>
      <c r="AN89" s="133">
        <f aca="1">IF($G89&gt;0,MATCH("X",INDIRECT(CONCATENATE("SeguimientoAlumnos!R"&amp;MATCH($C89,SeguimientoAlumnos!$C$3:$C$160,0)+2&amp;"C5"&amp;":R"&amp;MATCH($C89,SeguimientoAlumnos!$C$3:$C$160,0)+2&amp;"C76"),FALSE()),0)+4,0)</f>
        <v>0</v>
      </c>
      <c r="AO89" s="135">
        <f aca="1">IF($G89&gt;1,MATCH("X",INDIRECT(CONCATENATE("SeguimientoAlumnos!R"&amp;MATCH($C89,SeguimientoAlumnos!$C$3:$C$160,0)+2&amp;"C"&amp;AN89+1&amp;":R"&amp;MATCH($C89,SeguimientoAlumnos!$C$3:$C$160,0)+2&amp;"C76"),FALSE()),0)+AN89,0)</f>
        <v>0</v>
      </c>
      <c r="AP89" s="133">
        <f aca="1">IF($G89&gt;1,MATCH("X",INDIRECT(CONCATENATE("SeguimientoAlumnos!R"&amp;MATCH($C89,SeguimientoAlumnos!$C$3:$C$160,0)+2&amp;"C"&amp;AO89+1&amp;":R"&amp;MATCH($C89,SeguimientoAlumnos!$C$3:$C$160,0)+2&amp;"C76"),FALSE()),0)+AO89,0)</f>
        <v>0</v>
      </c>
      <c r="AQ89" s="133">
        <f aca="1">IF($G89&gt;1,MATCH("X",INDIRECT(CONCATENATE("SeguimientoAlumnos!R"&amp;MATCH($C89,SeguimientoAlumnos!$C$3:$C$160,0)+2&amp;"C"&amp;AP89+1&amp;":R"&amp;MATCH($C89,SeguimientoAlumnos!$C$3:$C$160,0)+2&amp;"C76"),FALSE()),0)+AP89,0)</f>
        <v>0</v>
      </c>
      <c r="AR89" s="133">
        <f aca="1">IF($G89&gt;1,MATCH("X",INDIRECT(CONCATENATE("SeguimientoAlumnos!R"&amp;MATCH($C89,SeguimientoAlumnos!$C$3:$C$160,0)+2&amp;"C"&amp;AQ89+1&amp;":R"&amp;MATCH($C89,SeguimientoAlumnos!$C$3:$C$160,0)+2&amp;"C76"),FALSE()),0)+AQ89,0)</f>
        <v>0</v>
      </c>
      <c r="AS89" s="133">
        <f aca="1">IF($G89&gt;1,MATCH("X",INDIRECT(CONCATENATE("SeguimientoAlumnos!R"&amp;MATCH($C89,SeguimientoAlumnos!$C$3:$C$160,0)+2&amp;"C"&amp;AR89+1&amp;":R"&amp;MATCH($C89,SeguimientoAlumnos!$C$3:$C$160,0)+2&amp;"C76"),FALSE()),0)+AR89,0)</f>
        <v>0</v>
      </c>
      <c r="AT89" s="133">
        <f aca="1">IF($G89&gt;1,MATCH("X",INDIRECT(CONCATENATE("SeguimientoAlumnos!R"&amp;MATCH($C89,SeguimientoAlumnos!$C$3:$C$160,0)+2&amp;"C"&amp;AS89+1&amp;":R"&amp;MATCH($C89,SeguimientoAlumnos!$C$3:$C$160,0)+2&amp;"C76"),FALSE()),0)+AS89,0)</f>
        <v>0</v>
      </c>
      <c r="AU89" s="133">
        <f aca="1">IF($G89&gt;1,MATCH("X",INDIRECT(CONCATENATE("SeguimientoAlumnos!R"&amp;MATCH($C89,SeguimientoAlumnos!$C$3:$C$160,0)+2&amp;"C"&amp;AT89+1&amp;":R"&amp;MATCH($C89,SeguimientoAlumnos!$C$3:$C$160,0)+2&amp;"C76"),FALSE()),0)+AT89,0)</f>
        <v>0</v>
      </c>
      <c r="AV89" s="133">
        <f aca="1">IF($G89&gt;1,MATCH("X",INDIRECT(CONCATENATE("SeguimientoAlumnos!R"&amp;MATCH($C89,SeguimientoAlumnos!$C$3:$C$160,0)+2&amp;"C"&amp;AU89+1&amp;":R"&amp;MATCH($C89,SeguimientoAlumnos!$C$3:$C$160,0)+2&amp;"C76"),FALSE()),0)+AU89,0)</f>
        <v>0</v>
      </c>
    </row>
    <row r="90" spans="1:48" ht="15.75" customHeight="1">
      <c r="A90" s="130" t="e">
        <f>#REF!</f>
        <v>#REF!</v>
      </c>
      <c r="B90" s="130" t="str">
        <f>SeguimientoAlumnos!A92</f>
        <v>ISC03B</v>
      </c>
      <c r="C90" s="130" t="str">
        <f>SeguimientoAlumnos!C92</f>
        <v>UP220252</v>
      </c>
      <c r="D90" s="130">
        <f>SeguimientoAlumnos!D92</f>
        <v>0</v>
      </c>
      <c r="E90" s="65" t="str">
        <f>C90&amp;"@alumnos.upa.edu.mx"</f>
        <v>UP220252@alumnos.upa.edu.mx</v>
      </c>
      <c r="F90" s="65">
        <f>VLOOKUP($C90,SeguimientoAlumnos!$C$2:$BW$109,51,FALSE())</f>
        <v>0</v>
      </c>
      <c r="G90" s="65">
        <f>VLOOKUP($C90,SeguimientoAlumnos!$C$2:$BW$109,52,FALSE())</f>
        <v>0</v>
      </c>
      <c r="H90" s="131" t="str">
        <f aca="1">IFERROR(INDIRECT(CONCATENATE("SeguimientoAlumnos!R2C"&amp;AN90),FALSE()),"")</f>
        <v/>
      </c>
      <c r="I90" s="131" t="str">
        <f aca="1">IFERROR(INDIRECT(CONCATENATE("SeguimientoAlumnos!R2C"&amp;AO90),FALSE()),"")</f>
        <v/>
      </c>
      <c r="J90" s="131" t="str">
        <f aca="1">IFERROR(INDIRECT(CONCATENATE("SeguimientoAlumnos!R2C"&amp;AP90),FALSE()),"")</f>
        <v/>
      </c>
      <c r="K90" s="131" t="str">
        <f aca="1">IFERROR(INDIRECT(CONCATENATE("SeguimientoAlumnos!R2C"&amp;AQ90),FALSE()),"")</f>
        <v/>
      </c>
      <c r="L90" s="131" t="str">
        <f aca="1">IFERROR(INDIRECT(CONCATENATE("SeguimientoAlumnos!R2C"&amp;AR90),FALSE()),"")</f>
        <v/>
      </c>
      <c r="M90" s="131" t="str">
        <f aca="1">IFERROR(INDIRECT(CONCATENATE("SeguimientoAlumnos!R2C"&amp;AS90),FALSE()),"")</f>
        <v/>
      </c>
      <c r="N90" s="131" t="str">
        <f aca="1">IFERROR(INDIRECT(CONCATENATE("SeguimientoAlumnos!R2C"&amp;AT90),FALSE()),"")</f>
        <v/>
      </c>
      <c r="O90" s="131" t="str">
        <f aca="1">IFERROR(INDIRECT(CONCATENATE("SeguimientoAlumnos!R2C"&amp;AU90),FALSE()),"")</f>
        <v/>
      </c>
      <c r="P90" s="131" t="str">
        <f aca="1">IFERROR(INDIRECT(CONCATENATE("SeguimientoAlumnos!R2C"&amp;AV90),FALSE()),"")</f>
        <v/>
      </c>
      <c r="Q90" s="65">
        <f>VLOOKUP($C90,SeguimientoAlumnos!$C$2:$BT$109,49,FALSE())</f>
        <v>0</v>
      </c>
      <c r="R90" s="131" t="str">
        <f aca="1">IFERROR(INDIRECT(CONCATENATE("SeguimientoAlumnos!R2C"&amp;AG90),FALSE()),"")</f>
        <v/>
      </c>
      <c r="S90" s="131" t="str">
        <f aca="1">IFERROR(INDIRECT(CONCATENATE("SeguimientoAlumnos!R2C"&amp;AH90),FALSE()),"")</f>
        <v/>
      </c>
      <c r="T90" s="131" t="str">
        <f aca="1">IFERROR(INDIRECT(CONCATENATE("SeguimientoAlumnos!R2C"&amp;AI90),FALSE()),"")</f>
        <v/>
      </c>
      <c r="U90" s="65"/>
      <c r="V90" s="65"/>
      <c r="W90" s="65"/>
      <c r="X90" s="65"/>
      <c r="Y90" s="65">
        <f>VLOOKUP($C90,SeguimientoAlumnos!$C$2:$BT$109,50,FALSE())</f>
        <v>0</v>
      </c>
      <c r="Z90" s="131" t="str">
        <f aca="1">IFERROR(INDIRECT(CONCATENATE("SeguimientoAlumnos!R2C"&amp;AD90),FALSE()),"")</f>
        <v/>
      </c>
      <c r="AA90" s="131" t="str">
        <f aca="1">IFERROR(INDIRECT(CONCATENATE("SeguimientoAlumnos!R2C"&amp;AE90),FALSE()),"")</f>
        <v/>
      </c>
      <c r="AB90" s="131" t="str">
        <f aca="1">IFERROR(INDIRECT(CONCATENATE("SeguimientoAlumnos!R2C"&amp;AF90),FALSE()),"")</f>
        <v/>
      </c>
      <c r="AC90" s="65">
        <f>VLOOKUP($C90,SeguimientoAlumnos!$C$2:$BT$109,43,FALSE())</f>
        <v>0</v>
      </c>
      <c r="AD90" s="132">
        <f aca="1">IF($Y90&gt;0,MATCH("E",INDIRECT(CONCATENATE("SeguimientoAlumnos!R"&amp;MATCH($C90,SeguimientoAlumnos!$C$3:$C$130,0)+2&amp;"C5"&amp;":R"&amp;MATCH($C90,SeguimientoAlumnos!$C$3:$C$130,0)+2&amp;"C76"),FALSE()),0)+4,0)</f>
        <v>0</v>
      </c>
      <c r="AE90" s="133">
        <f aca="1">IF($Y90&gt;1,MATCH("E",INDIRECT(CONCATENATE("SeguimientoAlumnos!R"&amp;MATCH($C90,SeguimientoAlumnos!$C$3:$C$130,0)+2&amp;"C"&amp;AD90+1&amp;":R"&amp;MATCH($C90,SeguimientoAlumnos!$C$3:$C$130,0)+2&amp;"C76"),FALSE()),0)+AD90,0)</f>
        <v>0</v>
      </c>
      <c r="AF90" s="133">
        <f aca="1">IF($Y90&gt;2,MATCH("E",INDIRECT(CONCATENATE("SeguimientoAlumnos!R"&amp;MATCH($C90,SeguimientoAlumnos!$C$3:$C$130,0)+2&amp;"C"&amp;AE90+1&amp;":R"&amp;MATCH($C90,SeguimientoAlumnos!$C$3:$C$130,0)+2&amp;"C76"),FALSE()),0)+AE90,0)</f>
        <v>0</v>
      </c>
      <c r="AG90" s="133">
        <f aca="1">IF($Q90&gt;0,MATCH("R",INDIRECT(CONCATENATE("SeguimientoAlumnos!R"&amp;MATCH($C90,SeguimientoAlumnos!$C$3:$C$160,0)+2&amp;"C5"&amp;":R"&amp;MATCH($C90,SeguimientoAlumnos!$C$3:$C$160,0)+2&amp;"C76"),FALSE()),0)+4,0)</f>
        <v>0</v>
      </c>
      <c r="AH90" s="133">
        <f aca="1">IF($Q90&gt;1,MATCH("R",INDIRECT(CONCATENATE("SeguimientoAlumnos!R"&amp;MATCH($C90,SeguimientoAlumnos!$C$3:$C$160,0)+2&amp;"C"&amp;AG90+1&amp;":R"&amp;MATCH($C90,SeguimientoAlumnos!$C$3:$C$160,0)+2&amp;"C76"),FALSE()),0)+AG90,0)</f>
        <v>0</v>
      </c>
      <c r="AI90" s="133">
        <f aca="1">IF($Q90&gt;1,MATCH("R",INDIRECT(CONCATENATE("SeguimientoAlumnos!R"&amp;MATCH($C90,SeguimientoAlumnos!$C$3:$C$160,0)+2&amp;"C"&amp;AH90+1&amp;":R"&amp;MATCH($C90,SeguimientoAlumnos!$C$3:$C$160,0)+2&amp;"C76"),FALSE()),0)+AH90,0)</f>
        <v>0</v>
      </c>
      <c r="AJ90" s="133">
        <f aca="1">IF($Q90&gt;1,MATCH("R",INDIRECT(CONCATENATE("SeguimientoAlumnos!R"&amp;MATCH($C90,SeguimientoAlumnos!$C$3:$C$160,0)+2&amp;"C"&amp;AI90+1&amp;":R"&amp;MATCH($C90,SeguimientoAlumnos!$C$3:$C$160,0)+2&amp;"C76"),FALSE()),0)+AI90,0)</f>
        <v>0</v>
      </c>
      <c r="AK90" s="133">
        <f aca="1">IF($Q90&gt;1,MATCH("R",INDIRECT(CONCATENATE("SeguimientoAlumnos!R"&amp;MATCH($C90,SeguimientoAlumnos!$C$3:$C$160,0)+2&amp;"C"&amp;AJ90+1&amp;":R"&amp;MATCH($C90,SeguimientoAlumnos!$C$3:$C$160,0)+2&amp;"C76"),FALSE()),0)+AJ90,0)</f>
        <v>0</v>
      </c>
      <c r="AL90" s="134">
        <f aca="1">IF($Q90&gt;1,MATCH("R",INDIRECT(CONCATENATE("SeguimientoAlumnos!R"&amp;MATCH($C90,SeguimientoAlumnos!$C$3:$C$160,0)+2&amp;"C"&amp;AK90+1&amp;":R"&amp;MATCH($C90,SeguimientoAlumnos!$C$3:$C$160,0)+2&amp;"C76"),FALSE()),0)+AK90,0)</f>
        <v>0</v>
      </c>
      <c r="AM90" s="134">
        <f aca="1">IF($Q90&gt;1,MATCH("R",INDIRECT(CONCATENATE("SeguimientoAlumnos!R"&amp;MATCH($C90,SeguimientoAlumnos!$C$3:$C$160,0)+2&amp;"C"&amp;AL90+1&amp;":R"&amp;MATCH($C90,SeguimientoAlumnos!$C$3:$C$160,0)+2&amp;"C76"),FALSE()),0)+AL90,0)</f>
        <v>0</v>
      </c>
      <c r="AN90" s="133">
        <f aca="1">IF($G90&gt;0,MATCH("X",INDIRECT(CONCATENATE("SeguimientoAlumnos!R"&amp;MATCH($C90,SeguimientoAlumnos!$C$3:$C$160,0)+2&amp;"C5"&amp;":R"&amp;MATCH($C90,SeguimientoAlumnos!$C$3:$C$160,0)+2&amp;"C76"),FALSE()),0)+4,0)</f>
        <v>0</v>
      </c>
      <c r="AO90" s="135">
        <f aca="1">IF($G90&gt;1,MATCH("X",INDIRECT(CONCATENATE("SeguimientoAlumnos!R"&amp;MATCH($C90,SeguimientoAlumnos!$C$3:$C$160,0)+2&amp;"C"&amp;AN90+1&amp;":R"&amp;MATCH($C90,SeguimientoAlumnos!$C$3:$C$160,0)+2&amp;"C76"),FALSE()),0)+AN90,0)</f>
        <v>0</v>
      </c>
      <c r="AP90" s="133">
        <f aca="1">IF($G90&gt;1,MATCH("X",INDIRECT(CONCATENATE("SeguimientoAlumnos!R"&amp;MATCH($C90,SeguimientoAlumnos!$C$3:$C$160,0)+2&amp;"C"&amp;AO90+1&amp;":R"&amp;MATCH($C90,SeguimientoAlumnos!$C$3:$C$160,0)+2&amp;"C76"),FALSE()),0)+AO90,0)</f>
        <v>0</v>
      </c>
      <c r="AQ90" s="133">
        <f aca="1">IF($G90&gt;1,MATCH("X",INDIRECT(CONCATENATE("SeguimientoAlumnos!R"&amp;MATCH($C90,SeguimientoAlumnos!$C$3:$C$160,0)+2&amp;"C"&amp;AP90+1&amp;":R"&amp;MATCH($C90,SeguimientoAlumnos!$C$3:$C$160,0)+2&amp;"C76"),FALSE()),0)+AP90,0)</f>
        <v>0</v>
      </c>
      <c r="AR90" s="133">
        <f aca="1">IF($G90&gt;1,MATCH("X",INDIRECT(CONCATENATE("SeguimientoAlumnos!R"&amp;MATCH($C90,SeguimientoAlumnos!$C$3:$C$160,0)+2&amp;"C"&amp;AQ90+1&amp;":R"&amp;MATCH($C90,SeguimientoAlumnos!$C$3:$C$160,0)+2&amp;"C76"),FALSE()),0)+AQ90,0)</f>
        <v>0</v>
      </c>
      <c r="AS90" s="133">
        <f aca="1">IF($G90&gt;1,MATCH("X",INDIRECT(CONCATENATE("SeguimientoAlumnos!R"&amp;MATCH($C90,SeguimientoAlumnos!$C$3:$C$160,0)+2&amp;"C"&amp;AR90+1&amp;":R"&amp;MATCH($C90,SeguimientoAlumnos!$C$3:$C$160,0)+2&amp;"C76"),FALSE()),0)+AR90,0)</f>
        <v>0</v>
      </c>
      <c r="AT90" s="133">
        <f aca="1">IF($G90&gt;1,MATCH("X",INDIRECT(CONCATENATE("SeguimientoAlumnos!R"&amp;MATCH($C90,SeguimientoAlumnos!$C$3:$C$160,0)+2&amp;"C"&amp;AS90+1&amp;":R"&amp;MATCH($C90,SeguimientoAlumnos!$C$3:$C$160,0)+2&amp;"C76"),FALSE()),0)+AS90,0)</f>
        <v>0</v>
      </c>
      <c r="AU90" s="133">
        <f aca="1">IF($G90&gt;1,MATCH("X",INDIRECT(CONCATENATE("SeguimientoAlumnos!R"&amp;MATCH($C90,SeguimientoAlumnos!$C$3:$C$160,0)+2&amp;"C"&amp;AT90+1&amp;":R"&amp;MATCH($C90,SeguimientoAlumnos!$C$3:$C$160,0)+2&amp;"C76"),FALSE()),0)+AT90,0)</f>
        <v>0</v>
      </c>
      <c r="AV90" s="133">
        <f aca="1">IF($G90&gt;1,MATCH("X",INDIRECT(CONCATENATE("SeguimientoAlumnos!R"&amp;MATCH($C90,SeguimientoAlumnos!$C$3:$C$160,0)+2&amp;"C"&amp;AU90+1&amp;":R"&amp;MATCH($C90,SeguimientoAlumnos!$C$3:$C$160,0)+2&amp;"C76"),FALSE()),0)+AU90,0)</f>
        <v>0</v>
      </c>
    </row>
    <row r="91" spans="1:48" ht="15.75" customHeight="1">
      <c r="A91" s="130" t="e">
        <f>#REF!</f>
        <v>#REF!</v>
      </c>
      <c r="B91" s="130" t="str">
        <f>SeguimientoAlumnos!A93</f>
        <v>ISC03A</v>
      </c>
      <c r="C91" s="130" t="str">
        <f>SeguimientoAlumnos!C93</f>
        <v>UP220257</v>
      </c>
      <c r="D91" s="130">
        <f>SeguimientoAlumnos!D93</f>
        <v>0</v>
      </c>
      <c r="E91" s="65" t="str">
        <f>C91&amp;"@alumnos.upa.edu.mx"</f>
        <v>UP220257@alumnos.upa.edu.mx</v>
      </c>
      <c r="F91" s="65">
        <f>VLOOKUP($C91,SeguimientoAlumnos!$C$2:$BW$109,51,FALSE())</f>
        <v>0</v>
      </c>
      <c r="G91" s="65">
        <f>VLOOKUP($C91,SeguimientoAlumnos!$C$2:$BW$109,52,FALSE())</f>
        <v>0</v>
      </c>
      <c r="H91" s="131" t="str">
        <f aca="1">IFERROR(INDIRECT(CONCATENATE("SeguimientoAlumnos!R2C"&amp;AN91),FALSE()),"")</f>
        <v/>
      </c>
      <c r="I91" s="131" t="str">
        <f aca="1">IFERROR(INDIRECT(CONCATENATE("SeguimientoAlumnos!R2C"&amp;AO91),FALSE()),"")</f>
        <v/>
      </c>
      <c r="J91" s="131" t="str">
        <f aca="1">IFERROR(INDIRECT(CONCATENATE("SeguimientoAlumnos!R2C"&amp;AP91),FALSE()),"")</f>
        <v/>
      </c>
      <c r="K91" s="131" t="str">
        <f aca="1">IFERROR(INDIRECT(CONCATENATE("SeguimientoAlumnos!R2C"&amp;AQ91),FALSE()),"")</f>
        <v/>
      </c>
      <c r="L91" s="131" t="str">
        <f aca="1">IFERROR(INDIRECT(CONCATENATE("SeguimientoAlumnos!R2C"&amp;AR91),FALSE()),"")</f>
        <v/>
      </c>
      <c r="M91" s="131" t="str">
        <f aca="1">IFERROR(INDIRECT(CONCATENATE("SeguimientoAlumnos!R2C"&amp;AS91),FALSE()),"")</f>
        <v/>
      </c>
      <c r="N91" s="131" t="str">
        <f aca="1">IFERROR(INDIRECT(CONCATENATE("SeguimientoAlumnos!R2C"&amp;AT91),FALSE()),"")</f>
        <v/>
      </c>
      <c r="O91" s="131" t="str">
        <f aca="1">IFERROR(INDIRECT(CONCATENATE("SeguimientoAlumnos!R2C"&amp;AU91),FALSE()),"")</f>
        <v/>
      </c>
      <c r="P91" s="131" t="str">
        <f aca="1">IFERROR(INDIRECT(CONCATENATE("SeguimientoAlumnos!R2C"&amp;AV91),FALSE()),"")</f>
        <v/>
      </c>
      <c r="Q91" s="65">
        <f>VLOOKUP($C91,SeguimientoAlumnos!$C$2:$BT$109,49,FALSE())</f>
        <v>0</v>
      </c>
      <c r="R91" s="131" t="str">
        <f aca="1">IFERROR(INDIRECT(CONCATENATE("SeguimientoAlumnos!R2C"&amp;AG91),FALSE()),"")</f>
        <v/>
      </c>
      <c r="S91" s="131" t="str">
        <f aca="1">IFERROR(INDIRECT(CONCATENATE("SeguimientoAlumnos!R2C"&amp;AH91),FALSE()),"")</f>
        <v/>
      </c>
      <c r="T91" s="131" t="str">
        <f aca="1">IFERROR(INDIRECT(CONCATENATE("SeguimientoAlumnos!R2C"&amp;AI91),FALSE()),"")</f>
        <v/>
      </c>
      <c r="U91" s="65"/>
      <c r="V91" s="65"/>
      <c r="W91" s="65"/>
      <c r="X91" s="65"/>
      <c r="Y91" s="65">
        <f>VLOOKUP($C91,SeguimientoAlumnos!$C$2:$BT$109,50,FALSE())</f>
        <v>0</v>
      </c>
      <c r="Z91" s="131" t="str">
        <f aca="1">IFERROR(INDIRECT(CONCATENATE("SeguimientoAlumnos!R2C"&amp;AD91),FALSE()),"")</f>
        <v/>
      </c>
      <c r="AA91" s="131" t="str">
        <f aca="1">IFERROR(INDIRECT(CONCATENATE("SeguimientoAlumnos!R2C"&amp;AE91),FALSE()),"")</f>
        <v/>
      </c>
      <c r="AB91" s="131" t="str">
        <f aca="1">IFERROR(INDIRECT(CONCATENATE("SeguimientoAlumnos!R2C"&amp;AF91),FALSE()),"")</f>
        <v/>
      </c>
      <c r="AC91" s="65">
        <f>VLOOKUP($C91,SeguimientoAlumnos!$C$2:$BT$109,43,FALSE())</f>
        <v>0</v>
      </c>
      <c r="AD91" s="132">
        <f aca="1">IF($Y91&gt;0,MATCH("E",INDIRECT(CONCATENATE("SeguimientoAlumnos!R"&amp;MATCH($C91,SeguimientoAlumnos!$C$3:$C$130,0)+2&amp;"C5"&amp;":R"&amp;MATCH($C91,SeguimientoAlumnos!$C$3:$C$130,0)+2&amp;"C76"),FALSE()),0)+4,0)</f>
        <v>0</v>
      </c>
      <c r="AE91" s="133">
        <f aca="1">IF($Y91&gt;1,MATCH("E",INDIRECT(CONCATENATE("SeguimientoAlumnos!R"&amp;MATCH($C91,SeguimientoAlumnos!$C$3:$C$130,0)+2&amp;"C"&amp;AD91+1&amp;":R"&amp;MATCH($C91,SeguimientoAlumnos!$C$3:$C$130,0)+2&amp;"C76"),FALSE()),0)+AD91,0)</f>
        <v>0</v>
      </c>
      <c r="AF91" s="133">
        <f aca="1">IF($Y91&gt;2,MATCH("E",INDIRECT(CONCATENATE("SeguimientoAlumnos!R"&amp;MATCH($C91,SeguimientoAlumnos!$C$3:$C$130,0)+2&amp;"C"&amp;AE91+1&amp;":R"&amp;MATCH($C91,SeguimientoAlumnos!$C$3:$C$130,0)+2&amp;"C76"),FALSE()),0)+AE91,0)</f>
        <v>0</v>
      </c>
      <c r="AG91" s="133">
        <f aca="1">IF($Q91&gt;0,MATCH("R",INDIRECT(CONCATENATE("SeguimientoAlumnos!R"&amp;MATCH($C91,SeguimientoAlumnos!$C$3:$C$160,0)+2&amp;"C5"&amp;":R"&amp;MATCH($C91,SeguimientoAlumnos!$C$3:$C$160,0)+2&amp;"C76"),FALSE()),0)+4,0)</f>
        <v>0</v>
      </c>
      <c r="AH91" s="133">
        <f aca="1">IF($Q91&gt;1,MATCH("R",INDIRECT(CONCATENATE("SeguimientoAlumnos!R"&amp;MATCH($C91,SeguimientoAlumnos!$C$3:$C$160,0)+2&amp;"C"&amp;AG91+1&amp;":R"&amp;MATCH($C91,SeguimientoAlumnos!$C$3:$C$160,0)+2&amp;"C76"),FALSE()),0)+AG91,0)</f>
        <v>0</v>
      </c>
      <c r="AI91" s="133">
        <f aca="1">IF($Q91&gt;1,MATCH("R",INDIRECT(CONCATENATE("SeguimientoAlumnos!R"&amp;MATCH($C91,SeguimientoAlumnos!$C$3:$C$160,0)+2&amp;"C"&amp;AH91+1&amp;":R"&amp;MATCH($C91,SeguimientoAlumnos!$C$3:$C$160,0)+2&amp;"C76"),FALSE()),0)+AH91,0)</f>
        <v>0</v>
      </c>
      <c r="AJ91" s="133">
        <f aca="1">IF($Q91&gt;1,MATCH("R",INDIRECT(CONCATENATE("SeguimientoAlumnos!R"&amp;MATCH($C91,SeguimientoAlumnos!$C$3:$C$160,0)+2&amp;"C"&amp;AI91+1&amp;":R"&amp;MATCH($C91,SeguimientoAlumnos!$C$3:$C$160,0)+2&amp;"C76"),FALSE()),0)+AI91,0)</f>
        <v>0</v>
      </c>
      <c r="AK91" s="133">
        <f aca="1">IF($Q91&gt;1,MATCH("R",INDIRECT(CONCATENATE("SeguimientoAlumnos!R"&amp;MATCH($C91,SeguimientoAlumnos!$C$3:$C$160,0)+2&amp;"C"&amp;AJ91+1&amp;":R"&amp;MATCH($C91,SeguimientoAlumnos!$C$3:$C$160,0)+2&amp;"C76"),FALSE()),0)+AJ91,0)</f>
        <v>0</v>
      </c>
      <c r="AL91" s="134">
        <f aca="1">IF($Q91&gt;1,MATCH("R",INDIRECT(CONCATENATE("SeguimientoAlumnos!R"&amp;MATCH($C91,SeguimientoAlumnos!$C$3:$C$160,0)+2&amp;"C"&amp;AK91+1&amp;":R"&amp;MATCH($C91,SeguimientoAlumnos!$C$3:$C$160,0)+2&amp;"C76"),FALSE()),0)+AK91,0)</f>
        <v>0</v>
      </c>
      <c r="AM91" s="134">
        <f aca="1">IF($Q91&gt;1,MATCH("R",INDIRECT(CONCATENATE("SeguimientoAlumnos!R"&amp;MATCH($C91,SeguimientoAlumnos!$C$3:$C$160,0)+2&amp;"C"&amp;AL91+1&amp;":R"&amp;MATCH($C91,SeguimientoAlumnos!$C$3:$C$160,0)+2&amp;"C76"),FALSE()),0)+AL91,0)</f>
        <v>0</v>
      </c>
      <c r="AN91" s="133">
        <f aca="1">IF($G91&gt;0,MATCH("X",INDIRECT(CONCATENATE("SeguimientoAlumnos!R"&amp;MATCH($C91,SeguimientoAlumnos!$C$3:$C$160,0)+2&amp;"C5"&amp;":R"&amp;MATCH($C91,SeguimientoAlumnos!$C$3:$C$160,0)+2&amp;"C76"),FALSE()),0)+4,0)</f>
        <v>0</v>
      </c>
      <c r="AO91" s="135">
        <f aca="1">IF($G91&gt;1,MATCH("X",INDIRECT(CONCATENATE("SeguimientoAlumnos!R"&amp;MATCH($C91,SeguimientoAlumnos!$C$3:$C$160,0)+2&amp;"C"&amp;AN91+1&amp;":R"&amp;MATCH($C91,SeguimientoAlumnos!$C$3:$C$160,0)+2&amp;"C76"),FALSE()),0)+AN91,0)</f>
        <v>0</v>
      </c>
      <c r="AP91" s="133">
        <f aca="1">IF($G91&gt;1,MATCH("X",INDIRECT(CONCATENATE("SeguimientoAlumnos!R"&amp;MATCH($C91,SeguimientoAlumnos!$C$3:$C$160,0)+2&amp;"C"&amp;AO91+1&amp;":R"&amp;MATCH($C91,SeguimientoAlumnos!$C$3:$C$160,0)+2&amp;"C76"),FALSE()),0)+AO91,0)</f>
        <v>0</v>
      </c>
      <c r="AQ91" s="133">
        <f aca="1">IF($G91&gt;1,MATCH("X",INDIRECT(CONCATENATE("SeguimientoAlumnos!R"&amp;MATCH($C91,SeguimientoAlumnos!$C$3:$C$160,0)+2&amp;"C"&amp;AP91+1&amp;":R"&amp;MATCH($C91,SeguimientoAlumnos!$C$3:$C$160,0)+2&amp;"C76"),FALSE()),0)+AP91,0)</f>
        <v>0</v>
      </c>
      <c r="AR91" s="133">
        <f aca="1">IF($G91&gt;1,MATCH("X",INDIRECT(CONCATENATE("SeguimientoAlumnos!R"&amp;MATCH($C91,SeguimientoAlumnos!$C$3:$C$160,0)+2&amp;"C"&amp;AQ91+1&amp;":R"&amp;MATCH($C91,SeguimientoAlumnos!$C$3:$C$160,0)+2&amp;"C76"),FALSE()),0)+AQ91,0)</f>
        <v>0</v>
      </c>
      <c r="AS91" s="133">
        <f aca="1">IF($G91&gt;1,MATCH("X",INDIRECT(CONCATENATE("SeguimientoAlumnos!R"&amp;MATCH($C91,SeguimientoAlumnos!$C$3:$C$160,0)+2&amp;"C"&amp;AR91+1&amp;":R"&amp;MATCH($C91,SeguimientoAlumnos!$C$3:$C$160,0)+2&amp;"C76"),FALSE()),0)+AR91,0)</f>
        <v>0</v>
      </c>
      <c r="AT91" s="133">
        <f aca="1">IF($G91&gt;1,MATCH("X",INDIRECT(CONCATENATE("SeguimientoAlumnos!R"&amp;MATCH($C91,SeguimientoAlumnos!$C$3:$C$160,0)+2&amp;"C"&amp;AS91+1&amp;":R"&amp;MATCH($C91,SeguimientoAlumnos!$C$3:$C$160,0)+2&amp;"C76"),FALSE()),0)+AS91,0)</f>
        <v>0</v>
      </c>
      <c r="AU91" s="133">
        <f aca="1">IF($G91&gt;1,MATCH("X",INDIRECT(CONCATENATE("SeguimientoAlumnos!R"&amp;MATCH($C91,SeguimientoAlumnos!$C$3:$C$160,0)+2&amp;"C"&amp;AT91+1&amp;":R"&amp;MATCH($C91,SeguimientoAlumnos!$C$3:$C$160,0)+2&amp;"C76"),FALSE()),0)+AT91,0)</f>
        <v>0</v>
      </c>
      <c r="AV91" s="133">
        <f aca="1">IF($G91&gt;1,MATCH("X",INDIRECT(CONCATENATE("SeguimientoAlumnos!R"&amp;MATCH($C91,SeguimientoAlumnos!$C$3:$C$160,0)+2&amp;"C"&amp;AU91+1&amp;":R"&amp;MATCH($C91,SeguimientoAlumnos!$C$3:$C$160,0)+2&amp;"C76"),FALSE()),0)+AU91,0)</f>
        <v>0</v>
      </c>
    </row>
    <row r="92" spans="1:48" ht="15.75" customHeight="1">
      <c r="A92" s="130" t="e">
        <f>#REF!</f>
        <v>#REF!</v>
      </c>
      <c r="B92" s="130" t="str">
        <f>SeguimientoAlumnos!A94</f>
        <v>ISC03A</v>
      </c>
      <c r="C92" s="130" t="str">
        <f>SeguimientoAlumnos!C94</f>
        <v>UP220291</v>
      </c>
      <c r="D92" s="130">
        <f>SeguimientoAlumnos!D94</f>
        <v>0</v>
      </c>
      <c r="E92" s="65" t="str">
        <f>C92&amp;"@alumnos.upa.edu.mx"</f>
        <v>UP220291@alumnos.upa.edu.mx</v>
      </c>
      <c r="F92" s="65">
        <f>VLOOKUP($C92,SeguimientoAlumnos!$C$2:$BW$109,51,FALSE())</f>
        <v>0</v>
      </c>
      <c r="G92" s="65">
        <f>VLOOKUP($C92,SeguimientoAlumnos!$C$2:$BW$109,52,FALSE())</f>
        <v>0</v>
      </c>
      <c r="H92" s="131" t="str">
        <f aca="1">IFERROR(INDIRECT(CONCATENATE("SeguimientoAlumnos!R2C"&amp;AN92),FALSE()),"")</f>
        <v/>
      </c>
      <c r="I92" s="131" t="str">
        <f aca="1">IFERROR(INDIRECT(CONCATENATE("SeguimientoAlumnos!R2C"&amp;AO92),FALSE()),"")</f>
        <v/>
      </c>
      <c r="J92" s="131" t="str">
        <f aca="1">IFERROR(INDIRECT(CONCATENATE("SeguimientoAlumnos!R2C"&amp;AP92),FALSE()),"")</f>
        <v/>
      </c>
      <c r="K92" s="131" t="str">
        <f aca="1">IFERROR(INDIRECT(CONCATENATE("SeguimientoAlumnos!R2C"&amp;AQ92),FALSE()),"")</f>
        <v/>
      </c>
      <c r="L92" s="131" t="str">
        <f aca="1">IFERROR(INDIRECT(CONCATENATE("SeguimientoAlumnos!R2C"&amp;AR92),FALSE()),"")</f>
        <v/>
      </c>
      <c r="M92" s="131" t="str">
        <f aca="1">IFERROR(INDIRECT(CONCATENATE("SeguimientoAlumnos!R2C"&amp;AS92),FALSE()),"")</f>
        <v/>
      </c>
      <c r="N92" s="131" t="str">
        <f aca="1">IFERROR(INDIRECT(CONCATENATE("SeguimientoAlumnos!R2C"&amp;AT92),FALSE()),"")</f>
        <v/>
      </c>
      <c r="O92" s="131" t="str">
        <f aca="1">IFERROR(INDIRECT(CONCATENATE("SeguimientoAlumnos!R2C"&amp;AU92),FALSE()),"")</f>
        <v/>
      </c>
      <c r="P92" s="131" t="str">
        <f aca="1">IFERROR(INDIRECT(CONCATENATE("SeguimientoAlumnos!R2C"&amp;AV92),FALSE()),"")</f>
        <v/>
      </c>
      <c r="Q92" s="65">
        <f>VLOOKUP($C92,SeguimientoAlumnos!$C$2:$BT$109,49,FALSE())</f>
        <v>0</v>
      </c>
      <c r="R92" s="131" t="str">
        <f aca="1">IFERROR(INDIRECT(CONCATENATE("SeguimientoAlumnos!R2C"&amp;AG92),FALSE()),"")</f>
        <v/>
      </c>
      <c r="S92" s="131" t="str">
        <f aca="1">IFERROR(INDIRECT(CONCATENATE("SeguimientoAlumnos!R2C"&amp;AH92),FALSE()),"")</f>
        <v/>
      </c>
      <c r="T92" s="131" t="str">
        <f aca="1">IFERROR(INDIRECT(CONCATENATE("SeguimientoAlumnos!R2C"&amp;AI92),FALSE()),"")</f>
        <v/>
      </c>
      <c r="U92" s="65"/>
      <c r="V92" s="65"/>
      <c r="W92" s="65"/>
      <c r="X92" s="65"/>
      <c r="Y92" s="65">
        <f>VLOOKUP($C92,SeguimientoAlumnos!$C$2:$BT$109,50,FALSE())</f>
        <v>0</v>
      </c>
      <c r="Z92" s="131" t="str">
        <f aca="1">IFERROR(INDIRECT(CONCATENATE("SeguimientoAlumnos!R2C"&amp;AD92),FALSE()),"")</f>
        <v/>
      </c>
      <c r="AA92" s="131" t="str">
        <f aca="1">IFERROR(INDIRECT(CONCATENATE("SeguimientoAlumnos!R2C"&amp;AE92),FALSE()),"")</f>
        <v/>
      </c>
      <c r="AB92" s="131" t="str">
        <f aca="1">IFERROR(INDIRECT(CONCATENATE("SeguimientoAlumnos!R2C"&amp;AF92),FALSE()),"")</f>
        <v/>
      </c>
      <c r="AC92" s="65">
        <f>VLOOKUP($C92,SeguimientoAlumnos!$C$2:$BT$109,43,FALSE())</f>
        <v>0</v>
      </c>
      <c r="AD92" s="132">
        <f aca="1">IF($Y92&gt;0,MATCH("E",INDIRECT(CONCATENATE("SeguimientoAlumnos!R"&amp;MATCH($C92,SeguimientoAlumnos!$C$3:$C$130,0)+2&amp;"C5"&amp;":R"&amp;MATCH($C92,SeguimientoAlumnos!$C$3:$C$130,0)+2&amp;"C76"),FALSE()),0)+4,0)</f>
        <v>0</v>
      </c>
      <c r="AE92" s="133">
        <f aca="1">IF($Y92&gt;1,MATCH("E",INDIRECT(CONCATENATE("SeguimientoAlumnos!R"&amp;MATCH($C92,SeguimientoAlumnos!$C$3:$C$130,0)+2&amp;"C"&amp;AD92+1&amp;":R"&amp;MATCH($C92,SeguimientoAlumnos!$C$3:$C$130,0)+2&amp;"C76"),FALSE()),0)+AD92,0)</f>
        <v>0</v>
      </c>
      <c r="AF92" s="133">
        <f aca="1">IF($Y92&gt;2,MATCH("E",INDIRECT(CONCATENATE("SeguimientoAlumnos!R"&amp;MATCH($C92,SeguimientoAlumnos!$C$3:$C$130,0)+2&amp;"C"&amp;AE92+1&amp;":R"&amp;MATCH($C92,SeguimientoAlumnos!$C$3:$C$130,0)+2&amp;"C76"),FALSE()),0)+AE92,0)</f>
        <v>0</v>
      </c>
      <c r="AG92" s="133">
        <f aca="1">IF($Q92&gt;0,MATCH("R",INDIRECT(CONCATENATE("SeguimientoAlumnos!R"&amp;MATCH($C92,SeguimientoAlumnos!$C$3:$C$160,0)+2&amp;"C5"&amp;":R"&amp;MATCH($C92,SeguimientoAlumnos!$C$3:$C$160,0)+2&amp;"C76"),FALSE()),0)+4,0)</f>
        <v>0</v>
      </c>
      <c r="AH92" s="133">
        <f aca="1">IF($Q92&gt;1,MATCH("R",INDIRECT(CONCATENATE("SeguimientoAlumnos!R"&amp;MATCH($C92,SeguimientoAlumnos!$C$3:$C$160,0)+2&amp;"C"&amp;AG92+1&amp;":R"&amp;MATCH($C92,SeguimientoAlumnos!$C$3:$C$160,0)+2&amp;"C76"),FALSE()),0)+AG92,0)</f>
        <v>0</v>
      </c>
      <c r="AI92" s="133">
        <f aca="1">IF($Q92&gt;1,MATCH("R",INDIRECT(CONCATENATE("SeguimientoAlumnos!R"&amp;MATCH($C92,SeguimientoAlumnos!$C$3:$C$160,0)+2&amp;"C"&amp;AH92+1&amp;":R"&amp;MATCH($C92,SeguimientoAlumnos!$C$3:$C$160,0)+2&amp;"C76"),FALSE()),0)+AH92,0)</f>
        <v>0</v>
      </c>
      <c r="AJ92" s="133">
        <f aca="1">IF($Q92&gt;1,MATCH("R",INDIRECT(CONCATENATE("SeguimientoAlumnos!R"&amp;MATCH($C92,SeguimientoAlumnos!$C$3:$C$160,0)+2&amp;"C"&amp;AI92+1&amp;":R"&amp;MATCH($C92,SeguimientoAlumnos!$C$3:$C$160,0)+2&amp;"C76"),FALSE()),0)+AI92,0)</f>
        <v>0</v>
      </c>
      <c r="AK92" s="133">
        <f aca="1">IF($Q92&gt;1,MATCH("R",INDIRECT(CONCATENATE("SeguimientoAlumnos!R"&amp;MATCH($C92,SeguimientoAlumnos!$C$3:$C$160,0)+2&amp;"C"&amp;AJ92+1&amp;":R"&amp;MATCH($C92,SeguimientoAlumnos!$C$3:$C$160,0)+2&amp;"C76"),FALSE()),0)+AJ92,0)</f>
        <v>0</v>
      </c>
      <c r="AL92" s="134">
        <f aca="1">IF($Q92&gt;1,MATCH("R",INDIRECT(CONCATENATE("SeguimientoAlumnos!R"&amp;MATCH($C92,SeguimientoAlumnos!$C$3:$C$160,0)+2&amp;"C"&amp;AK92+1&amp;":R"&amp;MATCH($C92,SeguimientoAlumnos!$C$3:$C$160,0)+2&amp;"C76"),FALSE()),0)+AK92,0)</f>
        <v>0</v>
      </c>
      <c r="AM92" s="134">
        <f aca="1">IF($Q92&gt;1,MATCH("R",INDIRECT(CONCATENATE("SeguimientoAlumnos!R"&amp;MATCH($C92,SeguimientoAlumnos!$C$3:$C$160,0)+2&amp;"C"&amp;AL92+1&amp;":R"&amp;MATCH($C92,SeguimientoAlumnos!$C$3:$C$160,0)+2&amp;"C76"),FALSE()),0)+AL92,0)</f>
        <v>0</v>
      </c>
      <c r="AN92" s="133">
        <f aca="1">IF($G92&gt;0,MATCH("X",INDIRECT(CONCATENATE("SeguimientoAlumnos!R"&amp;MATCH($C92,SeguimientoAlumnos!$C$3:$C$160,0)+2&amp;"C5"&amp;":R"&amp;MATCH($C92,SeguimientoAlumnos!$C$3:$C$160,0)+2&amp;"C76"),FALSE()),0)+4,0)</f>
        <v>0</v>
      </c>
      <c r="AO92" s="135">
        <f aca="1">IF($G92&gt;1,MATCH("X",INDIRECT(CONCATENATE("SeguimientoAlumnos!R"&amp;MATCH($C92,SeguimientoAlumnos!$C$3:$C$160,0)+2&amp;"C"&amp;AN92+1&amp;":R"&amp;MATCH($C92,SeguimientoAlumnos!$C$3:$C$160,0)+2&amp;"C76"),FALSE()),0)+AN92,0)</f>
        <v>0</v>
      </c>
      <c r="AP92" s="133">
        <f aca="1">IF($G92&gt;1,MATCH("X",INDIRECT(CONCATENATE("SeguimientoAlumnos!R"&amp;MATCH($C92,SeguimientoAlumnos!$C$3:$C$160,0)+2&amp;"C"&amp;AO92+1&amp;":R"&amp;MATCH($C92,SeguimientoAlumnos!$C$3:$C$160,0)+2&amp;"C76"),FALSE()),0)+AO92,0)</f>
        <v>0</v>
      </c>
      <c r="AQ92" s="133">
        <f aca="1">IF($G92&gt;1,MATCH("X",INDIRECT(CONCATENATE("SeguimientoAlumnos!R"&amp;MATCH($C92,SeguimientoAlumnos!$C$3:$C$160,0)+2&amp;"C"&amp;AP92+1&amp;":R"&amp;MATCH($C92,SeguimientoAlumnos!$C$3:$C$160,0)+2&amp;"C76"),FALSE()),0)+AP92,0)</f>
        <v>0</v>
      </c>
      <c r="AR92" s="133">
        <f aca="1">IF($G92&gt;1,MATCH("X",INDIRECT(CONCATENATE("SeguimientoAlumnos!R"&amp;MATCH($C92,SeguimientoAlumnos!$C$3:$C$160,0)+2&amp;"C"&amp;AQ92+1&amp;":R"&amp;MATCH($C92,SeguimientoAlumnos!$C$3:$C$160,0)+2&amp;"C76"),FALSE()),0)+AQ92,0)</f>
        <v>0</v>
      </c>
      <c r="AS92" s="133">
        <f aca="1">IF($G92&gt;1,MATCH("X",INDIRECT(CONCATENATE("SeguimientoAlumnos!R"&amp;MATCH($C92,SeguimientoAlumnos!$C$3:$C$160,0)+2&amp;"C"&amp;AR92+1&amp;":R"&amp;MATCH($C92,SeguimientoAlumnos!$C$3:$C$160,0)+2&amp;"C76"),FALSE()),0)+AR92,0)</f>
        <v>0</v>
      </c>
      <c r="AT92" s="133">
        <f aca="1">IF($G92&gt;1,MATCH("X",INDIRECT(CONCATENATE("SeguimientoAlumnos!R"&amp;MATCH($C92,SeguimientoAlumnos!$C$3:$C$160,0)+2&amp;"C"&amp;AS92+1&amp;":R"&amp;MATCH($C92,SeguimientoAlumnos!$C$3:$C$160,0)+2&amp;"C76"),FALSE()),0)+AS92,0)</f>
        <v>0</v>
      </c>
      <c r="AU92" s="133">
        <f aca="1">IF($G92&gt;1,MATCH("X",INDIRECT(CONCATENATE("SeguimientoAlumnos!R"&amp;MATCH($C92,SeguimientoAlumnos!$C$3:$C$160,0)+2&amp;"C"&amp;AT92+1&amp;":R"&amp;MATCH($C92,SeguimientoAlumnos!$C$3:$C$160,0)+2&amp;"C76"),FALSE()),0)+AT92,0)</f>
        <v>0</v>
      </c>
      <c r="AV92" s="133">
        <f aca="1">IF($G92&gt;1,MATCH("X",INDIRECT(CONCATENATE("SeguimientoAlumnos!R"&amp;MATCH($C92,SeguimientoAlumnos!$C$3:$C$160,0)+2&amp;"C"&amp;AU92+1&amp;":R"&amp;MATCH($C92,SeguimientoAlumnos!$C$3:$C$160,0)+2&amp;"C76"),FALSE()),0)+AU92,0)</f>
        <v>0</v>
      </c>
    </row>
    <row r="93" spans="1:48" ht="15.75" customHeight="1">
      <c r="A93" s="130" t="e">
        <f>#REF!</f>
        <v>#REF!</v>
      </c>
      <c r="B93" s="130" t="str">
        <f>SeguimientoAlumnos!A95</f>
        <v>ISC03A</v>
      </c>
      <c r="C93" s="130" t="str">
        <f>SeguimientoAlumnos!C95</f>
        <v>UP220425</v>
      </c>
      <c r="D93" s="130">
        <f>SeguimientoAlumnos!D95</f>
        <v>0</v>
      </c>
      <c r="E93" s="65" t="str">
        <f>C93&amp;"@alumnos.upa.edu.mx"</f>
        <v>UP220425@alumnos.upa.edu.mx</v>
      </c>
      <c r="F93" s="65">
        <f>VLOOKUP($C93,SeguimientoAlumnos!$C$2:$BW$109,51,FALSE())</f>
        <v>0</v>
      </c>
      <c r="G93" s="65">
        <f>VLOOKUP($C93,SeguimientoAlumnos!$C$2:$BW$109,52,FALSE())</f>
        <v>0</v>
      </c>
      <c r="H93" s="131" t="str">
        <f aca="1">IFERROR(INDIRECT(CONCATENATE("SeguimientoAlumnos!R2C"&amp;AN93),FALSE()),"")</f>
        <v/>
      </c>
      <c r="I93" s="131" t="str">
        <f aca="1">IFERROR(INDIRECT(CONCATENATE("SeguimientoAlumnos!R2C"&amp;AO93),FALSE()),"")</f>
        <v/>
      </c>
      <c r="J93" s="131" t="str">
        <f aca="1">IFERROR(INDIRECT(CONCATENATE("SeguimientoAlumnos!R2C"&amp;AP93),FALSE()),"")</f>
        <v/>
      </c>
      <c r="K93" s="131" t="str">
        <f aca="1">IFERROR(INDIRECT(CONCATENATE("SeguimientoAlumnos!R2C"&amp;AQ93),FALSE()),"")</f>
        <v/>
      </c>
      <c r="L93" s="131" t="str">
        <f aca="1">IFERROR(INDIRECT(CONCATENATE("SeguimientoAlumnos!R2C"&amp;AR93),FALSE()),"")</f>
        <v/>
      </c>
      <c r="M93" s="131" t="str">
        <f aca="1">IFERROR(INDIRECT(CONCATENATE("SeguimientoAlumnos!R2C"&amp;AS93),FALSE()),"")</f>
        <v/>
      </c>
      <c r="N93" s="131" t="str">
        <f aca="1">IFERROR(INDIRECT(CONCATENATE("SeguimientoAlumnos!R2C"&amp;AT93),FALSE()),"")</f>
        <v/>
      </c>
      <c r="O93" s="131" t="str">
        <f aca="1">IFERROR(INDIRECT(CONCATENATE("SeguimientoAlumnos!R2C"&amp;AU93),FALSE()),"")</f>
        <v/>
      </c>
      <c r="P93" s="131" t="str">
        <f aca="1">IFERROR(INDIRECT(CONCATENATE("SeguimientoAlumnos!R2C"&amp;AV93),FALSE()),"")</f>
        <v/>
      </c>
      <c r="Q93" s="65">
        <f>VLOOKUP($C93,SeguimientoAlumnos!$C$2:$BT$109,49,FALSE())</f>
        <v>0</v>
      </c>
      <c r="R93" s="131" t="str">
        <f aca="1">IFERROR(INDIRECT(CONCATENATE("SeguimientoAlumnos!R2C"&amp;AG93),FALSE()),"")</f>
        <v/>
      </c>
      <c r="S93" s="131" t="str">
        <f aca="1">IFERROR(INDIRECT(CONCATENATE("SeguimientoAlumnos!R2C"&amp;AH93),FALSE()),"")</f>
        <v/>
      </c>
      <c r="T93" s="131" t="str">
        <f aca="1">IFERROR(INDIRECT(CONCATENATE("SeguimientoAlumnos!R2C"&amp;AI93),FALSE()),"")</f>
        <v/>
      </c>
      <c r="U93" s="65"/>
      <c r="V93" s="65"/>
      <c r="W93" s="65"/>
      <c r="X93" s="65"/>
      <c r="Y93" s="65">
        <f>VLOOKUP($C93,SeguimientoAlumnos!$C$2:$BT$109,50,FALSE())</f>
        <v>0</v>
      </c>
      <c r="Z93" s="131" t="str">
        <f aca="1">IFERROR(INDIRECT(CONCATENATE("SeguimientoAlumnos!R2C"&amp;AD93),FALSE()),"")</f>
        <v/>
      </c>
      <c r="AA93" s="131" t="str">
        <f aca="1">IFERROR(INDIRECT(CONCATENATE("SeguimientoAlumnos!R2C"&amp;AE93),FALSE()),"")</f>
        <v/>
      </c>
      <c r="AB93" s="131" t="str">
        <f aca="1">IFERROR(INDIRECT(CONCATENATE("SeguimientoAlumnos!R2C"&amp;AF93),FALSE()),"")</f>
        <v/>
      </c>
      <c r="AC93" s="65">
        <f>VLOOKUP($C93,SeguimientoAlumnos!$C$2:$BT$109,43,FALSE())</f>
        <v>0</v>
      </c>
      <c r="AD93" s="132">
        <f aca="1">IF($Y93&gt;0,MATCH("E",INDIRECT(CONCATENATE("SeguimientoAlumnos!R"&amp;MATCH($C93,SeguimientoAlumnos!$C$3:$C$130,0)+2&amp;"C5"&amp;":R"&amp;MATCH($C93,SeguimientoAlumnos!$C$3:$C$130,0)+2&amp;"C76"),FALSE()),0)+4,0)</f>
        <v>0</v>
      </c>
      <c r="AE93" s="133">
        <f aca="1">IF($Y93&gt;1,MATCH("E",INDIRECT(CONCATENATE("SeguimientoAlumnos!R"&amp;MATCH($C93,SeguimientoAlumnos!$C$3:$C$130,0)+2&amp;"C"&amp;AD93+1&amp;":R"&amp;MATCH($C93,SeguimientoAlumnos!$C$3:$C$130,0)+2&amp;"C76"),FALSE()),0)+AD93,0)</f>
        <v>0</v>
      </c>
      <c r="AF93" s="133">
        <f aca="1">IF($Y93&gt;2,MATCH("E",INDIRECT(CONCATENATE("SeguimientoAlumnos!R"&amp;MATCH($C93,SeguimientoAlumnos!$C$3:$C$130,0)+2&amp;"C"&amp;AE93+1&amp;":R"&amp;MATCH($C93,SeguimientoAlumnos!$C$3:$C$130,0)+2&amp;"C76"),FALSE()),0)+AE93,0)</f>
        <v>0</v>
      </c>
      <c r="AG93" s="133">
        <f aca="1">IF($Q93&gt;0,MATCH("R",INDIRECT(CONCATENATE("SeguimientoAlumnos!R"&amp;MATCH($C93,SeguimientoAlumnos!$C$3:$C$160,0)+2&amp;"C5"&amp;":R"&amp;MATCH($C93,SeguimientoAlumnos!$C$3:$C$160,0)+2&amp;"C76"),FALSE()),0)+4,0)</f>
        <v>0</v>
      </c>
      <c r="AH93" s="133">
        <f aca="1">IF($Q93&gt;1,MATCH("R",INDIRECT(CONCATENATE("SeguimientoAlumnos!R"&amp;MATCH($C93,SeguimientoAlumnos!$C$3:$C$160,0)+2&amp;"C"&amp;AG93+1&amp;":R"&amp;MATCH($C93,SeguimientoAlumnos!$C$3:$C$160,0)+2&amp;"C76"),FALSE()),0)+AG93,0)</f>
        <v>0</v>
      </c>
      <c r="AI93" s="133">
        <f aca="1">IF($Q93&gt;1,MATCH("R",INDIRECT(CONCATENATE("SeguimientoAlumnos!R"&amp;MATCH($C93,SeguimientoAlumnos!$C$3:$C$160,0)+2&amp;"C"&amp;AH93+1&amp;":R"&amp;MATCH($C93,SeguimientoAlumnos!$C$3:$C$160,0)+2&amp;"C76"),FALSE()),0)+AH93,0)</f>
        <v>0</v>
      </c>
      <c r="AJ93" s="133">
        <f aca="1">IF($Q93&gt;1,MATCH("R",INDIRECT(CONCATENATE("SeguimientoAlumnos!R"&amp;MATCH($C93,SeguimientoAlumnos!$C$3:$C$160,0)+2&amp;"C"&amp;AI93+1&amp;":R"&amp;MATCH($C93,SeguimientoAlumnos!$C$3:$C$160,0)+2&amp;"C76"),FALSE()),0)+AI93,0)</f>
        <v>0</v>
      </c>
      <c r="AK93" s="133">
        <f aca="1">IF($Q93&gt;1,MATCH("R",INDIRECT(CONCATENATE("SeguimientoAlumnos!R"&amp;MATCH($C93,SeguimientoAlumnos!$C$3:$C$160,0)+2&amp;"C"&amp;AJ93+1&amp;":R"&amp;MATCH($C93,SeguimientoAlumnos!$C$3:$C$160,0)+2&amp;"C76"),FALSE()),0)+AJ93,0)</f>
        <v>0</v>
      </c>
      <c r="AL93" s="134">
        <f aca="1">IF($Q93&gt;1,MATCH("R",INDIRECT(CONCATENATE("SeguimientoAlumnos!R"&amp;MATCH($C93,SeguimientoAlumnos!$C$3:$C$160,0)+2&amp;"C"&amp;AK93+1&amp;":R"&amp;MATCH($C93,SeguimientoAlumnos!$C$3:$C$160,0)+2&amp;"C76"),FALSE()),0)+AK93,0)</f>
        <v>0</v>
      </c>
      <c r="AM93" s="134">
        <f aca="1">IF($Q93&gt;1,MATCH("R",INDIRECT(CONCATENATE("SeguimientoAlumnos!R"&amp;MATCH($C93,SeguimientoAlumnos!$C$3:$C$160,0)+2&amp;"C"&amp;AL93+1&amp;":R"&amp;MATCH($C93,SeguimientoAlumnos!$C$3:$C$160,0)+2&amp;"C76"),FALSE()),0)+AL93,0)</f>
        <v>0</v>
      </c>
      <c r="AN93" s="133">
        <f aca="1">IF($G93&gt;0,MATCH("X",INDIRECT(CONCATENATE("SeguimientoAlumnos!R"&amp;MATCH($C93,SeguimientoAlumnos!$C$3:$C$160,0)+2&amp;"C5"&amp;":R"&amp;MATCH($C93,SeguimientoAlumnos!$C$3:$C$160,0)+2&amp;"C76"),FALSE()),0)+4,0)</f>
        <v>0</v>
      </c>
      <c r="AO93" s="135">
        <f aca="1">IF($G93&gt;1,MATCH("X",INDIRECT(CONCATENATE("SeguimientoAlumnos!R"&amp;MATCH($C93,SeguimientoAlumnos!$C$3:$C$160,0)+2&amp;"C"&amp;AN93+1&amp;":R"&amp;MATCH($C93,SeguimientoAlumnos!$C$3:$C$160,0)+2&amp;"C76"),FALSE()),0)+AN93,0)</f>
        <v>0</v>
      </c>
      <c r="AP93" s="133">
        <f aca="1">IF($G93&gt;1,MATCH("X",INDIRECT(CONCATENATE("SeguimientoAlumnos!R"&amp;MATCH($C93,SeguimientoAlumnos!$C$3:$C$160,0)+2&amp;"C"&amp;AO93+1&amp;":R"&amp;MATCH($C93,SeguimientoAlumnos!$C$3:$C$160,0)+2&amp;"C76"),FALSE()),0)+AO93,0)</f>
        <v>0</v>
      </c>
      <c r="AQ93" s="133">
        <f aca="1">IF($G93&gt;1,MATCH("X",INDIRECT(CONCATENATE("SeguimientoAlumnos!R"&amp;MATCH($C93,SeguimientoAlumnos!$C$3:$C$160,0)+2&amp;"C"&amp;AP93+1&amp;":R"&amp;MATCH($C93,SeguimientoAlumnos!$C$3:$C$160,0)+2&amp;"C76"),FALSE()),0)+AP93,0)</f>
        <v>0</v>
      </c>
      <c r="AR93" s="133">
        <f aca="1">IF($G93&gt;1,MATCH("X",INDIRECT(CONCATENATE("SeguimientoAlumnos!R"&amp;MATCH($C93,SeguimientoAlumnos!$C$3:$C$160,0)+2&amp;"C"&amp;AQ93+1&amp;":R"&amp;MATCH($C93,SeguimientoAlumnos!$C$3:$C$160,0)+2&amp;"C76"),FALSE()),0)+AQ93,0)</f>
        <v>0</v>
      </c>
      <c r="AS93" s="133">
        <f aca="1">IF($G93&gt;1,MATCH("X",INDIRECT(CONCATENATE("SeguimientoAlumnos!R"&amp;MATCH($C93,SeguimientoAlumnos!$C$3:$C$160,0)+2&amp;"C"&amp;AR93+1&amp;":R"&amp;MATCH($C93,SeguimientoAlumnos!$C$3:$C$160,0)+2&amp;"C76"),FALSE()),0)+AR93,0)</f>
        <v>0</v>
      </c>
      <c r="AT93" s="133">
        <f aca="1">IF($G93&gt;1,MATCH("X",INDIRECT(CONCATENATE("SeguimientoAlumnos!R"&amp;MATCH($C93,SeguimientoAlumnos!$C$3:$C$160,0)+2&amp;"C"&amp;AS93+1&amp;":R"&amp;MATCH($C93,SeguimientoAlumnos!$C$3:$C$160,0)+2&amp;"C76"),FALSE()),0)+AS93,0)</f>
        <v>0</v>
      </c>
      <c r="AU93" s="133">
        <f aca="1">IF($G93&gt;1,MATCH("X",INDIRECT(CONCATENATE("SeguimientoAlumnos!R"&amp;MATCH($C93,SeguimientoAlumnos!$C$3:$C$160,0)+2&amp;"C"&amp;AT93+1&amp;":R"&amp;MATCH($C93,SeguimientoAlumnos!$C$3:$C$160,0)+2&amp;"C76"),FALSE()),0)+AT93,0)</f>
        <v>0</v>
      </c>
      <c r="AV93" s="133">
        <f aca="1">IF($G93&gt;1,MATCH("X",INDIRECT(CONCATENATE("SeguimientoAlumnos!R"&amp;MATCH($C93,SeguimientoAlumnos!$C$3:$C$160,0)+2&amp;"C"&amp;AU93+1&amp;":R"&amp;MATCH($C93,SeguimientoAlumnos!$C$3:$C$160,0)+2&amp;"C76"),FALSE()),0)+AU93,0)</f>
        <v>0</v>
      </c>
    </row>
    <row r="94" spans="1:48" ht="15.75" customHeight="1">
      <c r="A94" s="130" t="e">
        <f>#REF!</f>
        <v>#REF!</v>
      </c>
      <c r="B94" s="130" t="str">
        <f>SeguimientoAlumnos!A96</f>
        <v>ISC03B</v>
      </c>
      <c r="C94" s="130" t="str">
        <f>SeguimientoAlumnos!C96</f>
        <v>UP220543</v>
      </c>
      <c r="D94" s="130">
        <f>SeguimientoAlumnos!D96</f>
        <v>0</v>
      </c>
      <c r="E94" s="65" t="str">
        <f>C94&amp;"@alumnos.upa.edu.mx"</f>
        <v>UP220543@alumnos.upa.edu.mx</v>
      </c>
      <c r="F94" s="65">
        <f>VLOOKUP($C94,SeguimientoAlumnos!$C$2:$BW$109,51,FALSE())</f>
        <v>0</v>
      </c>
      <c r="G94" s="65">
        <f>VLOOKUP($C94,SeguimientoAlumnos!$C$2:$BW$109,52,FALSE())</f>
        <v>0</v>
      </c>
      <c r="H94" s="131" t="str">
        <f aca="1">IFERROR(INDIRECT(CONCATENATE("SeguimientoAlumnos!R2C"&amp;AN94),FALSE()),"")</f>
        <v/>
      </c>
      <c r="I94" s="131" t="str">
        <f aca="1">IFERROR(INDIRECT(CONCATENATE("SeguimientoAlumnos!R2C"&amp;AO94),FALSE()),"")</f>
        <v/>
      </c>
      <c r="J94" s="131" t="str">
        <f aca="1">IFERROR(INDIRECT(CONCATENATE("SeguimientoAlumnos!R2C"&amp;AP94),FALSE()),"")</f>
        <v/>
      </c>
      <c r="K94" s="131" t="str">
        <f aca="1">IFERROR(INDIRECT(CONCATENATE("SeguimientoAlumnos!R2C"&amp;AQ94),FALSE()),"")</f>
        <v/>
      </c>
      <c r="L94" s="131" t="str">
        <f aca="1">IFERROR(INDIRECT(CONCATENATE("SeguimientoAlumnos!R2C"&amp;AR94),FALSE()),"")</f>
        <v/>
      </c>
      <c r="M94" s="131" t="str">
        <f aca="1">IFERROR(INDIRECT(CONCATENATE("SeguimientoAlumnos!R2C"&amp;AS94),FALSE()),"")</f>
        <v/>
      </c>
      <c r="N94" s="131" t="str">
        <f aca="1">IFERROR(INDIRECT(CONCATENATE("SeguimientoAlumnos!R2C"&amp;AT94),FALSE()),"")</f>
        <v/>
      </c>
      <c r="O94" s="131" t="str">
        <f aca="1">IFERROR(INDIRECT(CONCATENATE("SeguimientoAlumnos!R2C"&amp;AU94),FALSE()),"")</f>
        <v/>
      </c>
      <c r="P94" s="131" t="str">
        <f aca="1">IFERROR(INDIRECT(CONCATENATE("SeguimientoAlumnos!R2C"&amp;AV94),FALSE()),"")</f>
        <v/>
      </c>
      <c r="Q94" s="65">
        <f>VLOOKUP($C94,SeguimientoAlumnos!$C$2:$BT$109,49,FALSE())</f>
        <v>0</v>
      </c>
      <c r="R94" s="131" t="str">
        <f aca="1">IFERROR(INDIRECT(CONCATENATE("SeguimientoAlumnos!R2C"&amp;AG94),FALSE()),"")</f>
        <v/>
      </c>
      <c r="S94" s="131" t="str">
        <f aca="1">IFERROR(INDIRECT(CONCATENATE("SeguimientoAlumnos!R2C"&amp;AH94),FALSE()),"")</f>
        <v/>
      </c>
      <c r="T94" s="131" t="str">
        <f aca="1">IFERROR(INDIRECT(CONCATENATE("SeguimientoAlumnos!R2C"&amp;AI94),FALSE()),"")</f>
        <v/>
      </c>
      <c r="U94" s="65"/>
      <c r="V94" s="65"/>
      <c r="W94" s="65"/>
      <c r="X94" s="65"/>
      <c r="Y94" s="65">
        <f>VLOOKUP($C94,SeguimientoAlumnos!$C$2:$BT$109,50,FALSE())</f>
        <v>0</v>
      </c>
      <c r="Z94" s="131" t="str">
        <f aca="1">IFERROR(INDIRECT(CONCATENATE("SeguimientoAlumnos!R2C"&amp;AD94),FALSE()),"")</f>
        <v/>
      </c>
      <c r="AA94" s="131" t="str">
        <f aca="1">IFERROR(INDIRECT(CONCATENATE("SeguimientoAlumnos!R2C"&amp;AE94),FALSE()),"")</f>
        <v/>
      </c>
      <c r="AB94" s="131" t="str">
        <f aca="1">IFERROR(INDIRECT(CONCATENATE("SeguimientoAlumnos!R2C"&amp;AF94),FALSE()),"")</f>
        <v/>
      </c>
      <c r="AC94" s="65">
        <f>VLOOKUP($C94,SeguimientoAlumnos!$C$2:$BT$109,43,FALSE())</f>
        <v>0</v>
      </c>
      <c r="AD94" s="132">
        <f aca="1">IF($Y94&gt;0,MATCH("E",INDIRECT(CONCATENATE("SeguimientoAlumnos!R"&amp;MATCH($C94,SeguimientoAlumnos!$C$3:$C$130,0)+2&amp;"C5"&amp;":R"&amp;MATCH($C94,SeguimientoAlumnos!$C$3:$C$130,0)+2&amp;"C76"),FALSE()),0)+4,0)</f>
        <v>0</v>
      </c>
      <c r="AE94" s="133">
        <f aca="1">IF($Y94&gt;1,MATCH("E",INDIRECT(CONCATENATE("SeguimientoAlumnos!R"&amp;MATCH($C94,SeguimientoAlumnos!$C$3:$C$130,0)+2&amp;"C"&amp;AD94+1&amp;":R"&amp;MATCH($C94,SeguimientoAlumnos!$C$3:$C$130,0)+2&amp;"C76"),FALSE()),0)+AD94,0)</f>
        <v>0</v>
      </c>
      <c r="AF94" s="133">
        <f aca="1">IF($Y94&gt;2,MATCH("E",INDIRECT(CONCATENATE("SeguimientoAlumnos!R"&amp;MATCH($C94,SeguimientoAlumnos!$C$3:$C$130,0)+2&amp;"C"&amp;AE94+1&amp;":R"&amp;MATCH($C94,SeguimientoAlumnos!$C$3:$C$130,0)+2&amp;"C76"),FALSE()),0)+AE94,0)</f>
        <v>0</v>
      </c>
      <c r="AG94" s="133">
        <f aca="1">IF($Q94&gt;0,MATCH("R",INDIRECT(CONCATENATE("SeguimientoAlumnos!R"&amp;MATCH($C94,SeguimientoAlumnos!$C$3:$C$160,0)+2&amp;"C5"&amp;":R"&amp;MATCH($C94,SeguimientoAlumnos!$C$3:$C$160,0)+2&amp;"C76"),FALSE()),0)+4,0)</f>
        <v>0</v>
      </c>
      <c r="AH94" s="133">
        <f aca="1">IF($Q94&gt;1,MATCH("R",INDIRECT(CONCATENATE("SeguimientoAlumnos!R"&amp;MATCH($C94,SeguimientoAlumnos!$C$3:$C$160,0)+2&amp;"C"&amp;AG94+1&amp;":R"&amp;MATCH($C94,SeguimientoAlumnos!$C$3:$C$160,0)+2&amp;"C76"),FALSE()),0)+AG94,0)</f>
        <v>0</v>
      </c>
      <c r="AI94" s="133">
        <f aca="1">IF($Q94&gt;1,MATCH("R",INDIRECT(CONCATENATE("SeguimientoAlumnos!R"&amp;MATCH($C94,SeguimientoAlumnos!$C$3:$C$160,0)+2&amp;"C"&amp;AH94+1&amp;":R"&amp;MATCH($C94,SeguimientoAlumnos!$C$3:$C$160,0)+2&amp;"C76"),FALSE()),0)+AH94,0)</f>
        <v>0</v>
      </c>
      <c r="AJ94" s="133">
        <f aca="1">IF($Q94&gt;1,MATCH("R",INDIRECT(CONCATENATE("SeguimientoAlumnos!R"&amp;MATCH($C94,SeguimientoAlumnos!$C$3:$C$160,0)+2&amp;"C"&amp;AI94+1&amp;":R"&amp;MATCH($C94,SeguimientoAlumnos!$C$3:$C$160,0)+2&amp;"C76"),FALSE()),0)+AI94,0)</f>
        <v>0</v>
      </c>
      <c r="AK94" s="133">
        <f aca="1">IF($Q94&gt;1,MATCH("R",INDIRECT(CONCATENATE("SeguimientoAlumnos!R"&amp;MATCH($C94,SeguimientoAlumnos!$C$3:$C$160,0)+2&amp;"C"&amp;AJ94+1&amp;":R"&amp;MATCH($C94,SeguimientoAlumnos!$C$3:$C$160,0)+2&amp;"C76"),FALSE()),0)+AJ94,0)</f>
        <v>0</v>
      </c>
      <c r="AL94" s="134">
        <f aca="1">IF($Q94&gt;1,MATCH("R",INDIRECT(CONCATENATE("SeguimientoAlumnos!R"&amp;MATCH($C94,SeguimientoAlumnos!$C$3:$C$160,0)+2&amp;"C"&amp;AK94+1&amp;":R"&amp;MATCH($C94,SeguimientoAlumnos!$C$3:$C$160,0)+2&amp;"C76"),FALSE()),0)+AK94,0)</f>
        <v>0</v>
      </c>
      <c r="AM94" s="134">
        <f aca="1">IF($Q94&gt;1,MATCH("R",INDIRECT(CONCATENATE("SeguimientoAlumnos!R"&amp;MATCH($C94,SeguimientoAlumnos!$C$3:$C$160,0)+2&amp;"C"&amp;AL94+1&amp;":R"&amp;MATCH($C94,SeguimientoAlumnos!$C$3:$C$160,0)+2&amp;"C76"),FALSE()),0)+AL94,0)</f>
        <v>0</v>
      </c>
      <c r="AN94" s="133">
        <f aca="1">IF($G94&gt;0,MATCH("X",INDIRECT(CONCATENATE("SeguimientoAlumnos!R"&amp;MATCH($C94,SeguimientoAlumnos!$C$3:$C$160,0)+2&amp;"C5"&amp;":R"&amp;MATCH($C94,SeguimientoAlumnos!$C$3:$C$160,0)+2&amp;"C76"),FALSE()),0)+4,0)</f>
        <v>0</v>
      </c>
      <c r="AO94" s="135">
        <f aca="1">IF($G94&gt;1,MATCH("X",INDIRECT(CONCATENATE("SeguimientoAlumnos!R"&amp;MATCH($C94,SeguimientoAlumnos!$C$3:$C$160,0)+2&amp;"C"&amp;AN94+1&amp;":R"&amp;MATCH($C94,SeguimientoAlumnos!$C$3:$C$160,0)+2&amp;"C76"),FALSE()),0)+AN94,0)</f>
        <v>0</v>
      </c>
      <c r="AP94" s="133">
        <f aca="1">IF($G94&gt;1,MATCH("X",INDIRECT(CONCATENATE("SeguimientoAlumnos!R"&amp;MATCH($C94,SeguimientoAlumnos!$C$3:$C$160,0)+2&amp;"C"&amp;AO94+1&amp;":R"&amp;MATCH($C94,SeguimientoAlumnos!$C$3:$C$160,0)+2&amp;"C76"),FALSE()),0)+AO94,0)</f>
        <v>0</v>
      </c>
      <c r="AQ94" s="133">
        <f aca="1">IF($G94&gt;1,MATCH("X",INDIRECT(CONCATENATE("SeguimientoAlumnos!R"&amp;MATCH($C94,SeguimientoAlumnos!$C$3:$C$160,0)+2&amp;"C"&amp;AP94+1&amp;":R"&amp;MATCH($C94,SeguimientoAlumnos!$C$3:$C$160,0)+2&amp;"C76"),FALSE()),0)+AP94,0)</f>
        <v>0</v>
      </c>
      <c r="AR94" s="133">
        <f aca="1">IF($G94&gt;1,MATCH("X",INDIRECT(CONCATENATE("SeguimientoAlumnos!R"&amp;MATCH($C94,SeguimientoAlumnos!$C$3:$C$160,0)+2&amp;"C"&amp;AQ94+1&amp;":R"&amp;MATCH($C94,SeguimientoAlumnos!$C$3:$C$160,0)+2&amp;"C76"),FALSE()),0)+AQ94,0)</f>
        <v>0</v>
      </c>
      <c r="AS94" s="133">
        <f aca="1">IF($G94&gt;1,MATCH("X",INDIRECT(CONCATENATE("SeguimientoAlumnos!R"&amp;MATCH($C94,SeguimientoAlumnos!$C$3:$C$160,0)+2&amp;"C"&amp;AR94+1&amp;":R"&amp;MATCH($C94,SeguimientoAlumnos!$C$3:$C$160,0)+2&amp;"C76"),FALSE()),0)+AR94,0)</f>
        <v>0</v>
      </c>
      <c r="AT94" s="133">
        <f aca="1">IF($G94&gt;1,MATCH("X",INDIRECT(CONCATENATE("SeguimientoAlumnos!R"&amp;MATCH($C94,SeguimientoAlumnos!$C$3:$C$160,0)+2&amp;"C"&amp;AS94+1&amp;":R"&amp;MATCH($C94,SeguimientoAlumnos!$C$3:$C$160,0)+2&amp;"C76"),FALSE()),0)+AS94,0)</f>
        <v>0</v>
      </c>
      <c r="AU94" s="133">
        <f aca="1">IF($G94&gt;1,MATCH("X",INDIRECT(CONCATENATE("SeguimientoAlumnos!R"&amp;MATCH($C94,SeguimientoAlumnos!$C$3:$C$160,0)+2&amp;"C"&amp;AT94+1&amp;":R"&amp;MATCH($C94,SeguimientoAlumnos!$C$3:$C$160,0)+2&amp;"C76"),FALSE()),0)+AT94,0)</f>
        <v>0</v>
      </c>
      <c r="AV94" s="133">
        <f aca="1">IF($G94&gt;1,MATCH("X",INDIRECT(CONCATENATE("SeguimientoAlumnos!R"&amp;MATCH($C94,SeguimientoAlumnos!$C$3:$C$160,0)+2&amp;"C"&amp;AU94+1&amp;":R"&amp;MATCH($C94,SeguimientoAlumnos!$C$3:$C$160,0)+2&amp;"C76"),FALSE()),0)+AU94,0)</f>
        <v>0</v>
      </c>
    </row>
    <row r="95" spans="1:48" ht="15.75" customHeight="1">
      <c r="A95" s="130" t="e">
        <f>#REF!</f>
        <v>#REF!</v>
      </c>
      <c r="B95" s="130" t="str">
        <f>SeguimientoAlumnos!A97</f>
        <v>ISC03A</v>
      </c>
      <c r="C95" s="130" t="str">
        <f>SeguimientoAlumnos!C97</f>
        <v>UP220581</v>
      </c>
      <c r="D95" s="130">
        <f>SeguimientoAlumnos!D97</f>
        <v>0</v>
      </c>
      <c r="E95" s="65" t="str">
        <f>C95&amp;"@alumnos.upa.edu.mx"</f>
        <v>UP220581@alumnos.upa.edu.mx</v>
      </c>
      <c r="F95" s="65">
        <f>VLOOKUP($C95,SeguimientoAlumnos!$C$2:$BW$109,51,FALSE())</f>
        <v>0</v>
      </c>
      <c r="G95" s="65">
        <f>VLOOKUP($C95,SeguimientoAlumnos!$C$2:$BW$109,52,FALSE())</f>
        <v>0</v>
      </c>
      <c r="H95" s="131" t="str">
        <f aca="1">IFERROR(INDIRECT(CONCATENATE("SeguimientoAlumnos!R2C"&amp;AN95),FALSE()),"")</f>
        <v/>
      </c>
      <c r="I95" s="131" t="str">
        <f aca="1">IFERROR(INDIRECT(CONCATENATE("SeguimientoAlumnos!R2C"&amp;AO95),FALSE()),"")</f>
        <v/>
      </c>
      <c r="J95" s="131" t="str">
        <f aca="1">IFERROR(INDIRECT(CONCATENATE("SeguimientoAlumnos!R2C"&amp;AP95),FALSE()),"")</f>
        <v/>
      </c>
      <c r="K95" s="131" t="str">
        <f aca="1">IFERROR(INDIRECT(CONCATENATE("SeguimientoAlumnos!R2C"&amp;AQ95),FALSE()),"")</f>
        <v/>
      </c>
      <c r="L95" s="131" t="str">
        <f aca="1">IFERROR(INDIRECT(CONCATENATE("SeguimientoAlumnos!R2C"&amp;AR95),FALSE()),"")</f>
        <v/>
      </c>
      <c r="M95" s="131" t="str">
        <f aca="1">IFERROR(INDIRECT(CONCATENATE("SeguimientoAlumnos!R2C"&amp;AS95),FALSE()),"")</f>
        <v/>
      </c>
      <c r="N95" s="131" t="str">
        <f aca="1">IFERROR(INDIRECT(CONCATENATE("SeguimientoAlumnos!R2C"&amp;AT95),FALSE()),"")</f>
        <v/>
      </c>
      <c r="O95" s="131" t="str">
        <f aca="1">IFERROR(INDIRECT(CONCATENATE("SeguimientoAlumnos!R2C"&amp;AU95),FALSE()),"")</f>
        <v/>
      </c>
      <c r="P95" s="131" t="str">
        <f aca="1">IFERROR(INDIRECT(CONCATENATE("SeguimientoAlumnos!R2C"&amp;AV95),FALSE()),"")</f>
        <v/>
      </c>
      <c r="Q95" s="65">
        <f>VLOOKUP($C95,SeguimientoAlumnos!$C$2:$BT$109,49,FALSE())</f>
        <v>0</v>
      </c>
      <c r="R95" s="131" t="str">
        <f aca="1">IFERROR(INDIRECT(CONCATENATE("SeguimientoAlumnos!R2C"&amp;AG95),FALSE()),"")</f>
        <v/>
      </c>
      <c r="S95" s="131" t="str">
        <f aca="1">IFERROR(INDIRECT(CONCATENATE("SeguimientoAlumnos!R2C"&amp;AH95),FALSE()),"")</f>
        <v/>
      </c>
      <c r="T95" s="131" t="str">
        <f aca="1">IFERROR(INDIRECT(CONCATENATE("SeguimientoAlumnos!R2C"&amp;AI95),FALSE()),"")</f>
        <v/>
      </c>
      <c r="U95" s="65"/>
      <c r="V95" s="65"/>
      <c r="W95" s="65"/>
      <c r="X95" s="65"/>
      <c r="Y95" s="65">
        <f>VLOOKUP($C95,SeguimientoAlumnos!$C$2:$BT$109,50,FALSE())</f>
        <v>0</v>
      </c>
      <c r="Z95" s="131" t="str">
        <f aca="1">IFERROR(INDIRECT(CONCATENATE("SeguimientoAlumnos!R2C"&amp;AD95),FALSE()),"")</f>
        <v/>
      </c>
      <c r="AA95" s="131" t="str">
        <f aca="1">IFERROR(INDIRECT(CONCATENATE("SeguimientoAlumnos!R2C"&amp;AE95),FALSE()),"")</f>
        <v/>
      </c>
      <c r="AB95" s="131" t="str">
        <f aca="1">IFERROR(INDIRECT(CONCATENATE("SeguimientoAlumnos!R2C"&amp;AF95),FALSE()),"")</f>
        <v/>
      </c>
      <c r="AC95" s="65">
        <f>VLOOKUP($C95,SeguimientoAlumnos!$C$2:$BT$109,43,FALSE())</f>
        <v>0</v>
      </c>
      <c r="AD95" s="132">
        <f aca="1">IF($Y95&gt;0,MATCH("E",INDIRECT(CONCATENATE("SeguimientoAlumnos!R"&amp;MATCH($C95,SeguimientoAlumnos!$C$3:$C$130,0)+2&amp;"C5"&amp;":R"&amp;MATCH($C95,SeguimientoAlumnos!$C$3:$C$130,0)+2&amp;"C76"),FALSE()),0)+4,0)</f>
        <v>0</v>
      </c>
      <c r="AE95" s="133">
        <f aca="1">IF($Y95&gt;1,MATCH("E",INDIRECT(CONCATENATE("SeguimientoAlumnos!R"&amp;MATCH($C95,SeguimientoAlumnos!$C$3:$C$130,0)+2&amp;"C"&amp;AD95+1&amp;":R"&amp;MATCH($C95,SeguimientoAlumnos!$C$3:$C$130,0)+2&amp;"C76"),FALSE()),0)+AD95,0)</f>
        <v>0</v>
      </c>
      <c r="AF95" s="133">
        <f aca="1">IF($Y95&gt;2,MATCH("E",INDIRECT(CONCATENATE("SeguimientoAlumnos!R"&amp;MATCH($C95,SeguimientoAlumnos!$C$3:$C$130,0)+2&amp;"C"&amp;AE95+1&amp;":R"&amp;MATCH($C95,SeguimientoAlumnos!$C$3:$C$130,0)+2&amp;"C76"),FALSE()),0)+AE95,0)</f>
        <v>0</v>
      </c>
      <c r="AG95" s="133">
        <f aca="1">IF($Q95&gt;0,MATCH("R",INDIRECT(CONCATENATE("SeguimientoAlumnos!R"&amp;MATCH($C95,SeguimientoAlumnos!$C$3:$C$160,0)+2&amp;"C5"&amp;":R"&amp;MATCH($C95,SeguimientoAlumnos!$C$3:$C$160,0)+2&amp;"C76"),FALSE()),0)+4,0)</f>
        <v>0</v>
      </c>
      <c r="AH95" s="133">
        <f aca="1">IF($Q95&gt;1,MATCH("R",INDIRECT(CONCATENATE("SeguimientoAlumnos!R"&amp;MATCH($C95,SeguimientoAlumnos!$C$3:$C$160,0)+2&amp;"C"&amp;AG95+1&amp;":R"&amp;MATCH($C95,SeguimientoAlumnos!$C$3:$C$160,0)+2&amp;"C76"),FALSE()),0)+AG95,0)</f>
        <v>0</v>
      </c>
      <c r="AI95" s="133">
        <f aca="1">IF($Q95&gt;1,MATCH("R",INDIRECT(CONCATENATE("SeguimientoAlumnos!R"&amp;MATCH($C95,SeguimientoAlumnos!$C$3:$C$160,0)+2&amp;"C"&amp;AH95+1&amp;":R"&amp;MATCH($C95,SeguimientoAlumnos!$C$3:$C$160,0)+2&amp;"C76"),FALSE()),0)+AH95,0)</f>
        <v>0</v>
      </c>
      <c r="AJ95" s="133">
        <f aca="1">IF($Q95&gt;1,MATCH("R",INDIRECT(CONCATENATE("SeguimientoAlumnos!R"&amp;MATCH($C95,SeguimientoAlumnos!$C$3:$C$160,0)+2&amp;"C"&amp;AI95+1&amp;":R"&amp;MATCH($C95,SeguimientoAlumnos!$C$3:$C$160,0)+2&amp;"C76"),FALSE()),0)+AI95,0)</f>
        <v>0</v>
      </c>
      <c r="AK95" s="133">
        <f aca="1">IF($Q95&gt;1,MATCH("R",INDIRECT(CONCATENATE("SeguimientoAlumnos!R"&amp;MATCH($C95,SeguimientoAlumnos!$C$3:$C$160,0)+2&amp;"C"&amp;AJ95+1&amp;":R"&amp;MATCH($C95,SeguimientoAlumnos!$C$3:$C$160,0)+2&amp;"C76"),FALSE()),0)+AJ95,0)</f>
        <v>0</v>
      </c>
      <c r="AL95" s="134">
        <f aca="1">IF($Q95&gt;1,MATCH("R",INDIRECT(CONCATENATE("SeguimientoAlumnos!R"&amp;MATCH($C95,SeguimientoAlumnos!$C$3:$C$160,0)+2&amp;"C"&amp;AK95+1&amp;":R"&amp;MATCH($C95,SeguimientoAlumnos!$C$3:$C$160,0)+2&amp;"C76"),FALSE()),0)+AK95,0)</f>
        <v>0</v>
      </c>
      <c r="AM95" s="134">
        <f aca="1">IF($Q95&gt;1,MATCH("R",INDIRECT(CONCATENATE("SeguimientoAlumnos!R"&amp;MATCH($C95,SeguimientoAlumnos!$C$3:$C$160,0)+2&amp;"C"&amp;AL95+1&amp;":R"&amp;MATCH($C95,SeguimientoAlumnos!$C$3:$C$160,0)+2&amp;"C76"),FALSE()),0)+AL95,0)</f>
        <v>0</v>
      </c>
      <c r="AN95" s="133">
        <f aca="1">IF($G95&gt;0,MATCH("X",INDIRECT(CONCATENATE("SeguimientoAlumnos!R"&amp;MATCH($C95,SeguimientoAlumnos!$C$3:$C$160,0)+2&amp;"C5"&amp;":R"&amp;MATCH($C95,SeguimientoAlumnos!$C$3:$C$160,0)+2&amp;"C76"),FALSE()),0)+4,0)</f>
        <v>0</v>
      </c>
      <c r="AO95" s="135">
        <f aca="1">IF($G95&gt;1,MATCH("X",INDIRECT(CONCATENATE("SeguimientoAlumnos!R"&amp;MATCH($C95,SeguimientoAlumnos!$C$3:$C$160,0)+2&amp;"C"&amp;AN95+1&amp;":R"&amp;MATCH($C95,SeguimientoAlumnos!$C$3:$C$160,0)+2&amp;"C76"),FALSE()),0)+AN95,0)</f>
        <v>0</v>
      </c>
      <c r="AP95" s="133">
        <f aca="1">IF($G95&gt;1,MATCH("X",INDIRECT(CONCATENATE("SeguimientoAlumnos!R"&amp;MATCH($C95,SeguimientoAlumnos!$C$3:$C$160,0)+2&amp;"C"&amp;AO95+1&amp;":R"&amp;MATCH($C95,SeguimientoAlumnos!$C$3:$C$160,0)+2&amp;"C76"),FALSE()),0)+AO95,0)</f>
        <v>0</v>
      </c>
      <c r="AQ95" s="133">
        <f aca="1">IF($G95&gt;1,MATCH("X",INDIRECT(CONCATENATE("SeguimientoAlumnos!R"&amp;MATCH($C95,SeguimientoAlumnos!$C$3:$C$160,0)+2&amp;"C"&amp;AP95+1&amp;":R"&amp;MATCH($C95,SeguimientoAlumnos!$C$3:$C$160,0)+2&amp;"C76"),FALSE()),0)+AP95,0)</f>
        <v>0</v>
      </c>
      <c r="AR95" s="133">
        <f aca="1">IF($G95&gt;1,MATCH("X",INDIRECT(CONCATENATE("SeguimientoAlumnos!R"&amp;MATCH($C95,SeguimientoAlumnos!$C$3:$C$160,0)+2&amp;"C"&amp;AQ95+1&amp;":R"&amp;MATCH($C95,SeguimientoAlumnos!$C$3:$C$160,0)+2&amp;"C76"),FALSE()),0)+AQ95,0)</f>
        <v>0</v>
      </c>
      <c r="AS95" s="133">
        <f aca="1">IF($G95&gt;1,MATCH("X",INDIRECT(CONCATENATE("SeguimientoAlumnos!R"&amp;MATCH($C95,SeguimientoAlumnos!$C$3:$C$160,0)+2&amp;"C"&amp;AR95+1&amp;":R"&amp;MATCH($C95,SeguimientoAlumnos!$C$3:$C$160,0)+2&amp;"C76"),FALSE()),0)+AR95,0)</f>
        <v>0</v>
      </c>
      <c r="AT95" s="133">
        <f aca="1">IF($G95&gt;1,MATCH("X",INDIRECT(CONCATENATE("SeguimientoAlumnos!R"&amp;MATCH($C95,SeguimientoAlumnos!$C$3:$C$160,0)+2&amp;"C"&amp;AS95+1&amp;":R"&amp;MATCH($C95,SeguimientoAlumnos!$C$3:$C$160,0)+2&amp;"C76"),FALSE()),0)+AS95,0)</f>
        <v>0</v>
      </c>
      <c r="AU95" s="133">
        <f aca="1">IF($G95&gt;1,MATCH("X",INDIRECT(CONCATENATE("SeguimientoAlumnos!R"&amp;MATCH($C95,SeguimientoAlumnos!$C$3:$C$160,0)+2&amp;"C"&amp;AT95+1&amp;":R"&amp;MATCH($C95,SeguimientoAlumnos!$C$3:$C$160,0)+2&amp;"C76"),FALSE()),0)+AT95,0)</f>
        <v>0</v>
      </c>
      <c r="AV95" s="133">
        <f aca="1">IF($G95&gt;1,MATCH("X",INDIRECT(CONCATENATE("SeguimientoAlumnos!R"&amp;MATCH($C95,SeguimientoAlumnos!$C$3:$C$160,0)+2&amp;"C"&amp;AU95+1&amp;":R"&amp;MATCH($C95,SeguimientoAlumnos!$C$3:$C$160,0)+2&amp;"C76"),FALSE()),0)+AU95,0)</f>
        <v>0</v>
      </c>
    </row>
    <row r="96" spans="1:48" ht="15.75" customHeight="1">
      <c r="A96" s="130" t="e">
        <f>#REF!</f>
        <v>#REF!</v>
      </c>
      <c r="B96" s="130" t="str">
        <f>SeguimientoAlumnos!A98</f>
        <v>ISC03B</v>
      </c>
      <c r="C96" s="130" t="str">
        <f>SeguimientoAlumnos!C98</f>
        <v>UP220859</v>
      </c>
      <c r="D96" s="130">
        <f>SeguimientoAlumnos!D98</f>
        <v>0</v>
      </c>
      <c r="E96" s="65" t="str">
        <f>C96&amp;"@alumnos.upa.edu.mx"</f>
        <v>UP220859@alumnos.upa.edu.mx</v>
      </c>
      <c r="F96" s="65">
        <f>VLOOKUP($C96,SeguimientoAlumnos!$C$2:$BW$109,51,FALSE())</f>
        <v>0</v>
      </c>
      <c r="G96" s="65">
        <f>VLOOKUP($C96,SeguimientoAlumnos!$C$2:$BW$109,52,FALSE())</f>
        <v>0</v>
      </c>
      <c r="H96" s="131" t="str">
        <f aca="1">IFERROR(INDIRECT(CONCATENATE("SeguimientoAlumnos!R2C"&amp;AN96),FALSE()),"")</f>
        <v/>
      </c>
      <c r="I96" s="131" t="str">
        <f aca="1">IFERROR(INDIRECT(CONCATENATE("SeguimientoAlumnos!R2C"&amp;AO96),FALSE()),"")</f>
        <v/>
      </c>
      <c r="J96" s="131" t="str">
        <f aca="1">IFERROR(INDIRECT(CONCATENATE("SeguimientoAlumnos!R2C"&amp;AP96),FALSE()),"")</f>
        <v/>
      </c>
      <c r="K96" s="131" t="str">
        <f aca="1">IFERROR(INDIRECT(CONCATENATE("SeguimientoAlumnos!R2C"&amp;AQ96),FALSE()),"")</f>
        <v/>
      </c>
      <c r="L96" s="131" t="str">
        <f aca="1">IFERROR(INDIRECT(CONCATENATE("SeguimientoAlumnos!R2C"&amp;AR96),FALSE()),"")</f>
        <v/>
      </c>
      <c r="M96" s="131" t="str">
        <f aca="1">IFERROR(INDIRECT(CONCATENATE("SeguimientoAlumnos!R2C"&amp;AS96),FALSE()),"")</f>
        <v/>
      </c>
      <c r="N96" s="131" t="str">
        <f aca="1">IFERROR(INDIRECT(CONCATENATE("SeguimientoAlumnos!R2C"&amp;AT96),FALSE()),"")</f>
        <v/>
      </c>
      <c r="O96" s="131" t="str">
        <f aca="1">IFERROR(INDIRECT(CONCATENATE("SeguimientoAlumnos!R2C"&amp;AU96),FALSE()),"")</f>
        <v/>
      </c>
      <c r="P96" s="131" t="str">
        <f aca="1">IFERROR(INDIRECT(CONCATENATE("SeguimientoAlumnos!R2C"&amp;AV96),FALSE()),"")</f>
        <v/>
      </c>
      <c r="Q96" s="65">
        <f>VLOOKUP($C96,SeguimientoAlumnos!$C$2:$BT$109,49,FALSE())</f>
        <v>0</v>
      </c>
      <c r="R96" s="131" t="str">
        <f aca="1">IFERROR(INDIRECT(CONCATENATE("SeguimientoAlumnos!R2C"&amp;AG96),FALSE()),"")</f>
        <v/>
      </c>
      <c r="S96" s="131" t="str">
        <f aca="1">IFERROR(INDIRECT(CONCATENATE("SeguimientoAlumnos!R2C"&amp;AH96),FALSE()),"")</f>
        <v/>
      </c>
      <c r="T96" s="131" t="str">
        <f aca="1">IFERROR(INDIRECT(CONCATENATE("SeguimientoAlumnos!R2C"&amp;AI96),FALSE()),"")</f>
        <v/>
      </c>
      <c r="U96" s="65"/>
      <c r="V96" s="65"/>
      <c r="W96" s="65"/>
      <c r="X96" s="65"/>
      <c r="Y96" s="65">
        <f>VLOOKUP($C96,SeguimientoAlumnos!$C$2:$BT$109,50,FALSE())</f>
        <v>0</v>
      </c>
      <c r="Z96" s="131" t="str">
        <f aca="1">IFERROR(INDIRECT(CONCATENATE("SeguimientoAlumnos!R2C"&amp;AD96),FALSE()),"")</f>
        <v/>
      </c>
      <c r="AA96" s="131" t="str">
        <f aca="1">IFERROR(INDIRECT(CONCATENATE("SeguimientoAlumnos!R2C"&amp;AE96),FALSE()),"")</f>
        <v/>
      </c>
      <c r="AB96" s="131" t="str">
        <f aca="1">IFERROR(INDIRECT(CONCATENATE("SeguimientoAlumnos!R2C"&amp;AF96),FALSE()),"")</f>
        <v/>
      </c>
      <c r="AC96" s="65">
        <f>VLOOKUP($C96,SeguimientoAlumnos!$C$2:$BT$109,43,FALSE())</f>
        <v>0</v>
      </c>
      <c r="AD96" s="132">
        <f aca="1">IF($Y96&gt;0,MATCH("E",INDIRECT(CONCATENATE("SeguimientoAlumnos!R"&amp;MATCH($C96,SeguimientoAlumnos!$C$3:$C$130,0)+2&amp;"C5"&amp;":R"&amp;MATCH($C96,SeguimientoAlumnos!$C$3:$C$130,0)+2&amp;"C76"),FALSE()),0)+4,0)</f>
        <v>0</v>
      </c>
      <c r="AE96" s="133">
        <f aca="1">IF($Y96&gt;1,MATCH("E",INDIRECT(CONCATENATE("SeguimientoAlumnos!R"&amp;MATCH($C96,SeguimientoAlumnos!$C$3:$C$130,0)+2&amp;"C"&amp;AD96+1&amp;":R"&amp;MATCH($C96,SeguimientoAlumnos!$C$3:$C$130,0)+2&amp;"C76"),FALSE()),0)+AD96,0)</f>
        <v>0</v>
      </c>
      <c r="AF96" s="133">
        <f aca="1">IF($Y96&gt;2,MATCH("E",INDIRECT(CONCATENATE("SeguimientoAlumnos!R"&amp;MATCH($C96,SeguimientoAlumnos!$C$3:$C$130,0)+2&amp;"C"&amp;AE96+1&amp;":R"&amp;MATCH($C96,SeguimientoAlumnos!$C$3:$C$130,0)+2&amp;"C76"),FALSE()),0)+AE96,0)</f>
        <v>0</v>
      </c>
      <c r="AG96" s="133">
        <f aca="1">IF($Q96&gt;0,MATCH("R",INDIRECT(CONCATENATE("SeguimientoAlumnos!R"&amp;MATCH($C96,SeguimientoAlumnos!$C$3:$C$160,0)+2&amp;"C5"&amp;":R"&amp;MATCH($C96,SeguimientoAlumnos!$C$3:$C$160,0)+2&amp;"C76"),FALSE()),0)+4,0)</f>
        <v>0</v>
      </c>
      <c r="AH96" s="133">
        <f aca="1">IF($Q96&gt;1,MATCH("R",INDIRECT(CONCATENATE("SeguimientoAlumnos!R"&amp;MATCH($C96,SeguimientoAlumnos!$C$3:$C$160,0)+2&amp;"C"&amp;AG96+1&amp;":R"&amp;MATCH($C96,SeguimientoAlumnos!$C$3:$C$160,0)+2&amp;"C76"),FALSE()),0)+AG96,0)</f>
        <v>0</v>
      </c>
      <c r="AI96" s="133">
        <f aca="1">IF($Q96&gt;1,MATCH("R",INDIRECT(CONCATENATE("SeguimientoAlumnos!R"&amp;MATCH($C96,SeguimientoAlumnos!$C$3:$C$160,0)+2&amp;"C"&amp;AH96+1&amp;":R"&amp;MATCH($C96,SeguimientoAlumnos!$C$3:$C$160,0)+2&amp;"C76"),FALSE()),0)+AH96,0)</f>
        <v>0</v>
      </c>
      <c r="AJ96" s="133">
        <f aca="1">IF($Q96&gt;1,MATCH("R",INDIRECT(CONCATENATE("SeguimientoAlumnos!R"&amp;MATCH($C96,SeguimientoAlumnos!$C$3:$C$160,0)+2&amp;"C"&amp;AI96+1&amp;":R"&amp;MATCH($C96,SeguimientoAlumnos!$C$3:$C$160,0)+2&amp;"C76"),FALSE()),0)+AI96,0)</f>
        <v>0</v>
      </c>
      <c r="AK96" s="133">
        <f aca="1">IF($Q96&gt;1,MATCH("R",INDIRECT(CONCATENATE("SeguimientoAlumnos!R"&amp;MATCH($C96,SeguimientoAlumnos!$C$3:$C$160,0)+2&amp;"C"&amp;AJ96+1&amp;":R"&amp;MATCH($C96,SeguimientoAlumnos!$C$3:$C$160,0)+2&amp;"C76"),FALSE()),0)+AJ96,0)</f>
        <v>0</v>
      </c>
      <c r="AL96" s="134">
        <f aca="1">IF($Q96&gt;1,MATCH("R",INDIRECT(CONCATENATE("SeguimientoAlumnos!R"&amp;MATCH($C96,SeguimientoAlumnos!$C$3:$C$160,0)+2&amp;"C"&amp;AK96+1&amp;":R"&amp;MATCH($C96,SeguimientoAlumnos!$C$3:$C$160,0)+2&amp;"C76"),FALSE()),0)+AK96,0)</f>
        <v>0</v>
      </c>
      <c r="AM96" s="134">
        <f aca="1">IF($Q96&gt;1,MATCH("R",INDIRECT(CONCATENATE("SeguimientoAlumnos!R"&amp;MATCH($C96,SeguimientoAlumnos!$C$3:$C$160,0)+2&amp;"C"&amp;AL96+1&amp;":R"&amp;MATCH($C96,SeguimientoAlumnos!$C$3:$C$160,0)+2&amp;"C76"),FALSE()),0)+AL96,0)</f>
        <v>0</v>
      </c>
      <c r="AN96" s="133">
        <f aca="1">IF($G96&gt;0,MATCH("X",INDIRECT(CONCATENATE("SeguimientoAlumnos!R"&amp;MATCH($C96,SeguimientoAlumnos!$C$3:$C$160,0)+2&amp;"C5"&amp;":R"&amp;MATCH($C96,SeguimientoAlumnos!$C$3:$C$160,0)+2&amp;"C76"),FALSE()),0)+4,0)</f>
        <v>0</v>
      </c>
      <c r="AO96" s="135">
        <f aca="1">IF($G96&gt;1,MATCH("X",INDIRECT(CONCATENATE("SeguimientoAlumnos!R"&amp;MATCH($C96,SeguimientoAlumnos!$C$3:$C$160,0)+2&amp;"C"&amp;AN96+1&amp;":R"&amp;MATCH($C96,SeguimientoAlumnos!$C$3:$C$160,0)+2&amp;"C76"),FALSE()),0)+AN96,0)</f>
        <v>0</v>
      </c>
      <c r="AP96" s="133">
        <f aca="1">IF($G96&gt;1,MATCH("X",INDIRECT(CONCATENATE("SeguimientoAlumnos!R"&amp;MATCH($C96,SeguimientoAlumnos!$C$3:$C$160,0)+2&amp;"C"&amp;AO96+1&amp;":R"&amp;MATCH($C96,SeguimientoAlumnos!$C$3:$C$160,0)+2&amp;"C76"),FALSE()),0)+AO96,0)</f>
        <v>0</v>
      </c>
      <c r="AQ96" s="133">
        <f aca="1">IF($G96&gt;1,MATCH("X",INDIRECT(CONCATENATE("SeguimientoAlumnos!R"&amp;MATCH($C96,SeguimientoAlumnos!$C$3:$C$160,0)+2&amp;"C"&amp;AP96+1&amp;":R"&amp;MATCH($C96,SeguimientoAlumnos!$C$3:$C$160,0)+2&amp;"C76"),FALSE()),0)+AP96,0)</f>
        <v>0</v>
      </c>
      <c r="AR96" s="133">
        <f aca="1">IF($G96&gt;1,MATCH("X",INDIRECT(CONCATENATE("SeguimientoAlumnos!R"&amp;MATCH($C96,SeguimientoAlumnos!$C$3:$C$160,0)+2&amp;"C"&amp;AQ96+1&amp;":R"&amp;MATCH($C96,SeguimientoAlumnos!$C$3:$C$160,0)+2&amp;"C76"),FALSE()),0)+AQ96,0)</f>
        <v>0</v>
      </c>
      <c r="AS96" s="133">
        <f aca="1">IF($G96&gt;1,MATCH("X",INDIRECT(CONCATENATE("SeguimientoAlumnos!R"&amp;MATCH($C96,SeguimientoAlumnos!$C$3:$C$160,0)+2&amp;"C"&amp;AR96+1&amp;":R"&amp;MATCH($C96,SeguimientoAlumnos!$C$3:$C$160,0)+2&amp;"C76"),FALSE()),0)+AR96,0)</f>
        <v>0</v>
      </c>
      <c r="AT96" s="133">
        <f aca="1">IF($G96&gt;1,MATCH("X",INDIRECT(CONCATENATE("SeguimientoAlumnos!R"&amp;MATCH($C96,SeguimientoAlumnos!$C$3:$C$160,0)+2&amp;"C"&amp;AS96+1&amp;":R"&amp;MATCH($C96,SeguimientoAlumnos!$C$3:$C$160,0)+2&amp;"C76"),FALSE()),0)+AS96,0)</f>
        <v>0</v>
      </c>
      <c r="AU96" s="133">
        <f aca="1">IF($G96&gt;1,MATCH("X",INDIRECT(CONCATENATE("SeguimientoAlumnos!R"&amp;MATCH($C96,SeguimientoAlumnos!$C$3:$C$160,0)+2&amp;"C"&amp;AT96+1&amp;":R"&amp;MATCH($C96,SeguimientoAlumnos!$C$3:$C$160,0)+2&amp;"C76"),FALSE()),0)+AT96,0)</f>
        <v>0</v>
      </c>
      <c r="AV96" s="133">
        <f aca="1">IF($G96&gt;1,MATCH("X",INDIRECT(CONCATENATE("SeguimientoAlumnos!R"&amp;MATCH($C96,SeguimientoAlumnos!$C$3:$C$160,0)+2&amp;"C"&amp;AU96+1&amp;":R"&amp;MATCH($C96,SeguimientoAlumnos!$C$3:$C$160,0)+2&amp;"C76"),FALSE()),0)+AU96,0)</f>
        <v>0</v>
      </c>
    </row>
    <row r="97" spans="1:48" ht="15.75" customHeight="1">
      <c r="A97" s="130" t="e">
        <f>#REF!</f>
        <v>#REF!</v>
      </c>
      <c r="B97" s="130" t="str">
        <f>SeguimientoAlumnos!A99</f>
        <v>ISC03B</v>
      </c>
      <c r="C97" s="130" t="str">
        <f>SeguimientoAlumnos!C99</f>
        <v>UP220933</v>
      </c>
      <c r="D97" s="130">
        <f>SeguimientoAlumnos!D99</f>
        <v>0</v>
      </c>
      <c r="E97" s="65" t="str">
        <f>C97&amp;"@alumnos.upa.edu.mx"</f>
        <v>UP220933@alumnos.upa.edu.mx</v>
      </c>
      <c r="F97" s="65">
        <f>VLOOKUP($C97,SeguimientoAlumnos!$C$2:$BW$109,51,FALSE())</f>
        <v>0</v>
      </c>
      <c r="G97" s="65">
        <f>VLOOKUP($C97,SeguimientoAlumnos!$C$2:$BW$109,52,FALSE())</f>
        <v>0</v>
      </c>
      <c r="H97" s="131" t="str">
        <f aca="1">IFERROR(INDIRECT(CONCATENATE("SeguimientoAlumnos!R2C"&amp;AN97),FALSE()),"")</f>
        <v/>
      </c>
      <c r="I97" s="131" t="str">
        <f aca="1">IFERROR(INDIRECT(CONCATENATE("SeguimientoAlumnos!R2C"&amp;AO97),FALSE()),"")</f>
        <v/>
      </c>
      <c r="J97" s="131" t="str">
        <f aca="1">IFERROR(INDIRECT(CONCATENATE("SeguimientoAlumnos!R2C"&amp;AP97),FALSE()),"")</f>
        <v/>
      </c>
      <c r="K97" s="131" t="str">
        <f aca="1">IFERROR(INDIRECT(CONCATENATE("SeguimientoAlumnos!R2C"&amp;AQ97),FALSE()),"")</f>
        <v/>
      </c>
      <c r="L97" s="131" t="str">
        <f aca="1">IFERROR(INDIRECT(CONCATENATE("SeguimientoAlumnos!R2C"&amp;AR97),FALSE()),"")</f>
        <v/>
      </c>
      <c r="M97" s="131" t="str">
        <f aca="1">IFERROR(INDIRECT(CONCATENATE("SeguimientoAlumnos!R2C"&amp;AS97),FALSE()),"")</f>
        <v/>
      </c>
      <c r="N97" s="131" t="str">
        <f aca="1">IFERROR(INDIRECT(CONCATENATE("SeguimientoAlumnos!R2C"&amp;AT97),FALSE()),"")</f>
        <v/>
      </c>
      <c r="O97" s="131" t="str">
        <f aca="1">IFERROR(INDIRECT(CONCATENATE("SeguimientoAlumnos!R2C"&amp;AU97),FALSE()),"")</f>
        <v/>
      </c>
      <c r="P97" s="131" t="str">
        <f aca="1">IFERROR(INDIRECT(CONCATENATE("SeguimientoAlumnos!R2C"&amp;AV97),FALSE()),"")</f>
        <v/>
      </c>
      <c r="Q97" s="65">
        <f>VLOOKUP($C97,SeguimientoAlumnos!$C$2:$BT$109,49,FALSE())</f>
        <v>0</v>
      </c>
      <c r="R97" s="131" t="str">
        <f aca="1">IFERROR(INDIRECT(CONCATENATE("SeguimientoAlumnos!R2C"&amp;AG97),FALSE()),"")</f>
        <v/>
      </c>
      <c r="S97" s="131" t="str">
        <f aca="1">IFERROR(INDIRECT(CONCATENATE("SeguimientoAlumnos!R2C"&amp;AH97),FALSE()),"")</f>
        <v/>
      </c>
      <c r="T97" s="131" t="str">
        <f aca="1">IFERROR(INDIRECT(CONCATENATE("SeguimientoAlumnos!R2C"&amp;AI97),FALSE()),"")</f>
        <v/>
      </c>
      <c r="U97" s="65"/>
      <c r="V97" s="65"/>
      <c r="W97" s="65"/>
      <c r="X97" s="65"/>
      <c r="Y97" s="65">
        <f>VLOOKUP($C97,SeguimientoAlumnos!$C$2:$BT$109,50,FALSE())</f>
        <v>0</v>
      </c>
      <c r="Z97" s="131" t="str">
        <f aca="1">IFERROR(INDIRECT(CONCATENATE("SeguimientoAlumnos!R2C"&amp;AD97),FALSE()),"")</f>
        <v/>
      </c>
      <c r="AA97" s="131" t="str">
        <f aca="1">IFERROR(INDIRECT(CONCATENATE("SeguimientoAlumnos!R2C"&amp;AE97),FALSE()),"")</f>
        <v/>
      </c>
      <c r="AB97" s="131" t="str">
        <f aca="1">IFERROR(INDIRECT(CONCATENATE("SeguimientoAlumnos!R2C"&amp;AF97),FALSE()),"")</f>
        <v/>
      </c>
      <c r="AC97" s="65">
        <f>VLOOKUP($C97,SeguimientoAlumnos!$C$2:$BT$109,43,FALSE())</f>
        <v>0</v>
      </c>
      <c r="AD97" s="132">
        <f aca="1">IF($Y97&gt;0,MATCH("E",INDIRECT(CONCATENATE("SeguimientoAlumnos!R"&amp;MATCH($C97,SeguimientoAlumnos!$C$3:$C$130,0)+2&amp;"C5"&amp;":R"&amp;MATCH($C97,SeguimientoAlumnos!$C$3:$C$130,0)+2&amp;"C76"),FALSE()),0)+4,0)</f>
        <v>0</v>
      </c>
      <c r="AE97" s="133">
        <f aca="1">IF($Y97&gt;1,MATCH("E",INDIRECT(CONCATENATE("SeguimientoAlumnos!R"&amp;MATCH($C97,SeguimientoAlumnos!$C$3:$C$130,0)+2&amp;"C"&amp;AD97+1&amp;":R"&amp;MATCH($C97,SeguimientoAlumnos!$C$3:$C$130,0)+2&amp;"C76"),FALSE()),0)+AD97,0)</f>
        <v>0</v>
      </c>
      <c r="AF97" s="133">
        <f aca="1">IF($Y97&gt;2,MATCH("E",INDIRECT(CONCATENATE("SeguimientoAlumnos!R"&amp;MATCH($C97,SeguimientoAlumnos!$C$3:$C$130,0)+2&amp;"C"&amp;AE97+1&amp;":R"&amp;MATCH($C97,SeguimientoAlumnos!$C$3:$C$130,0)+2&amp;"C76"),FALSE()),0)+AE97,0)</f>
        <v>0</v>
      </c>
      <c r="AG97" s="133">
        <f aca="1">IF($Q97&gt;0,MATCH("R",INDIRECT(CONCATENATE("SeguimientoAlumnos!R"&amp;MATCH($C97,SeguimientoAlumnos!$C$3:$C$160,0)+2&amp;"C5"&amp;":R"&amp;MATCH($C97,SeguimientoAlumnos!$C$3:$C$160,0)+2&amp;"C76"),FALSE()),0)+4,0)</f>
        <v>0</v>
      </c>
      <c r="AH97" s="133">
        <f aca="1">IF($Q97&gt;1,MATCH("R",INDIRECT(CONCATENATE("SeguimientoAlumnos!R"&amp;MATCH($C97,SeguimientoAlumnos!$C$3:$C$160,0)+2&amp;"C"&amp;AG97+1&amp;":R"&amp;MATCH($C97,SeguimientoAlumnos!$C$3:$C$160,0)+2&amp;"C76"),FALSE()),0)+AG97,0)</f>
        <v>0</v>
      </c>
      <c r="AI97" s="133">
        <f aca="1">IF($Q97&gt;1,MATCH("R",INDIRECT(CONCATENATE("SeguimientoAlumnos!R"&amp;MATCH($C97,SeguimientoAlumnos!$C$3:$C$160,0)+2&amp;"C"&amp;AH97+1&amp;":R"&amp;MATCH($C97,SeguimientoAlumnos!$C$3:$C$160,0)+2&amp;"C76"),FALSE()),0)+AH97,0)</f>
        <v>0</v>
      </c>
      <c r="AJ97" s="133">
        <f aca="1">IF($Q97&gt;1,MATCH("R",INDIRECT(CONCATENATE("SeguimientoAlumnos!R"&amp;MATCH($C97,SeguimientoAlumnos!$C$3:$C$160,0)+2&amp;"C"&amp;AI97+1&amp;":R"&amp;MATCH($C97,SeguimientoAlumnos!$C$3:$C$160,0)+2&amp;"C76"),FALSE()),0)+AI97,0)</f>
        <v>0</v>
      </c>
      <c r="AK97" s="133">
        <f aca="1">IF($Q97&gt;1,MATCH("R",INDIRECT(CONCATENATE("SeguimientoAlumnos!R"&amp;MATCH($C97,SeguimientoAlumnos!$C$3:$C$160,0)+2&amp;"C"&amp;AJ97+1&amp;":R"&amp;MATCH($C97,SeguimientoAlumnos!$C$3:$C$160,0)+2&amp;"C76"),FALSE()),0)+AJ97,0)</f>
        <v>0</v>
      </c>
      <c r="AL97" s="134">
        <f aca="1">IF($Q97&gt;1,MATCH("R",INDIRECT(CONCATENATE("SeguimientoAlumnos!R"&amp;MATCH($C97,SeguimientoAlumnos!$C$3:$C$160,0)+2&amp;"C"&amp;AK97+1&amp;":R"&amp;MATCH($C97,SeguimientoAlumnos!$C$3:$C$160,0)+2&amp;"C76"),FALSE()),0)+AK97,0)</f>
        <v>0</v>
      </c>
      <c r="AM97" s="134">
        <f aca="1">IF($Q97&gt;1,MATCH("R",INDIRECT(CONCATENATE("SeguimientoAlumnos!R"&amp;MATCH($C97,SeguimientoAlumnos!$C$3:$C$160,0)+2&amp;"C"&amp;AL97+1&amp;":R"&amp;MATCH($C97,SeguimientoAlumnos!$C$3:$C$160,0)+2&amp;"C76"),FALSE()),0)+AL97,0)</f>
        <v>0</v>
      </c>
      <c r="AN97" s="133">
        <f aca="1">IF($G97&gt;0,MATCH("X",INDIRECT(CONCATENATE("SeguimientoAlumnos!R"&amp;MATCH($C97,SeguimientoAlumnos!$C$3:$C$160,0)+2&amp;"C5"&amp;":R"&amp;MATCH($C97,SeguimientoAlumnos!$C$3:$C$160,0)+2&amp;"C76"),FALSE()),0)+4,0)</f>
        <v>0</v>
      </c>
      <c r="AO97" s="135">
        <f aca="1">IF($G97&gt;1,MATCH("X",INDIRECT(CONCATENATE("SeguimientoAlumnos!R"&amp;MATCH($C97,SeguimientoAlumnos!$C$3:$C$160,0)+2&amp;"C"&amp;AN97+1&amp;":R"&amp;MATCH($C97,SeguimientoAlumnos!$C$3:$C$160,0)+2&amp;"C76"),FALSE()),0)+AN97,0)</f>
        <v>0</v>
      </c>
      <c r="AP97" s="133">
        <f aca="1">IF($G97&gt;1,MATCH("X",INDIRECT(CONCATENATE("SeguimientoAlumnos!R"&amp;MATCH($C97,SeguimientoAlumnos!$C$3:$C$160,0)+2&amp;"C"&amp;AO97+1&amp;":R"&amp;MATCH($C97,SeguimientoAlumnos!$C$3:$C$160,0)+2&amp;"C76"),FALSE()),0)+AO97,0)</f>
        <v>0</v>
      </c>
      <c r="AQ97" s="133">
        <f aca="1">IF($G97&gt;1,MATCH("X",INDIRECT(CONCATENATE("SeguimientoAlumnos!R"&amp;MATCH($C97,SeguimientoAlumnos!$C$3:$C$160,0)+2&amp;"C"&amp;AP97+1&amp;":R"&amp;MATCH($C97,SeguimientoAlumnos!$C$3:$C$160,0)+2&amp;"C76"),FALSE()),0)+AP97,0)</f>
        <v>0</v>
      </c>
      <c r="AR97" s="133">
        <f aca="1">IF($G97&gt;1,MATCH("X",INDIRECT(CONCATENATE("SeguimientoAlumnos!R"&amp;MATCH($C97,SeguimientoAlumnos!$C$3:$C$160,0)+2&amp;"C"&amp;AQ97+1&amp;":R"&amp;MATCH($C97,SeguimientoAlumnos!$C$3:$C$160,0)+2&amp;"C76"),FALSE()),0)+AQ97,0)</f>
        <v>0</v>
      </c>
      <c r="AS97" s="133">
        <f aca="1">IF($G97&gt;1,MATCH("X",INDIRECT(CONCATENATE("SeguimientoAlumnos!R"&amp;MATCH($C97,SeguimientoAlumnos!$C$3:$C$160,0)+2&amp;"C"&amp;AR97+1&amp;":R"&amp;MATCH($C97,SeguimientoAlumnos!$C$3:$C$160,0)+2&amp;"C76"),FALSE()),0)+AR97,0)</f>
        <v>0</v>
      </c>
      <c r="AT97" s="133">
        <f aca="1">IF($G97&gt;1,MATCH("X",INDIRECT(CONCATENATE("SeguimientoAlumnos!R"&amp;MATCH($C97,SeguimientoAlumnos!$C$3:$C$160,0)+2&amp;"C"&amp;AS97+1&amp;":R"&amp;MATCH($C97,SeguimientoAlumnos!$C$3:$C$160,0)+2&amp;"C76"),FALSE()),0)+AS97,0)</f>
        <v>0</v>
      </c>
      <c r="AU97" s="133">
        <f aca="1">IF($G97&gt;1,MATCH("X",INDIRECT(CONCATENATE("SeguimientoAlumnos!R"&amp;MATCH($C97,SeguimientoAlumnos!$C$3:$C$160,0)+2&amp;"C"&amp;AT97+1&amp;":R"&amp;MATCH($C97,SeguimientoAlumnos!$C$3:$C$160,0)+2&amp;"C76"),FALSE()),0)+AT97,0)</f>
        <v>0</v>
      </c>
      <c r="AV97" s="133">
        <f aca="1">IF($G97&gt;1,MATCH("X",INDIRECT(CONCATENATE("SeguimientoAlumnos!R"&amp;MATCH($C97,SeguimientoAlumnos!$C$3:$C$160,0)+2&amp;"C"&amp;AU97+1&amp;":R"&amp;MATCH($C97,SeguimientoAlumnos!$C$3:$C$160,0)+2&amp;"C76"),FALSE()),0)+AU97,0)</f>
        <v>0</v>
      </c>
    </row>
    <row r="98" spans="1:48" ht="15.75" customHeight="1">
      <c r="A98" s="130" t="e">
        <f>#REF!</f>
        <v>#REF!</v>
      </c>
      <c r="B98" s="130" t="str">
        <f>SeguimientoAlumnos!A100</f>
        <v>ISC03C</v>
      </c>
      <c r="C98" s="130" t="str">
        <f>SeguimientoAlumnos!C100</f>
        <v>UP220054</v>
      </c>
      <c r="D98" s="130">
        <f>SeguimientoAlumnos!D100</f>
        <v>0</v>
      </c>
      <c r="E98" s="65" t="str">
        <f>C98&amp;"@alumnos.upa.edu.mx"</f>
        <v>UP220054@alumnos.upa.edu.mx</v>
      </c>
      <c r="F98" s="65">
        <f>VLOOKUP($C98,SeguimientoAlumnos!$C$2:$BW$109,51,FALSE())</f>
        <v>0</v>
      </c>
      <c r="G98" s="65">
        <f>VLOOKUP($C98,SeguimientoAlumnos!$C$2:$BW$109,52,FALSE())</f>
        <v>0</v>
      </c>
      <c r="H98" s="131" t="str">
        <f aca="1">IFERROR(INDIRECT(CONCATENATE("SeguimientoAlumnos!R2C"&amp;AN98),FALSE()),"")</f>
        <v/>
      </c>
      <c r="I98" s="131" t="str">
        <f aca="1">IFERROR(INDIRECT(CONCATENATE("SeguimientoAlumnos!R2C"&amp;AO98),FALSE()),"")</f>
        <v/>
      </c>
      <c r="J98" s="131" t="str">
        <f aca="1">IFERROR(INDIRECT(CONCATENATE("SeguimientoAlumnos!R2C"&amp;AP98),FALSE()),"")</f>
        <v/>
      </c>
      <c r="K98" s="131" t="str">
        <f aca="1">IFERROR(INDIRECT(CONCATENATE("SeguimientoAlumnos!R2C"&amp;AQ98),FALSE()),"")</f>
        <v/>
      </c>
      <c r="L98" s="131" t="str">
        <f aca="1">IFERROR(INDIRECT(CONCATENATE("SeguimientoAlumnos!R2C"&amp;AR98),FALSE()),"")</f>
        <v/>
      </c>
      <c r="M98" s="131" t="str">
        <f aca="1">IFERROR(INDIRECT(CONCATENATE("SeguimientoAlumnos!R2C"&amp;AS98),FALSE()),"")</f>
        <v/>
      </c>
      <c r="N98" s="131" t="str">
        <f aca="1">IFERROR(INDIRECT(CONCATENATE("SeguimientoAlumnos!R2C"&amp;AT98),FALSE()),"")</f>
        <v/>
      </c>
      <c r="O98" s="131" t="str">
        <f aca="1">IFERROR(INDIRECT(CONCATENATE("SeguimientoAlumnos!R2C"&amp;AU98),FALSE()),"")</f>
        <v/>
      </c>
      <c r="P98" s="131" t="str">
        <f aca="1">IFERROR(INDIRECT(CONCATENATE("SeguimientoAlumnos!R2C"&amp;AV98),FALSE()),"")</f>
        <v/>
      </c>
      <c r="Q98" s="65">
        <f>VLOOKUP($C98,SeguimientoAlumnos!$C$2:$BT$109,49,FALSE())</f>
        <v>0</v>
      </c>
      <c r="R98" s="131" t="str">
        <f aca="1">IFERROR(INDIRECT(CONCATENATE("SeguimientoAlumnos!R2C"&amp;AG98),FALSE()),"")</f>
        <v/>
      </c>
      <c r="S98" s="131" t="str">
        <f aca="1">IFERROR(INDIRECT(CONCATENATE("SeguimientoAlumnos!R2C"&amp;AH98),FALSE()),"")</f>
        <v/>
      </c>
      <c r="T98" s="131" t="str">
        <f aca="1">IFERROR(INDIRECT(CONCATENATE("SeguimientoAlumnos!R2C"&amp;AI98),FALSE()),"")</f>
        <v/>
      </c>
      <c r="U98" s="65"/>
      <c r="V98" s="65"/>
      <c r="W98" s="65"/>
      <c r="X98" s="65"/>
      <c r="Y98" s="65">
        <f>VLOOKUP($C98,SeguimientoAlumnos!$C$2:$BT$109,50,FALSE())</f>
        <v>0</v>
      </c>
      <c r="Z98" s="131" t="str">
        <f aca="1">IFERROR(INDIRECT(CONCATENATE("SeguimientoAlumnos!R2C"&amp;AD98),FALSE()),"")</f>
        <v/>
      </c>
      <c r="AA98" s="131" t="str">
        <f aca="1">IFERROR(INDIRECT(CONCATENATE("SeguimientoAlumnos!R2C"&amp;AE98),FALSE()),"")</f>
        <v/>
      </c>
      <c r="AB98" s="131" t="str">
        <f aca="1">IFERROR(INDIRECT(CONCATENATE("SeguimientoAlumnos!R2C"&amp;AF98),FALSE()),"")</f>
        <v/>
      </c>
      <c r="AC98" s="65">
        <f>VLOOKUP($C98,SeguimientoAlumnos!$C$2:$BT$109,43,FALSE())</f>
        <v>0</v>
      </c>
      <c r="AD98" s="132">
        <f aca="1">IF($Y98&gt;0,MATCH("E",INDIRECT(CONCATENATE("SeguimientoAlumnos!R"&amp;MATCH($C98,SeguimientoAlumnos!$C$3:$C$130,0)+2&amp;"C5"&amp;":R"&amp;MATCH($C98,SeguimientoAlumnos!$C$3:$C$130,0)+2&amp;"C76"),FALSE()),0)+4,0)</f>
        <v>0</v>
      </c>
      <c r="AE98" s="133">
        <f aca="1">IF($Y98&gt;1,MATCH("E",INDIRECT(CONCATENATE("SeguimientoAlumnos!R"&amp;MATCH($C98,SeguimientoAlumnos!$C$3:$C$130,0)+2&amp;"C"&amp;AD98+1&amp;":R"&amp;MATCH($C98,SeguimientoAlumnos!$C$3:$C$130,0)+2&amp;"C76"),FALSE()),0)+AD98,0)</f>
        <v>0</v>
      </c>
      <c r="AF98" s="133">
        <f aca="1">IF($Y98&gt;2,MATCH("E",INDIRECT(CONCATENATE("SeguimientoAlumnos!R"&amp;MATCH($C98,SeguimientoAlumnos!$C$3:$C$130,0)+2&amp;"C"&amp;AE98+1&amp;":R"&amp;MATCH($C98,SeguimientoAlumnos!$C$3:$C$130,0)+2&amp;"C76"),FALSE()),0)+AE98,0)</f>
        <v>0</v>
      </c>
      <c r="AG98" s="133">
        <f aca="1">IF($Q98&gt;0,MATCH("R",INDIRECT(CONCATENATE("SeguimientoAlumnos!R"&amp;MATCH($C98,SeguimientoAlumnos!$C$3:$C$160,0)+2&amp;"C5"&amp;":R"&amp;MATCH($C98,SeguimientoAlumnos!$C$3:$C$160,0)+2&amp;"C76"),FALSE()),0)+4,0)</f>
        <v>0</v>
      </c>
      <c r="AH98" s="133">
        <f aca="1">IF($Q98&gt;1,MATCH("R",INDIRECT(CONCATENATE("SeguimientoAlumnos!R"&amp;MATCH($C98,SeguimientoAlumnos!$C$3:$C$160,0)+2&amp;"C"&amp;AG98+1&amp;":R"&amp;MATCH($C98,SeguimientoAlumnos!$C$3:$C$160,0)+2&amp;"C76"),FALSE()),0)+AG98,0)</f>
        <v>0</v>
      </c>
      <c r="AI98" s="133">
        <f aca="1">IF($Q98&gt;1,MATCH("R",INDIRECT(CONCATENATE("SeguimientoAlumnos!R"&amp;MATCH($C98,SeguimientoAlumnos!$C$3:$C$160,0)+2&amp;"C"&amp;AH98+1&amp;":R"&amp;MATCH($C98,SeguimientoAlumnos!$C$3:$C$160,0)+2&amp;"C76"),FALSE()),0)+AH98,0)</f>
        <v>0</v>
      </c>
      <c r="AJ98" s="133">
        <f aca="1">IF($Q98&gt;1,MATCH("R",INDIRECT(CONCATENATE("SeguimientoAlumnos!R"&amp;MATCH($C98,SeguimientoAlumnos!$C$3:$C$160,0)+2&amp;"C"&amp;AI98+1&amp;":R"&amp;MATCH($C98,SeguimientoAlumnos!$C$3:$C$160,0)+2&amp;"C76"),FALSE()),0)+AI98,0)</f>
        <v>0</v>
      </c>
      <c r="AK98" s="133">
        <f aca="1">IF($Q98&gt;1,MATCH("R",INDIRECT(CONCATENATE("SeguimientoAlumnos!R"&amp;MATCH($C98,SeguimientoAlumnos!$C$3:$C$160,0)+2&amp;"C"&amp;AJ98+1&amp;":R"&amp;MATCH($C98,SeguimientoAlumnos!$C$3:$C$160,0)+2&amp;"C76"),FALSE()),0)+AJ98,0)</f>
        <v>0</v>
      </c>
      <c r="AL98" s="134">
        <f aca="1">IF($Q98&gt;1,MATCH("R",INDIRECT(CONCATENATE("SeguimientoAlumnos!R"&amp;MATCH($C98,SeguimientoAlumnos!$C$3:$C$160,0)+2&amp;"C"&amp;AK98+1&amp;":R"&amp;MATCH($C98,SeguimientoAlumnos!$C$3:$C$160,0)+2&amp;"C76"),FALSE()),0)+AK98,0)</f>
        <v>0</v>
      </c>
      <c r="AM98" s="134">
        <f aca="1">IF($Q98&gt;1,MATCH("R",INDIRECT(CONCATENATE("SeguimientoAlumnos!R"&amp;MATCH($C98,SeguimientoAlumnos!$C$3:$C$160,0)+2&amp;"C"&amp;AL98+1&amp;":R"&amp;MATCH($C98,SeguimientoAlumnos!$C$3:$C$160,0)+2&amp;"C76"),FALSE()),0)+AL98,0)</f>
        <v>0</v>
      </c>
      <c r="AN98" s="133">
        <f aca="1">IF($G98&gt;0,MATCH("X",INDIRECT(CONCATENATE("SeguimientoAlumnos!R"&amp;MATCH($C98,SeguimientoAlumnos!$C$3:$C$160,0)+2&amp;"C5"&amp;":R"&amp;MATCH($C98,SeguimientoAlumnos!$C$3:$C$160,0)+2&amp;"C76"),FALSE()),0)+4,0)</f>
        <v>0</v>
      </c>
      <c r="AO98" s="135">
        <f aca="1">IF($G98&gt;1,MATCH("X",INDIRECT(CONCATENATE("SeguimientoAlumnos!R"&amp;MATCH($C98,SeguimientoAlumnos!$C$3:$C$160,0)+2&amp;"C"&amp;AN98+1&amp;":R"&amp;MATCH($C98,SeguimientoAlumnos!$C$3:$C$160,0)+2&amp;"C76"),FALSE()),0)+AN98,0)</f>
        <v>0</v>
      </c>
      <c r="AP98" s="133">
        <f aca="1">IF($G98&gt;1,MATCH("X",INDIRECT(CONCATENATE("SeguimientoAlumnos!R"&amp;MATCH($C98,SeguimientoAlumnos!$C$3:$C$160,0)+2&amp;"C"&amp;AO98+1&amp;":R"&amp;MATCH($C98,SeguimientoAlumnos!$C$3:$C$160,0)+2&amp;"C76"),FALSE()),0)+AO98,0)</f>
        <v>0</v>
      </c>
      <c r="AQ98" s="133">
        <f aca="1">IF($G98&gt;1,MATCH("X",INDIRECT(CONCATENATE("SeguimientoAlumnos!R"&amp;MATCH($C98,SeguimientoAlumnos!$C$3:$C$160,0)+2&amp;"C"&amp;AP98+1&amp;":R"&amp;MATCH($C98,SeguimientoAlumnos!$C$3:$C$160,0)+2&amp;"C76"),FALSE()),0)+AP98,0)</f>
        <v>0</v>
      </c>
      <c r="AR98" s="133">
        <f aca="1">IF($G98&gt;1,MATCH("X",INDIRECT(CONCATENATE("SeguimientoAlumnos!R"&amp;MATCH($C98,SeguimientoAlumnos!$C$3:$C$160,0)+2&amp;"C"&amp;AQ98+1&amp;":R"&amp;MATCH($C98,SeguimientoAlumnos!$C$3:$C$160,0)+2&amp;"C76"),FALSE()),0)+AQ98,0)</f>
        <v>0</v>
      </c>
      <c r="AS98" s="133">
        <f aca="1">IF($G98&gt;1,MATCH("X",INDIRECT(CONCATENATE("SeguimientoAlumnos!R"&amp;MATCH($C98,SeguimientoAlumnos!$C$3:$C$160,0)+2&amp;"C"&amp;AR98+1&amp;":R"&amp;MATCH($C98,SeguimientoAlumnos!$C$3:$C$160,0)+2&amp;"C76"),FALSE()),0)+AR98,0)</f>
        <v>0</v>
      </c>
      <c r="AT98" s="133">
        <f aca="1">IF($G98&gt;1,MATCH("X",INDIRECT(CONCATENATE("SeguimientoAlumnos!R"&amp;MATCH($C98,SeguimientoAlumnos!$C$3:$C$160,0)+2&amp;"C"&amp;AS98+1&amp;":R"&amp;MATCH($C98,SeguimientoAlumnos!$C$3:$C$160,0)+2&amp;"C76"),FALSE()),0)+AS98,0)</f>
        <v>0</v>
      </c>
      <c r="AU98" s="133">
        <f aca="1">IF($G98&gt;1,MATCH("X",INDIRECT(CONCATENATE("SeguimientoAlumnos!R"&amp;MATCH($C98,SeguimientoAlumnos!$C$3:$C$160,0)+2&amp;"C"&amp;AT98+1&amp;":R"&amp;MATCH($C98,SeguimientoAlumnos!$C$3:$C$160,0)+2&amp;"C76"),FALSE()),0)+AT98,0)</f>
        <v>0</v>
      </c>
      <c r="AV98" s="133">
        <f aca="1">IF($G98&gt;1,MATCH("X",INDIRECT(CONCATENATE("SeguimientoAlumnos!R"&amp;MATCH($C98,SeguimientoAlumnos!$C$3:$C$160,0)+2&amp;"C"&amp;AU98+1&amp;":R"&amp;MATCH($C98,SeguimientoAlumnos!$C$3:$C$160,0)+2&amp;"C76"),FALSE()),0)+AU98,0)</f>
        <v>0</v>
      </c>
    </row>
    <row r="99" spans="1:48" ht="15.75" customHeight="1">
      <c r="A99" s="130" t="e">
        <f>#REF!</f>
        <v>#REF!</v>
      </c>
      <c r="B99" s="130" t="str">
        <f>SeguimientoAlumnos!A101</f>
        <v>ISC03B</v>
      </c>
      <c r="C99" s="130" t="str">
        <f>SeguimientoAlumnos!C101</f>
        <v>UP220070</v>
      </c>
      <c r="D99" s="130">
        <f>SeguimientoAlumnos!D101</f>
        <v>0</v>
      </c>
      <c r="E99" s="65" t="str">
        <f>C99&amp;"@alumnos.upa.edu.mx"</f>
        <v>UP220070@alumnos.upa.edu.mx</v>
      </c>
      <c r="F99" s="65">
        <f>VLOOKUP($C99,SeguimientoAlumnos!$C$2:$BW$109,51,FALSE())</f>
        <v>0</v>
      </c>
      <c r="G99" s="65">
        <f>VLOOKUP($C99,SeguimientoAlumnos!$C$2:$BW$109,52,FALSE())</f>
        <v>0</v>
      </c>
      <c r="H99" s="131" t="str">
        <f aca="1">IFERROR(INDIRECT(CONCATENATE("SeguimientoAlumnos!R2C"&amp;AN99),FALSE()),"")</f>
        <v/>
      </c>
      <c r="I99" s="131" t="str">
        <f aca="1">IFERROR(INDIRECT(CONCATENATE("SeguimientoAlumnos!R2C"&amp;AO99),FALSE()),"")</f>
        <v/>
      </c>
      <c r="J99" s="131" t="str">
        <f aca="1">IFERROR(INDIRECT(CONCATENATE("SeguimientoAlumnos!R2C"&amp;AP99),FALSE()),"")</f>
        <v/>
      </c>
      <c r="K99" s="131" t="str">
        <f aca="1">IFERROR(INDIRECT(CONCATENATE("SeguimientoAlumnos!R2C"&amp;AQ99),FALSE()),"")</f>
        <v/>
      </c>
      <c r="L99" s="131" t="str">
        <f aca="1">IFERROR(INDIRECT(CONCATENATE("SeguimientoAlumnos!R2C"&amp;AR99),FALSE()),"")</f>
        <v/>
      </c>
      <c r="M99" s="131" t="str">
        <f aca="1">IFERROR(INDIRECT(CONCATENATE("SeguimientoAlumnos!R2C"&amp;AS99),FALSE()),"")</f>
        <v/>
      </c>
      <c r="N99" s="131" t="str">
        <f aca="1">IFERROR(INDIRECT(CONCATENATE("SeguimientoAlumnos!R2C"&amp;AT99),FALSE()),"")</f>
        <v/>
      </c>
      <c r="O99" s="131" t="str">
        <f aca="1">IFERROR(INDIRECT(CONCATENATE("SeguimientoAlumnos!R2C"&amp;AU99),FALSE()),"")</f>
        <v/>
      </c>
      <c r="P99" s="131" t="str">
        <f aca="1">IFERROR(INDIRECT(CONCATENATE("SeguimientoAlumnos!R2C"&amp;AV99),FALSE()),"")</f>
        <v/>
      </c>
      <c r="Q99" s="65">
        <f>VLOOKUP($C99,SeguimientoAlumnos!$C$2:$BT$109,49,FALSE())</f>
        <v>0</v>
      </c>
      <c r="R99" s="131" t="str">
        <f aca="1">IFERROR(INDIRECT(CONCATENATE("SeguimientoAlumnos!R2C"&amp;AG99),FALSE()),"")</f>
        <v/>
      </c>
      <c r="S99" s="131" t="str">
        <f aca="1">IFERROR(INDIRECT(CONCATENATE("SeguimientoAlumnos!R2C"&amp;AH99),FALSE()),"")</f>
        <v/>
      </c>
      <c r="T99" s="131" t="str">
        <f aca="1">IFERROR(INDIRECT(CONCATENATE("SeguimientoAlumnos!R2C"&amp;AI99),FALSE()),"")</f>
        <v/>
      </c>
      <c r="U99" s="65"/>
      <c r="V99" s="65"/>
      <c r="W99" s="65"/>
      <c r="X99" s="65"/>
      <c r="Y99" s="65">
        <f>VLOOKUP($C99,SeguimientoAlumnos!$C$2:$BT$109,50,FALSE())</f>
        <v>0</v>
      </c>
      <c r="Z99" s="131" t="str">
        <f aca="1">IFERROR(INDIRECT(CONCATENATE("SeguimientoAlumnos!R2C"&amp;AD99),FALSE()),"")</f>
        <v/>
      </c>
      <c r="AA99" s="131" t="str">
        <f aca="1">IFERROR(INDIRECT(CONCATENATE("SeguimientoAlumnos!R2C"&amp;AE99),FALSE()),"")</f>
        <v/>
      </c>
      <c r="AB99" s="131" t="str">
        <f aca="1">IFERROR(INDIRECT(CONCATENATE("SeguimientoAlumnos!R2C"&amp;AF99),FALSE()),"")</f>
        <v/>
      </c>
      <c r="AC99" s="65">
        <f>VLOOKUP($C99,SeguimientoAlumnos!$C$2:$BT$109,43,FALSE())</f>
        <v>0</v>
      </c>
      <c r="AD99" s="132">
        <f aca="1">IF($Y99&gt;0,MATCH("E",INDIRECT(CONCATENATE("SeguimientoAlumnos!R"&amp;MATCH($C99,SeguimientoAlumnos!$C$3:$C$130,0)+2&amp;"C5"&amp;":R"&amp;MATCH($C99,SeguimientoAlumnos!$C$3:$C$130,0)+2&amp;"C76"),FALSE()),0)+4,0)</f>
        <v>0</v>
      </c>
      <c r="AE99" s="133">
        <f aca="1">IF($Y99&gt;1,MATCH("E",INDIRECT(CONCATENATE("SeguimientoAlumnos!R"&amp;MATCH($C99,SeguimientoAlumnos!$C$3:$C$130,0)+2&amp;"C"&amp;AD99+1&amp;":R"&amp;MATCH($C99,SeguimientoAlumnos!$C$3:$C$130,0)+2&amp;"C76"),FALSE()),0)+AD99,0)</f>
        <v>0</v>
      </c>
      <c r="AF99" s="133">
        <f aca="1">IF($Y99&gt;2,MATCH("E",INDIRECT(CONCATENATE("SeguimientoAlumnos!R"&amp;MATCH($C99,SeguimientoAlumnos!$C$3:$C$130,0)+2&amp;"C"&amp;AE99+1&amp;":R"&amp;MATCH($C99,SeguimientoAlumnos!$C$3:$C$130,0)+2&amp;"C76"),FALSE()),0)+AE99,0)</f>
        <v>0</v>
      </c>
      <c r="AG99" s="133">
        <f aca="1">IF($Q99&gt;0,MATCH("R",INDIRECT(CONCATENATE("SeguimientoAlumnos!R"&amp;MATCH($C99,SeguimientoAlumnos!$C$3:$C$160,0)+2&amp;"C5"&amp;":R"&amp;MATCH($C99,SeguimientoAlumnos!$C$3:$C$160,0)+2&amp;"C76"),FALSE()),0)+4,0)</f>
        <v>0</v>
      </c>
      <c r="AH99" s="133">
        <f aca="1">IF($Q99&gt;1,MATCH("R",INDIRECT(CONCATENATE("SeguimientoAlumnos!R"&amp;MATCH($C99,SeguimientoAlumnos!$C$3:$C$160,0)+2&amp;"C"&amp;AG99+1&amp;":R"&amp;MATCH($C99,SeguimientoAlumnos!$C$3:$C$160,0)+2&amp;"C76"),FALSE()),0)+AG99,0)</f>
        <v>0</v>
      </c>
      <c r="AI99" s="133">
        <f aca="1">IF($Q99&gt;1,MATCH("R",INDIRECT(CONCATENATE("SeguimientoAlumnos!R"&amp;MATCH($C99,SeguimientoAlumnos!$C$3:$C$160,0)+2&amp;"C"&amp;AH99+1&amp;":R"&amp;MATCH($C99,SeguimientoAlumnos!$C$3:$C$160,0)+2&amp;"C76"),FALSE()),0)+AH99,0)</f>
        <v>0</v>
      </c>
      <c r="AJ99" s="133">
        <f aca="1">IF($Q99&gt;1,MATCH("R",INDIRECT(CONCATENATE("SeguimientoAlumnos!R"&amp;MATCH($C99,SeguimientoAlumnos!$C$3:$C$160,0)+2&amp;"C"&amp;AI99+1&amp;":R"&amp;MATCH($C99,SeguimientoAlumnos!$C$3:$C$160,0)+2&amp;"C76"),FALSE()),0)+AI99,0)</f>
        <v>0</v>
      </c>
      <c r="AK99" s="133">
        <f aca="1">IF($Q99&gt;1,MATCH("R",INDIRECT(CONCATENATE("SeguimientoAlumnos!R"&amp;MATCH($C99,SeguimientoAlumnos!$C$3:$C$160,0)+2&amp;"C"&amp;AJ99+1&amp;":R"&amp;MATCH($C99,SeguimientoAlumnos!$C$3:$C$160,0)+2&amp;"C76"),FALSE()),0)+AJ99,0)</f>
        <v>0</v>
      </c>
      <c r="AL99" s="134">
        <f aca="1">IF($Q99&gt;1,MATCH("R",INDIRECT(CONCATENATE("SeguimientoAlumnos!R"&amp;MATCH($C99,SeguimientoAlumnos!$C$3:$C$160,0)+2&amp;"C"&amp;AK99+1&amp;":R"&amp;MATCH($C99,SeguimientoAlumnos!$C$3:$C$160,0)+2&amp;"C76"),FALSE()),0)+AK99,0)</f>
        <v>0</v>
      </c>
      <c r="AM99" s="134">
        <f aca="1">IF($Q99&gt;1,MATCH("R",INDIRECT(CONCATENATE("SeguimientoAlumnos!R"&amp;MATCH($C99,SeguimientoAlumnos!$C$3:$C$160,0)+2&amp;"C"&amp;AL99+1&amp;":R"&amp;MATCH($C99,SeguimientoAlumnos!$C$3:$C$160,0)+2&amp;"C76"),FALSE()),0)+AL99,0)</f>
        <v>0</v>
      </c>
      <c r="AN99" s="133">
        <f aca="1">IF($G99&gt;0,MATCH("X",INDIRECT(CONCATENATE("SeguimientoAlumnos!R"&amp;MATCH($C99,SeguimientoAlumnos!$C$3:$C$160,0)+2&amp;"C5"&amp;":R"&amp;MATCH($C99,SeguimientoAlumnos!$C$3:$C$160,0)+2&amp;"C76"),FALSE()),0)+4,0)</f>
        <v>0</v>
      </c>
      <c r="AO99" s="135">
        <f aca="1">IF($G99&gt;1,MATCH("X",INDIRECT(CONCATENATE("SeguimientoAlumnos!R"&amp;MATCH($C99,SeguimientoAlumnos!$C$3:$C$160,0)+2&amp;"C"&amp;AN99+1&amp;":R"&amp;MATCH($C99,SeguimientoAlumnos!$C$3:$C$160,0)+2&amp;"C76"),FALSE()),0)+AN99,0)</f>
        <v>0</v>
      </c>
      <c r="AP99" s="133">
        <f aca="1">IF($G99&gt;1,MATCH("X",INDIRECT(CONCATENATE("SeguimientoAlumnos!R"&amp;MATCH($C99,SeguimientoAlumnos!$C$3:$C$160,0)+2&amp;"C"&amp;AO99+1&amp;":R"&amp;MATCH($C99,SeguimientoAlumnos!$C$3:$C$160,0)+2&amp;"C76"),FALSE()),0)+AO99,0)</f>
        <v>0</v>
      </c>
      <c r="AQ99" s="133">
        <f aca="1">IF($G99&gt;1,MATCH("X",INDIRECT(CONCATENATE("SeguimientoAlumnos!R"&amp;MATCH($C99,SeguimientoAlumnos!$C$3:$C$160,0)+2&amp;"C"&amp;AP99+1&amp;":R"&amp;MATCH($C99,SeguimientoAlumnos!$C$3:$C$160,0)+2&amp;"C76"),FALSE()),0)+AP99,0)</f>
        <v>0</v>
      </c>
      <c r="AR99" s="133">
        <f aca="1">IF($G99&gt;1,MATCH("X",INDIRECT(CONCATENATE("SeguimientoAlumnos!R"&amp;MATCH($C99,SeguimientoAlumnos!$C$3:$C$160,0)+2&amp;"C"&amp;AQ99+1&amp;":R"&amp;MATCH($C99,SeguimientoAlumnos!$C$3:$C$160,0)+2&amp;"C76"),FALSE()),0)+AQ99,0)</f>
        <v>0</v>
      </c>
      <c r="AS99" s="133">
        <f aca="1">IF($G99&gt;1,MATCH("X",INDIRECT(CONCATENATE("SeguimientoAlumnos!R"&amp;MATCH($C99,SeguimientoAlumnos!$C$3:$C$160,0)+2&amp;"C"&amp;AR99+1&amp;":R"&amp;MATCH($C99,SeguimientoAlumnos!$C$3:$C$160,0)+2&amp;"C76"),FALSE()),0)+AR99,0)</f>
        <v>0</v>
      </c>
      <c r="AT99" s="133">
        <f aca="1">IF($G99&gt;1,MATCH("X",INDIRECT(CONCATENATE("SeguimientoAlumnos!R"&amp;MATCH($C99,SeguimientoAlumnos!$C$3:$C$160,0)+2&amp;"C"&amp;AS99+1&amp;":R"&amp;MATCH($C99,SeguimientoAlumnos!$C$3:$C$160,0)+2&amp;"C76"),FALSE()),0)+AS99,0)</f>
        <v>0</v>
      </c>
      <c r="AU99" s="133">
        <f aca="1">IF($G99&gt;1,MATCH("X",INDIRECT(CONCATENATE("SeguimientoAlumnos!R"&amp;MATCH($C99,SeguimientoAlumnos!$C$3:$C$160,0)+2&amp;"C"&amp;AT99+1&amp;":R"&amp;MATCH($C99,SeguimientoAlumnos!$C$3:$C$160,0)+2&amp;"C76"),FALSE()),0)+AT99,0)</f>
        <v>0</v>
      </c>
      <c r="AV99" s="133">
        <f aca="1">IF($G99&gt;1,MATCH("X",INDIRECT(CONCATENATE("SeguimientoAlumnos!R"&amp;MATCH($C99,SeguimientoAlumnos!$C$3:$C$160,0)+2&amp;"C"&amp;AU99+1&amp;":R"&amp;MATCH($C99,SeguimientoAlumnos!$C$3:$C$160,0)+2&amp;"C76"),FALSE()),0)+AU99,0)</f>
        <v>0</v>
      </c>
    </row>
    <row r="100" spans="1:48" ht="15.75" customHeight="1">
      <c r="A100" s="130" t="e">
        <f>#REF!</f>
        <v>#REF!</v>
      </c>
      <c r="B100" s="130" t="str">
        <f>SeguimientoAlumnos!A102</f>
        <v>ISC03B</v>
      </c>
      <c r="C100" s="130" t="str">
        <f>SeguimientoAlumnos!C102</f>
        <v>UP220167</v>
      </c>
      <c r="D100" s="130">
        <f>SeguimientoAlumnos!D102</f>
        <v>0</v>
      </c>
      <c r="E100" s="65" t="str">
        <f>C100&amp;"@alumnos.upa.edu.mx"</f>
        <v>UP220167@alumnos.upa.edu.mx</v>
      </c>
      <c r="F100" s="65">
        <f>VLOOKUP($C100,SeguimientoAlumnos!$C$2:$BW$109,51,FALSE())</f>
        <v>0</v>
      </c>
      <c r="G100" s="65">
        <f>VLOOKUP($C100,SeguimientoAlumnos!$C$2:$BW$109,52,FALSE())</f>
        <v>0</v>
      </c>
      <c r="H100" s="131" t="str">
        <f aca="1">IFERROR(INDIRECT(CONCATENATE("SeguimientoAlumnos!R2C"&amp;AN100),FALSE()),"")</f>
        <v/>
      </c>
      <c r="I100" s="131" t="str">
        <f aca="1">IFERROR(INDIRECT(CONCATENATE("SeguimientoAlumnos!R2C"&amp;AO100),FALSE()),"")</f>
        <v/>
      </c>
      <c r="J100" s="131" t="str">
        <f aca="1">IFERROR(INDIRECT(CONCATENATE("SeguimientoAlumnos!R2C"&amp;AP100),FALSE()),"")</f>
        <v/>
      </c>
      <c r="K100" s="131" t="str">
        <f aca="1">IFERROR(INDIRECT(CONCATENATE("SeguimientoAlumnos!R2C"&amp;AQ100),FALSE()),"")</f>
        <v/>
      </c>
      <c r="L100" s="131" t="str">
        <f aca="1">IFERROR(INDIRECT(CONCATENATE("SeguimientoAlumnos!R2C"&amp;AR100),FALSE()),"")</f>
        <v/>
      </c>
      <c r="M100" s="131" t="str">
        <f aca="1">IFERROR(INDIRECT(CONCATENATE("SeguimientoAlumnos!R2C"&amp;AS100),FALSE()),"")</f>
        <v/>
      </c>
      <c r="N100" s="131" t="str">
        <f aca="1">IFERROR(INDIRECT(CONCATENATE("SeguimientoAlumnos!R2C"&amp;AT100),FALSE()),"")</f>
        <v/>
      </c>
      <c r="O100" s="131" t="str">
        <f aca="1">IFERROR(INDIRECT(CONCATENATE("SeguimientoAlumnos!R2C"&amp;AU100),FALSE()),"")</f>
        <v/>
      </c>
      <c r="P100" s="131" t="str">
        <f aca="1">IFERROR(INDIRECT(CONCATENATE("SeguimientoAlumnos!R2C"&amp;AV100),FALSE()),"")</f>
        <v/>
      </c>
      <c r="Q100" s="65">
        <f>VLOOKUP($C100,SeguimientoAlumnos!$C$2:$BT$109,49,FALSE())</f>
        <v>0</v>
      </c>
      <c r="R100" s="131" t="str">
        <f aca="1">IFERROR(INDIRECT(CONCATENATE("SeguimientoAlumnos!R2C"&amp;AG100),FALSE()),"")</f>
        <v/>
      </c>
      <c r="S100" s="131" t="str">
        <f aca="1">IFERROR(INDIRECT(CONCATENATE("SeguimientoAlumnos!R2C"&amp;AH100),FALSE()),"")</f>
        <v/>
      </c>
      <c r="T100" s="131" t="str">
        <f aca="1">IFERROR(INDIRECT(CONCATENATE("SeguimientoAlumnos!R2C"&amp;AI100),FALSE()),"")</f>
        <v/>
      </c>
      <c r="U100" s="65"/>
      <c r="V100" s="65"/>
      <c r="W100" s="65"/>
      <c r="X100" s="65"/>
      <c r="Y100" s="65">
        <f>VLOOKUP($C100,SeguimientoAlumnos!$C$2:$BT$109,50,FALSE())</f>
        <v>0</v>
      </c>
      <c r="Z100" s="131" t="str">
        <f aca="1">IFERROR(INDIRECT(CONCATENATE("SeguimientoAlumnos!R2C"&amp;AD100),FALSE()),"")</f>
        <v/>
      </c>
      <c r="AA100" s="131" t="str">
        <f aca="1">IFERROR(INDIRECT(CONCATENATE("SeguimientoAlumnos!R2C"&amp;AE100),FALSE()),"")</f>
        <v/>
      </c>
      <c r="AB100" s="131" t="str">
        <f aca="1">IFERROR(INDIRECT(CONCATENATE("SeguimientoAlumnos!R2C"&amp;AF100),FALSE()),"")</f>
        <v/>
      </c>
      <c r="AC100" s="65">
        <f>VLOOKUP($C100,SeguimientoAlumnos!$C$2:$BT$109,43,FALSE())</f>
        <v>0</v>
      </c>
      <c r="AD100" s="132">
        <f aca="1">IF($Y100&gt;0,MATCH("E",INDIRECT(CONCATENATE("SeguimientoAlumnos!R"&amp;MATCH($C100,SeguimientoAlumnos!$C$3:$C$130,0)+2&amp;"C5"&amp;":R"&amp;MATCH($C100,SeguimientoAlumnos!$C$3:$C$130,0)+2&amp;"C76"),FALSE()),0)+4,0)</f>
        <v>0</v>
      </c>
      <c r="AE100" s="133">
        <f aca="1">IF($Y100&gt;1,MATCH("E",INDIRECT(CONCATENATE("SeguimientoAlumnos!R"&amp;MATCH($C100,SeguimientoAlumnos!$C$3:$C$130,0)+2&amp;"C"&amp;AD100+1&amp;":R"&amp;MATCH($C100,SeguimientoAlumnos!$C$3:$C$130,0)+2&amp;"C76"),FALSE()),0)+AD100,0)</f>
        <v>0</v>
      </c>
      <c r="AF100" s="133">
        <f aca="1">IF($Y100&gt;2,MATCH("E",INDIRECT(CONCATENATE("SeguimientoAlumnos!R"&amp;MATCH($C100,SeguimientoAlumnos!$C$3:$C$130,0)+2&amp;"C"&amp;AE100+1&amp;":R"&amp;MATCH($C100,SeguimientoAlumnos!$C$3:$C$130,0)+2&amp;"C76"),FALSE()),0)+AE100,0)</f>
        <v>0</v>
      </c>
      <c r="AG100" s="133">
        <f aca="1">IF($Q100&gt;0,MATCH("R",INDIRECT(CONCATENATE("SeguimientoAlumnos!R"&amp;MATCH($C100,SeguimientoAlumnos!$C$3:$C$160,0)+2&amp;"C5"&amp;":R"&amp;MATCH($C100,SeguimientoAlumnos!$C$3:$C$160,0)+2&amp;"C76"),FALSE()),0)+4,0)</f>
        <v>0</v>
      </c>
      <c r="AH100" s="133">
        <f aca="1">IF($Q100&gt;1,MATCH("R",INDIRECT(CONCATENATE("SeguimientoAlumnos!R"&amp;MATCH($C100,SeguimientoAlumnos!$C$3:$C$160,0)+2&amp;"C"&amp;AG100+1&amp;":R"&amp;MATCH($C100,SeguimientoAlumnos!$C$3:$C$160,0)+2&amp;"C76"),FALSE()),0)+AG100,0)</f>
        <v>0</v>
      </c>
      <c r="AI100" s="133">
        <f aca="1">IF($Q100&gt;1,MATCH("R",INDIRECT(CONCATENATE("SeguimientoAlumnos!R"&amp;MATCH($C100,SeguimientoAlumnos!$C$3:$C$160,0)+2&amp;"C"&amp;AH100+1&amp;":R"&amp;MATCH($C100,SeguimientoAlumnos!$C$3:$C$160,0)+2&amp;"C76"),FALSE()),0)+AH100,0)</f>
        <v>0</v>
      </c>
      <c r="AJ100" s="133">
        <f aca="1">IF($Q100&gt;1,MATCH("R",INDIRECT(CONCATENATE("SeguimientoAlumnos!R"&amp;MATCH($C100,SeguimientoAlumnos!$C$3:$C$160,0)+2&amp;"C"&amp;AI100+1&amp;":R"&amp;MATCH($C100,SeguimientoAlumnos!$C$3:$C$160,0)+2&amp;"C76"),FALSE()),0)+AI100,0)</f>
        <v>0</v>
      </c>
      <c r="AK100" s="133">
        <f aca="1">IF($Q100&gt;1,MATCH("R",INDIRECT(CONCATENATE("SeguimientoAlumnos!R"&amp;MATCH($C100,SeguimientoAlumnos!$C$3:$C$160,0)+2&amp;"C"&amp;AJ100+1&amp;":R"&amp;MATCH($C100,SeguimientoAlumnos!$C$3:$C$160,0)+2&amp;"C76"),FALSE()),0)+AJ100,0)</f>
        <v>0</v>
      </c>
      <c r="AL100" s="134">
        <f aca="1">IF($Q100&gt;1,MATCH("R",INDIRECT(CONCATENATE("SeguimientoAlumnos!R"&amp;MATCH($C100,SeguimientoAlumnos!$C$3:$C$160,0)+2&amp;"C"&amp;AK100+1&amp;":R"&amp;MATCH($C100,SeguimientoAlumnos!$C$3:$C$160,0)+2&amp;"C76"),FALSE()),0)+AK100,0)</f>
        <v>0</v>
      </c>
      <c r="AM100" s="134">
        <f aca="1">IF($Q100&gt;1,MATCH("R",INDIRECT(CONCATENATE("SeguimientoAlumnos!R"&amp;MATCH($C100,SeguimientoAlumnos!$C$3:$C$160,0)+2&amp;"C"&amp;AL100+1&amp;":R"&amp;MATCH($C100,SeguimientoAlumnos!$C$3:$C$160,0)+2&amp;"C76"),FALSE()),0)+AL100,0)</f>
        <v>0</v>
      </c>
      <c r="AN100" s="133">
        <f aca="1">IF($G100&gt;0,MATCH("X",INDIRECT(CONCATENATE("SeguimientoAlumnos!R"&amp;MATCH($C100,SeguimientoAlumnos!$C$3:$C$160,0)+2&amp;"C5"&amp;":R"&amp;MATCH($C100,SeguimientoAlumnos!$C$3:$C$160,0)+2&amp;"C76"),FALSE()),0)+4,0)</f>
        <v>0</v>
      </c>
      <c r="AO100" s="135">
        <f aca="1">IF($G100&gt;1,MATCH("X",INDIRECT(CONCATENATE("SeguimientoAlumnos!R"&amp;MATCH($C100,SeguimientoAlumnos!$C$3:$C$160,0)+2&amp;"C"&amp;AN100+1&amp;":R"&amp;MATCH($C100,SeguimientoAlumnos!$C$3:$C$160,0)+2&amp;"C76"),FALSE()),0)+AN100,0)</f>
        <v>0</v>
      </c>
      <c r="AP100" s="133">
        <f aca="1">IF($G100&gt;1,MATCH("X",INDIRECT(CONCATENATE("SeguimientoAlumnos!R"&amp;MATCH($C100,SeguimientoAlumnos!$C$3:$C$160,0)+2&amp;"C"&amp;AO100+1&amp;":R"&amp;MATCH($C100,SeguimientoAlumnos!$C$3:$C$160,0)+2&amp;"C76"),FALSE()),0)+AO100,0)</f>
        <v>0</v>
      </c>
      <c r="AQ100" s="133">
        <f aca="1">IF($G100&gt;1,MATCH("X",INDIRECT(CONCATENATE("SeguimientoAlumnos!R"&amp;MATCH($C100,SeguimientoAlumnos!$C$3:$C$160,0)+2&amp;"C"&amp;AP100+1&amp;":R"&amp;MATCH($C100,SeguimientoAlumnos!$C$3:$C$160,0)+2&amp;"C76"),FALSE()),0)+AP100,0)</f>
        <v>0</v>
      </c>
      <c r="AR100" s="133">
        <f aca="1">IF($G100&gt;1,MATCH("X",INDIRECT(CONCATENATE("SeguimientoAlumnos!R"&amp;MATCH($C100,SeguimientoAlumnos!$C$3:$C$160,0)+2&amp;"C"&amp;AQ100+1&amp;":R"&amp;MATCH($C100,SeguimientoAlumnos!$C$3:$C$160,0)+2&amp;"C76"),FALSE()),0)+AQ100,0)</f>
        <v>0</v>
      </c>
      <c r="AS100" s="133">
        <f aca="1">IF($G100&gt;1,MATCH("X",INDIRECT(CONCATENATE("SeguimientoAlumnos!R"&amp;MATCH($C100,SeguimientoAlumnos!$C$3:$C$160,0)+2&amp;"C"&amp;AR100+1&amp;":R"&amp;MATCH($C100,SeguimientoAlumnos!$C$3:$C$160,0)+2&amp;"C76"),FALSE()),0)+AR100,0)</f>
        <v>0</v>
      </c>
      <c r="AT100" s="133">
        <f aca="1">IF($G100&gt;1,MATCH("X",INDIRECT(CONCATENATE("SeguimientoAlumnos!R"&amp;MATCH($C100,SeguimientoAlumnos!$C$3:$C$160,0)+2&amp;"C"&amp;AS100+1&amp;":R"&amp;MATCH($C100,SeguimientoAlumnos!$C$3:$C$160,0)+2&amp;"C76"),FALSE()),0)+AS100,0)</f>
        <v>0</v>
      </c>
      <c r="AU100" s="133">
        <f aca="1">IF($G100&gt;1,MATCH("X",INDIRECT(CONCATENATE("SeguimientoAlumnos!R"&amp;MATCH($C100,SeguimientoAlumnos!$C$3:$C$160,0)+2&amp;"C"&amp;AT100+1&amp;":R"&amp;MATCH($C100,SeguimientoAlumnos!$C$3:$C$160,0)+2&amp;"C76"),FALSE()),0)+AT100,0)</f>
        <v>0</v>
      </c>
      <c r="AV100" s="133">
        <f aca="1">IF($G100&gt;1,MATCH("X",INDIRECT(CONCATENATE("SeguimientoAlumnos!R"&amp;MATCH($C100,SeguimientoAlumnos!$C$3:$C$160,0)+2&amp;"C"&amp;AU100+1&amp;":R"&amp;MATCH($C100,SeguimientoAlumnos!$C$3:$C$160,0)+2&amp;"C76"),FALSE()),0)+AU100,0)</f>
        <v>0</v>
      </c>
    </row>
    <row r="101" spans="1:48" ht="15.75" customHeight="1">
      <c r="A101" s="130" t="e">
        <f>#REF!</f>
        <v>#REF!</v>
      </c>
      <c r="B101" s="130" t="str">
        <f>SeguimientoAlumnos!A103</f>
        <v>ISC03C</v>
      </c>
      <c r="C101" s="130" t="str">
        <f>SeguimientoAlumnos!C103</f>
        <v>UP220264</v>
      </c>
      <c r="D101" s="130">
        <f>SeguimientoAlumnos!D103</f>
        <v>0</v>
      </c>
      <c r="E101" s="65" t="str">
        <f>C101&amp;"@alumnos.upa.edu.mx"</f>
        <v>UP220264@alumnos.upa.edu.mx</v>
      </c>
      <c r="F101" s="65">
        <f>VLOOKUP($C101,SeguimientoAlumnos!$C$2:$BW$109,51,FALSE())</f>
        <v>0</v>
      </c>
      <c r="G101" s="65">
        <f>VLOOKUP($C101,SeguimientoAlumnos!$C$2:$BW$109,52,FALSE())</f>
        <v>0</v>
      </c>
      <c r="H101" s="131" t="str">
        <f aca="1">IFERROR(INDIRECT(CONCATENATE("SeguimientoAlumnos!R2C"&amp;AN101),FALSE()),"")</f>
        <v/>
      </c>
      <c r="I101" s="131" t="str">
        <f aca="1">IFERROR(INDIRECT(CONCATENATE("SeguimientoAlumnos!R2C"&amp;AO101),FALSE()),"")</f>
        <v/>
      </c>
      <c r="J101" s="131" t="str">
        <f aca="1">IFERROR(INDIRECT(CONCATENATE("SeguimientoAlumnos!R2C"&amp;AP101),FALSE()),"")</f>
        <v/>
      </c>
      <c r="K101" s="131" t="str">
        <f aca="1">IFERROR(INDIRECT(CONCATENATE("SeguimientoAlumnos!R2C"&amp;AQ101),FALSE()),"")</f>
        <v/>
      </c>
      <c r="L101" s="131" t="str">
        <f aca="1">IFERROR(INDIRECT(CONCATENATE("SeguimientoAlumnos!R2C"&amp;AR101),FALSE()),"")</f>
        <v/>
      </c>
      <c r="M101" s="131" t="str">
        <f aca="1">IFERROR(INDIRECT(CONCATENATE("SeguimientoAlumnos!R2C"&amp;AS101),FALSE()),"")</f>
        <v/>
      </c>
      <c r="N101" s="131" t="str">
        <f aca="1">IFERROR(INDIRECT(CONCATENATE("SeguimientoAlumnos!R2C"&amp;AT101),FALSE()),"")</f>
        <v/>
      </c>
      <c r="O101" s="131" t="str">
        <f aca="1">IFERROR(INDIRECT(CONCATENATE("SeguimientoAlumnos!R2C"&amp;AU101),FALSE()),"")</f>
        <v/>
      </c>
      <c r="P101" s="131" t="str">
        <f aca="1">IFERROR(INDIRECT(CONCATENATE("SeguimientoAlumnos!R2C"&amp;AV101),FALSE()),"")</f>
        <v/>
      </c>
      <c r="Q101" s="65">
        <f>VLOOKUP($C101,SeguimientoAlumnos!$C$2:$BT$109,49,FALSE())</f>
        <v>0</v>
      </c>
      <c r="R101" s="131" t="str">
        <f aca="1">IFERROR(INDIRECT(CONCATENATE("SeguimientoAlumnos!R2C"&amp;AG101),FALSE()),"")</f>
        <v/>
      </c>
      <c r="S101" s="131" t="str">
        <f aca="1">IFERROR(INDIRECT(CONCATENATE("SeguimientoAlumnos!R2C"&amp;AH101),FALSE()),"")</f>
        <v/>
      </c>
      <c r="T101" s="131" t="str">
        <f aca="1">IFERROR(INDIRECT(CONCATENATE("SeguimientoAlumnos!R2C"&amp;AI101),FALSE()),"")</f>
        <v/>
      </c>
      <c r="U101" s="65"/>
      <c r="V101" s="65"/>
      <c r="W101" s="65"/>
      <c r="X101" s="65"/>
      <c r="Y101" s="65">
        <f>VLOOKUP($C101,SeguimientoAlumnos!$C$2:$BT$109,50,FALSE())</f>
        <v>0</v>
      </c>
      <c r="Z101" s="131" t="str">
        <f aca="1">IFERROR(INDIRECT(CONCATENATE("SeguimientoAlumnos!R2C"&amp;AD101),FALSE()),"")</f>
        <v/>
      </c>
      <c r="AA101" s="131" t="str">
        <f aca="1">IFERROR(INDIRECT(CONCATENATE("SeguimientoAlumnos!R2C"&amp;AE101),FALSE()),"")</f>
        <v/>
      </c>
      <c r="AB101" s="131" t="str">
        <f aca="1">IFERROR(INDIRECT(CONCATENATE("SeguimientoAlumnos!R2C"&amp;AF101),FALSE()),"")</f>
        <v/>
      </c>
      <c r="AC101" s="65">
        <f>VLOOKUP($C101,SeguimientoAlumnos!$C$2:$BT$109,43,FALSE())</f>
        <v>0</v>
      </c>
      <c r="AD101" s="132">
        <f aca="1">IF($Y101&gt;0,MATCH("E",INDIRECT(CONCATENATE("SeguimientoAlumnos!R"&amp;MATCH($C101,SeguimientoAlumnos!$C$3:$C$130,0)+2&amp;"C5"&amp;":R"&amp;MATCH($C101,SeguimientoAlumnos!$C$3:$C$130,0)+2&amp;"C76"),FALSE()),0)+4,0)</f>
        <v>0</v>
      </c>
      <c r="AE101" s="133">
        <f aca="1">IF($Y101&gt;1,MATCH("E",INDIRECT(CONCATENATE("SeguimientoAlumnos!R"&amp;MATCH($C101,SeguimientoAlumnos!$C$3:$C$130,0)+2&amp;"C"&amp;AD101+1&amp;":R"&amp;MATCH($C101,SeguimientoAlumnos!$C$3:$C$130,0)+2&amp;"C76"),FALSE()),0)+AD101,0)</f>
        <v>0</v>
      </c>
      <c r="AF101" s="133">
        <f aca="1">IF($Y101&gt;2,MATCH("E",INDIRECT(CONCATENATE("SeguimientoAlumnos!R"&amp;MATCH($C101,SeguimientoAlumnos!$C$3:$C$130,0)+2&amp;"C"&amp;AE101+1&amp;":R"&amp;MATCH($C101,SeguimientoAlumnos!$C$3:$C$130,0)+2&amp;"C76"),FALSE()),0)+AE101,0)</f>
        <v>0</v>
      </c>
      <c r="AG101" s="133">
        <f aca="1">IF($Q101&gt;0,MATCH("R",INDIRECT(CONCATENATE("SeguimientoAlumnos!R"&amp;MATCH($C101,SeguimientoAlumnos!$C$3:$C$160,0)+2&amp;"C5"&amp;":R"&amp;MATCH($C101,SeguimientoAlumnos!$C$3:$C$160,0)+2&amp;"C76"),FALSE()),0)+4,0)</f>
        <v>0</v>
      </c>
      <c r="AH101" s="133">
        <f aca="1">IF($Q101&gt;1,MATCH("R",INDIRECT(CONCATENATE("SeguimientoAlumnos!R"&amp;MATCH($C101,SeguimientoAlumnos!$C$3:$C$160,0)+2&amp;"C"&amp;AG101+1&amp;":R"&amp;MATCH($C101,SeguimientoAlumnos!$C$3:$C$160,0)+2&amp;"C76"),FALSE()),0)+AG101,0)</f>
        <v>0</v>
      </c>
      <c r="AI101" s="133">
        <f aca="1">IF($Q101&gt;1,MATCH("R",INDIRECT(CONCATENATE("SeguimientoAlumnos!R"&amp;MATCH($C101,SeguimientoAlumnos!$C$3:$C$160,0)+2&amp;"C"&amp;AH101+1&amp;":R"&amp;MATCH($C101,SeguimientoAlumnos!$C$3:$C$160,0)+2&amp;"C76"),FALSE()),0)+AH101,0)</f>
        <v>0</v>
      </c>
      <c r="AJ101" s="133">
        <f aca="1">IF($Q101&gt;1,MATCH("R",INDIRECT(CONCATENATE("SeguimientoAlumnos!R"&amp;MATCH($C101,SeguimientoAlumnos!$C$3:$C$160,0)+2&amp;"C"&amp;AI101+1&amp;":R"&amp;MATCH($C101,SeguimientoAlumnos!$C$3:$C$160,0)+2&amp;"C76"),FALSE()),0)+AI101,0)</f>
        <v>0</v>
      </c>
      <c r="AK101" s="133">
        <f aca="1">IF($Q101&gt;1,MATCH("R",INDIRECT(CONCATENATE("SeguimientoAlumnos!R"&amp;MATCH($C101,SeguimientoAlumnos!$C$3:$C$160,0)+2&amp;"C"&amp;AJ101+1&amp;":R"&amp;MATCH($C101,SeguimientoAlumnos!$C$3:$C$160,0)+2&amp;"C76"),FALSE()),0)+AJ101,0)</f>
        <v>0</v>
      </c>
      <c r="AL101" s="134">
        <f aca="1">IF($Q101&gt;1,MATCH("R",INDIRECT(CONCATENATE("SeguimientoAlumnos!R"&amp;MATCH($C101,SeguimientoAlumnos!$C$3:$C$160,0)+2&amp;"C"&amp;AK101+1&amp;":R"&amp;MATCH($C101,SeguimientoAlumnos!$C$3:$C$160,0)+2&amp;"C76"),FALSE()),0)+AK101,0)</f>
        <v>0</v>
      </c>
      <c r="AM101" s="134">
        <f aca="1">IF($Q101&gt;1,MATCH("R",INDIRECT(CONCATENATE("SeguimientoAlumnos!R"&amp;MATCH($C101,SeguimientoAlumnos!$C$3:$C$160,0)+2&amp;"C"&amp;AL101+1&amp;":R"&amp;MATCH($C101,SeguimientoAlumnos!$C$3:$C$160,0)+2&amp;"C76"),FALSE()),0)+AL101,0)</f>
        <v>0</v>
      </c>
      <c r="AN101" s="133">
        <f aca="1">IF($G101&gt;0,MATCH("X",INDIRECT(CONCATENATE("SeguimientoAlumnos!R"&amp;MATCH($C101,SeguimientoAlumnos!$C$3:$C$160,0)+2&amp;"C5"&amp;":R"&amp;MATCH($C101,SeguimientoAlumnos!$C$3:$C$160,0)+2&amp;"C76"),FALSE()),0)+4,0)</f>
        <v>0</v>
      </c>
      <c r="AO101" s="135">
        <f aca="1">IF($G101&gt;1,MATCH("X",INDIRECT(CONCATENATE("SeguimientoAlumnos!R"&amp;MATCH($C101,SeguimientoAlumnos!$C$3:$C$160,0)+2&amp;"C"&amp;AN101+1&amp;":R"&amp;MATCH($C101,SeguimientoAlumnos!$C$3:$C$160,0)+2&amp;"C76"),FALSE()),0)+AN101,0)</f>
        <v>0</v>
      </c>
      <c r="AP101" s="133">
        <f aca="1">IF($G101&gt;1,MATCH("X",INDIRECT(CONCATENATE("SeguimientoAlumnos!R"&amp;MATCH($C101,SeguimientoAlumnos!$C$3:$C$160,0)+2&amp;"C"&amp;AO101+1&amp;":R"&amp;MATCH($C101,SeguimientoAlumnos!$C$3:$C$160,0)+2&amp;"C76"),FALSE()),0)+AO101,0)</f>
        <v>0</v>
      </c>
      <c r="AQ101" s="133">
        <f aca="1">IF($G101&gt;1,MATCH("X",INDIRECT(CONCATENATE("SeguimientoAlumnos!R"&amp;MATCH($C101,SeguimientoAlumnos!$C$3:$C$160,0)+2&amp;"C"&amp;AP101+1&amp;":R"&amp;MATCH($C101,SeguimientoAlumnos!$C$3:$C$160,0)+2&amp;"C76"),FALSE()),0)+AP101,0)</f>
        <v>0</v>
      </c>
      <c r="AR101" s="133">
        <f aca="1">IF($G101&gt;1,MATCH("X",INDIRECT(CONCATENATE("SeguimientoAlumnos!R"&amp;MATCH($C101,SeguimientoAlumnos!$C$3:$C$160,0)+2&amp;"C"&amp;AQ101+1&amp;":R"&amp;MATCH($C101,SeguimientoAlumnos!$C$3:$C$160,0)+2&amp;"C76"),FALSE()),0)+AQ101,0)</f>
        <v>0</v>
      </c>
      <c r="AS101" s="133">
        <f aca="1">IF($G101&gt;1,MATCH("X",INDIRECT(CONCATENATE("SeguimientoAlumnos!R"&amp;MATCH($C101,SeguimientoAlumnos!$C$3:$C$160,0)+2&amp;"C"&amp;AR101+1&amp;":R"&amp;MATCH($C101,SeguimientoAlumnos!$C$3:$C$160,0)+2&amp;"C76"),FALSE()),0)+AR101,0)</f>
        <v>0</v>
      </c>
      <c r="AT101" s="133">
        <f aca="1">IF($G101&gt;1,MATCH("X",INDIRECT(CONCATENATE("SeguimientoAlumnos!R"&amp;MATCH($C101,SeguimientoAlumnos!$C$3:$C$160,0)+2&amp;"C"&amp;AS101+1&amp;":R"&amp;MATCH($C101,SeguimientoAlumnos!$C$3:$C$160,0)+2&amp;"C76"),FALSE()),0)+AS101,0)</f>
        <v>0</v>
      </c>
      <c r="AU101" s="133">
        <f aca="1">IF($G101&gt;1,MATCH("X",INDIRECT(CONCATENATE("SeguimientoAlumnos!R"&amp;MATCH($C101,SeguimientoAlumnos!$C$3:$C$160,0)+2&amp;"C"&amp;AT101+1&amp;":R"&amp;MATCH($C101,SeguimientoAlumnos!$C$3:$C$160,0)+2&amp;"C76"),FALSE()),0)+AT101,0)</f>
        <v>0</v>
      </c>
      <c r="AV101" s="133">
        <f aca="1">IF($G101&gt;1,MATCH("X",INDIRECT(CONCATENATE("SeguimientoAlumnos!R"&amp;MATCH($C101,SeguimientoAlumnos!$C$3:$C$160,0)+2&amp;"C"&amp;AU101+1&amp;":R"&amp;MATCH($C101,SeguimientoAlumnos!$C$3:$C$160,0)+2&amp;"C76"),FALSE()),0)+AU101,0)</f>
        <v>0</v>
      </c>
    </row>
    <row r="102" spans="1:48" ht="15.75" customHeight="1">
      <c r="A102" s="130" t="e">
        <f>#REF!</f>
        <v>#REF!</v>
      </c>
      <c r="B102" s="130" t="str">
        <f>SeguimientoAlumnos!A104</f>
        <v>ISC03C</v>
      </c>
      <c r="C102" s="130" t="str">
        <f>SeguimientoAlumnos!C104</f>
        <v>UP220265</v>
      </c>
      <c r="D102" s="130">
        <f>SeguimientoAlumnos!D104</f>
        <v>0</v>
      </c>
      <c r="E102" s="65" t="str">
        <f>C102&amp;"@alumnos.upa.edu.mx"</f>
        <v>UP220265@alumnos.upa.edu.mx</v>
      </c>
      <c r="F102" s="65">
        <f>VLOOKUP($C102,SeguimientoAlumnos!$C$2:$BW$109,51,FALSE())</f>
        <v>0</v>
      </c>
      <c r="G102" s="65">
        <f>VLOOKUP($C102,SeguimientoAlumnos!$C$2:$BW$109,52,FALSE())</f>
        <v>0</v>
      </c>
      <c r="H102" s="131" t="str">
        <f aca="1">IFERROR(INDIRECT(CONCATENATE("SeguimientoAlumnos!R2C"&amp;AN102),FALSE()),"")</f>
        <v/>
      </c>
      <c r="I102" s="131" t="str">
        <f aca="1">IFERROR(INDIRECT(CONCATENATE("SeguimientoAlumnos!R2C"&amp;AO102),FALSE()),"")</f>
        <v/>
      </c>
      <c r="J102" s="131" t="str">
        <f aca="1">IFERROR(INDIRECT(CONCATENATE("SeguimientoAlumnos!R2C"&amp;AP102),FALSE()),"")</f>
        <v/>
      </c>
      <c r="K102" s="131" t="str">
        <f aca="1">IFERROR(INDIRECT(CONCATENATE("SeguimientoAlumnos!R2C"&amp;AQ102),FALSE()),"")</f>
        <v/>
      </c>
      <c r="L102" s="131" t="str">
        <f aca="1">IFERROR(INDIRECT(CONCATENATE("SeguimientoAlumnos!R2C"&amp;AR102),FALSE()),"")</f>
        <v/>
      </c>
      <c r="M102" s="131" t="str">
        <f aca="1">IFERROR(INDIRECT(CONCATENATE("SeguimientoAlumnos!R2C"&amp;AS102),FALSE()),"")</f>
        <v/>
      </c>
      <c r="N102" s="131" t="str">
        <f aca="1">IFERROR(INDIRECT(CONCATENATE("SeguimientoAlumnos!R2C"&amp;AT102),FALSE()),"")</f>
        <v/>
      </c>
      <c r="O102" s="131" t="str">
        <f aca="1">IFERROR(INDIRECT(CONCATENATE("SeguimientoAlumnos!R2C"&amp;AU102),FALSE()),"")</f>
        <v/>
      </c>
      <c r="P102" s="131" t="str">
        <f aca="1">IFERROR(INDIRECT(CONCATENATE("SeguimientoAlumnos!R2C"&amp;AV102),FALSE()),"")</f>
        <v/>
      </c>
      <c r="Q102" s="65">
        <f>VLOOKUP($C102,SeguimientoAlumnos!$C$2:$BT$109,49,FALSE())</f>
        <v>0</v>
      </c>
      <c r="R102" s="131" t="str">
        <f aca="1">IFERROR(INDIRECT(CONCATENATE("SeguimientoAlumnos!R2C"&amp;AG102),FALSE()),"")</f>
        <v/>
      </c>
      <c r="S102" s="131" t="str">
        <f aca="1">IFERROR(INDIRECT(CONCATENATE("SeguimientoAlumnos!R2C"&amp;AH102),FALSE()),"")</f>
        <v/>
      </c>
      <c r="T102" s="131" t="str">
        <f aca="1">IFERROR(INDIRECT(CONCATENATE("SeguimientoAlumnos!R2C"&amp;AI102),FALSE()),"")</f>
        <v/>
      </c>
      <c r="U102" s="65"/>
      <c r="V102" s="65"/>
      <c r="W102" s="65"/>
      <c r="X102" s="65"/>
      <c r="Y102" s="65">
        <f>VLOOKUP($C102,SeguimientoAlumnos!$C$2:$BT$109,50,FALSE())</f>
        <v>0</v>
      </c>
      <c r="Z102" s="131" t="str">
        <f aca="1">IFERROR(INDIRECT(CONCATENATE("SeguimientoAlumnos!R2C"&amp;AD102),FALSE()),"")</f>
        <v/>
      </c>
      <c r="AA102" s="131" t="str">
        <f aca="1">IFERROR(INDIRECT(CONCATENATE("SeguimientoAlumnos!R2C"&amp;AE102),FALSE()),"")</f>
        <v/>
      </c>
      <c r="AB102" s="131" t="str">
        <f aca="1">IFERROR(INDIRECT(CONCATENATE("SeguimientoAlumnos!R2C"&amp;AF102),FALSE()),"")</f>
        <v/>
      </c>
      <c r="AC102" s="65">
        <f>VLOOKUP($C102,SeguimientoAlumnos!$C$2:$BT$109,43,FALSE())</f>
        <v>0</v>
      </c>
      <c r="AD102" s="132">
        <f aca="1">IF($Y102&gt;0,MATCH("E",INDIRECT(CONCATENATE("SeguimientoAlumnos!R"&amp;MATCH($C102,SeguimientoAlumnos!$C$3:$C$130,0)+2&amp;"C5"&amp;":R"&amp;MATCH($C102,SeguimientoAlumnos!$C$3:$C$130,0)+2&amp;"C76"),FALSE()),0)+4,0)</f>
        <v>0</v>
      </c>
      <c r="AE102" s="133">
        <f aca="1">IF($Y102&gt;1,MATCH("E",INDIRECT(CONCATENATE("SeguimientoAlumnos!R"&amp;MATCH($C102,SeguimientoAlumnos!$C$3:$C$130,0)+2&amp;"C"&amp;AD102+1&amp;":R"&amp;MATCH($C102,SeguimientoAlumnos!$C$3:$C$130,0)+2&amp;"C76"),FALSE()),0)+AD102,0)</f>
        <v>0</v>
      </c>
      <c r="AF102" s="133">
        <f aca="1">IF($Y102&gt;2,MATCH("E",INDIRECT(CONCATENATE("SeguimientoAlumnos!R"&amp;MATCH($C102,SeguimientoAlumnos!$C$3:$C$130,0)+2&amp;"C"&amp;AE102+1&amp;":R"&amp;MATCH($C102,SeguimientoAlumnos!$C$3:$C$130,0)+2&amp;"C76"),FALSE()),0)+AE102,0)</f>
        <v>0</v>
      </c>
      <c r="AG102" s="133">
        <f aca="1">IF($Q102&gt;0,MATCH("R",INDIRECT(CONCATENATE("SeguimientoAlumnos!R"&amp;MATCH($C102,SeguimientoAlumnos!$C$3:$C$160,0)+2&amp;"C5"&amp;":R"&amp;MATCH($C102,SeguimientoAlumnos!$C$3:$C$160,0)+2&amp;"C76"),FALSE()),0)+4,0)</f>
        <v>0</v>
      </c>
      <c r="AH102" s="133">
        <f aca="1">IF($Q102&gt;1,MATCH("R",INDIRECT(CONCATENATE("SeguimientoAlumnos!R"&amp;MATCH($C102,SeguimientoAlumnos!$C$3:$C$160,0)+2&amp;"C"&amp;AG102+1&amp;":R"&amp;MATCH($C102,SeguimientoAlumnos!$C$3:$C$160,0)+2&amp;"C76"),FALSE()),0)+AG102,0)</f>
        <v>0</v>
      </c>
      <c r="AI102" s="133">
        <f aca="1">IF($Q102&gt;1,MATCH("R",INDIRECT(CONCATENATE("SeguimientoAlumnos!R"&amp;MATCH($C102,SeguimientoAlumnos!$C$3:$C$160,0)+2&amp;"C"&amp;AH102+1&amp;":R"&amp;MATCH($C102,SeguimientoAlumnos!$C$3:$C$160,0)+2&amp;"C76"),FALSE()),0)+AH102,0)</f>
        <v>0</v>
      </c>
      <c r="AJ102" s="133">
        <f aca="1">IF($Q102&gt;1,MATCH("R",INDIRECT(CONCATENATE("SeguimientoAlumnos!R"&amp;MATCH($C102,SeguimientoAlumnos!$C$3:$C$160,0)+2&amp;"C"&amp;AI102+1&amp;":R"&amp;MATCH($C102,SeguimientoAlumnos!$C$3:$C$160,0)+2&amp;"C76"),FALSE()),0)+AI102,0)</f>
        <v>0</v>
      </c>
      <c r="AK102" s="133">
        <f aca="1">IF($Q102&gt;1,MATCH("R",INDIRECT(CONCATENATE("SeguimientoAlumnos!R"&amp;MATCH($C102,SeguimientoAlumnos!$C$3:$C$160,0)+2&amp;"C"&amp;AJ102+1&amp;":R"&amp;MATCH($C102,SeguimientoAlumnos!$C$3:$C$160,0)+2&amp;"C76"),FALSE()),0)+AJ102,0)</f>
        <v>0</v>
      </c>
      <c r="AL102" s="134">
        <f aca="1">IF($Q102&gt;1,MATCH("R",INDIRECT(CONCATENATE("SeguimientoAlumnos!R"&amp;MATCH($C102,SeguimientoAlumnos!$C$3:$C$160,0)+2&amp;"C"&amp;AK102+1&amp;":R"&amp;MATCH($C102,SeguimientoAlumnos!$C$3:$C$160,0)+2&amp;"C76"),FALSE()),0)+AK102,0)</f>
        <v>0</v>
      </c>
      <c r="AM102" s="134">
        <f aca="1">IF($Q102&gt;1,MATCH("R",INDIRECT(CONCATENATE("SeguimientoAlumnos!R"&amp;MATCH($C102,SeguimientoAlumnos!$C$3:$C$160,0)+2&amp;"C"&amp;AL102+1&amp;":R"&amp;MATCH($C102,SeguimientoAlumnos!$C$3:$C$160,0)+2&amp;"C76"),FALSE()),0)+AL102,0)</f>
        <v>0</v>
      </c>
      <c r="AN102" s="133">
        <f aca="1">IF($G102&gt;0,MATCH("X",INDIRECT(CONCATENATE("SeguimientoAlumnos!R"&amp;MATCH($C102,SeguimientoAlumnos!$C$3:$C$160,0)+2&amp;"C5"&amp;":R"&amp;MATCH($C102,SeguimientoAlumnos!$C$3:$C$160,0)+2&amp;"C76"),FALSE()),0)+4,0)</f>
        <v>0</v>
      </c>
      <c r="AO102" s="135">
        <f aca="1">IF($G102&gt;1,MATCH("X",INDIRECT(CONCATENATE("SeguimientoAlumnos!R"&amp;MATCH($C102,SeguimientoAlumnos!$C$3:$C$160,0)+2&amp;"C"&amp;AN102+1&amp;":R"&amp;MATCH($C102,SeguimientoAlumnos!$C$3:$C$160,0)+2&amp;"C76"),FALSE()),0)+AN102,0)</f>
        <v>0</v>
      </c>
      <c r="AP102" s="133">
        <f aca="1">IF($G102&gt;1,MATCH("X",INDIRECT(CONCATENATE("SeguimientoAlumnos!R"&amp;MATCH($C102,SeguimientoAlumnos!$C$3:$C$160,0)+2&amp;"C"&amp;AO102+1&amp;":R"&amp;MATCH($C102,SeguimientoAlumnos!$C$3:$C$160,0)+2&amp;"C76"),FALSE()),0)+AO102,0)</f>
        <v>0</v>
      </c>
      <c r="AQ102" s="133">
        <f aca="1">IF($G102&gt;1,MATCH("X",INDIRECT(CONCATENATE("SeguimientoAlumnos!R"&amp;MATCH($C102,SeguimientoAlumnos!$C$3:$C$160,0)+2&amp;"C"&amp;AP102+1&amp;":R"&amp;MATCH($C102,SeguimientoAlumnos!$C$3:$C$160,0)+2&amp;"C76"),FALSE()),0)+AP102,0)</f>
        <v>0</v>
      </c>
      <c r="AR102" s="133">
        <f aca="1">IF($G102&gt;1,MATCH("X",INDIRECT(CONCATENATE("SeguimientoAlumnos!R"&amp;MATCH($C102,SeguimientoAlumnos!$C$3:$C$160,0)+2&amp;"C"&amp;AQ102+1&amp;":R"&amp;MATCH($C102,SeguimientoAlumnos!$C$3:$C$160,0)+2&amp;"C76"),FALSE()),0)+AQ102,0)</f>
        <v>0</v>
      </c>
      <c r="AS102" s="133">
        <f aca="1">IF($G102&gt;1,MATCH("X",INDIRECT(CONCATENATE("SeguimientoAlumnos!R"&amp;MATCH($C102,SeguimientoAlumnos!$C$3:$C$160,0)+2&amp;"C"&amp;AR102+1&amp;":R"&amp;MATCH($C102,SeguimientoAlumnos!$C$3:$C$160,0)+2&amp;"C76"),FALSE()),0)+AR102,0)</f>
        <v>0</v>
      </c>
      <c r="AT102" s="133">
        <f aca="1">IF($G102&gt;1,MATCH("X",INDIRECT(CONCATENATE("SeguimientoAlumnos!R"&amp;MATCH($C102,SeguimientoAlumnos!$C$3:$C$160,0)+2&amp;"C"&amp;AS102+1&amp;":R"&amp;MATCH($C102,SeguimientoAlumnos!$C$3:$C$160,0)+2&amp;"C76"),FALSE()),0)+AS102,0)</f>
        <v>0</v>
      </c>
      <c r="AU102" s="133">
        <f aca="1">IF($G102&gt;1,MATCH("X",INDIRECT(CONCATENATE("SeguimientoAlumnos!R"&amp;MATCH($C102,SeguimientoAlumnos!$C$3:$C$160,0)+2&amp;"C"&amp;AT102+1&amp;":R"&amp;MATCH($C102,SeguimientoAlumnos!$C$3:$C$160,0)+2&amp;"C76"),FALSE()),0)+AT102,0)</f>
        <v>0</v>
      </c>
      <c r="AV102" s="133">
        <f aca="1">IF($G102&gt;1,MATCH("X",INDIRECT(CONCATENATE("SeguimientoAlumnos!R"&amp;MATCH($C102,SeguimientoAlumnos!$C$3:$C$160,0)+2&amp;"C"&amp;AU102+1&amp;":R"&amp;MATCH($C102,SeguimientoAlumnos!$C$3:$C$160,0)+2&amp;"C76"),FALSE()),0)+AU102,0)</f>
        <v>0</v>
      </c>
    </row>
    <row r="103" spans="1:48" ht="15.75" customHeight="1">
      <c r="A103" s="130" t="e">
        <f>#REF!</f>
        <v>#REF!</v>
      </c>
      <c r="B103" s="130" t="str">
        <f>SeguimientoAlumnos!A105</f>
        <v>ISC03C</v>
      </c>
      <c r="C103" s="130" t="str">
        <f>SeguimientoAlumnos!C105</f>
        <v>UP220275</v>
      </c>
      <c r="D103" s="130">
        <f>SeguimientoAlumnos!D105</f>
        <v>0</v>
      </c>
      <c r="E103" s="65" t="str">
        <f>C103&amp;"@alumnos.upa.edu.mx"</f>
        <v>UP220275@alumnos.upa.edu.mx</v>
      </c>
      <c r="F103" s="65">
        <f>VLOOKUP($C103,SeguimientoAlumnos!$C$2:$BW$109,51,FALSE())</f>
        <v>0</v>
      </c>
      <c r="G103" s="65">
        <f>VLOOKUP($C103,SeguimientoAlumnos!$C$2:$BW$109,52,FALSE())</f>
        <v>0</v>
      </c>
      <c r="H103" s="131" t="str">
        <f aca="1">IFERROR(INDIRECT(CONCATENATE("SeguimientoAlumnos!R2C"&amp;AN103),FALSE()),"")</f>
        <v/>
      </c>
      <c r="I103" s="131" t="str">
        <f aca="1">IFERROR(INDIRECT(CONCATENATE("SeguimientoAlumnos!R2C"&amp;AO103),FALSE()),"")</f>
        <v/>
      </c>
      <c r="J103" s="131" t="str">
        <f aca="1">IFERROR(INDIRECT(CONCATENATE("SeguimientoAlumnos!R2C"&amp;AP103),FALSE()),"")</f>
        <v/>
      </c>
      <c r="K103" s="131" t="str">
        <f aca="1">IFERROR(INDIRECT(CONCATENATE("SeguimientoAlumnos!R2C"&amp;AQ103),FALSE()),"")</f>
        <v/>
      </c>
      <c r="L103" s="131" t="str">
        <f aca="1">IFERROR(INDIRECT(CONCATENATE("SeguimientoAlumnos!R2C"&amp;AR103),FALSE()),"")</f>
        <v/>
      </c>
      <c r="M103" s="131" t="str">
        <f aca="1">IFERROR(INDIRECT(CONCATENATE("SeguimientoAlumnos!R2C"&amp;AS103),FALSE()),"")</f>
        <v/>
      </c>
      <c r="N103" s="131" t="str">
        <f aca="1">IFERROR(INDIRECT(CONCATENATE("SeguimientoAlumnos!R2C"&amp;AT103),FALSE()),"")</f>
        <v/>
      </c>
      <c r="O103" s="131" t="str">
        <f aca="1">IFERROR(INDIRECT(CONCATENATE("SeguimientoAlumnos!R2C"&amp;AU103),FALSE()),"")</f>
        <v/>
      </c>
      <c r="P103" s="131" t="str">
        <f aca="1">IFERROR(INDIRECT(CONCATENATE("SeguimientoAlumnos!R2C"&amp;AV103),FALSE()),"")</f>
        <v/>
      </c>
      <c r="Q103" s="65">
        <f>VLOOKUP($C103,SeguimientoAlumnos!$C$2:$BT$109,49,FALSE())</f>
        <v>0</v>
      </c>
      <c r="R103" s="131" t="str">
        <f aca="1">IFERROR(INDIRECT(CONCATENATE("SeguimientoAlumnos!R2C"&amp;AG103),FALSE()),"")</f>
        <v/>
      </c>
      <c r="S103" s="131" t="str">
        <f aca="1">IFERROR(INDIRECT(CONCATENATE("SeguimientoAlumnos!R2C"&amp;AH103),FALSE()),"")</f>
        <v/>
      </c>
      <c r="T103" s="131" t="str">
        <f aca="1">IFERROR(INDIRECT(CONCATENATE("SeguimientoAlumnos!R2C"&amp;AI103),FALSE()),"")</f>
        <v/>
      </c>
      <c r="U103" s="65"/>
      <c r="V103" s="65"/>
      <c r="W103" s="65"/>
      <c r="X103" s="65"/>
      <c r="Y103" s="65">
        <f>VLOOKUP($C103,SeguimientoAlumnos!$C$2:$BT$109,50,FALSE())</f>
        <v>0</v>
      </c>
      <c r="Z103" s="131" t="str">
        <f aca="1">IFERROR(INDIRECT(CONCATENATE("SeguimientoAlumnos!R2C"&amp;AD103),FALSE()),"")</f>
        <v/>
      </c>
      <c r="AA103" s="131" t="str">
        <f aca="1">IFERROR(INDIRECT(CONCATENATE("SeguimientoAlumnos!R2C"&amp;AE103),FALSE()),"")</f>
        <v/>
      </c>
      <c r="AB103" s="131" t="str">
        <f aca="1">IFERROR(INDIRECT(CONCATENATE("SeguimientoAlumnos!R2C"&amp;AF103),FALSE()),"")</f>
        <v/>
      </c>
      <c r="AC103" s="65">
        <f>VLOOKUP($C103,SeguimientoAlumnos!$C$2:$BT$109,43,FALSE())</f>
        <v>0</v>
      </c>
      <c r="AD103" s="132">
        <f aca="1">IF($Y103&gt;0,MATCH("E",INDIRECT(CONCATENATE("SeguimientoAlumnos!R"&amp;MATCH($C103,SeguimientoAlumnos!$C$3:$C$130,0)+2&amp;"C5"&amp;":R"&amp;MATCH($C103,SeguimientoAlumnos!$C$3:$C$130,0)+2&amp;"C76"),FALSE()),0)+4,0)</f>
        <v>0</v>
      </c>
      <c r="AE103" s="133">
        <f aca="1">IF($Y103&gt;1,MATCH("E",INDIRECT(CONCATENATE("SeguimientoAlumnos!R"&amp;MATCH($C103,SeguimientoAlumnos!$C$3:$C$130,0)+2&amp;"C"&amp;AD103+1&amp;":R"&amp;MATCH($C103,SeguimientoAlumnos!$C$3:$C$130,0)+2&amp;"C76"),FALSE()),0)+AD103,0)</f>
        <v>0</v>
      </c>
      <c r="AF103" s="133">
        <f aca="1">IF($Y103&gt;2,MATCH("E",INDIRECT(CONCATENATE("SeguimientoAlumnos!R"&amp;MATCH($C103,SeguimientoAlumnos!$C$3:$C$130,0)+2&amp;"C"&amp;AE103+1&amp;":R"&amp;MATCH($C103,SeguimientoAlumnos!$C$3:$C$130,0)+2&amp;"C76"),FALSE()),0)+AE103,0)</f>
        <v>0</v>
      </c>
      <c r="AG103" s="133">
        <f aca="1">IF($Q103&gt;0,MATCH("R",INDIRECT(CONCATENATE("SeguimientoAlumnos!R"&amp;MATCH($C103,SeguimientoAlumnos!$C$3:$C$160,0)+2&amp;"C5"&amp;":R"&amp;MATCH($C103,SeguimientoAlumnos!$C$3:$C$160,0)+2&amp;"C76"),FALSE()),0)+4,0)</f>
        <v>0</v>
      </c>
      <c r="AH103" s="133">
        <f aca="1">IF($Q103&gt;1,MATCH("R",INDIRECT(CONCATENATE("SeguimientoAlumnos!R"&amp;MATCH($C103,SeguimientoAlumnos!$C$3:$C$160,0)+2&amp;"C"&amp;AG103+1&amp;":R"&amp;MATCH($C103,SeguimientoAlumnos!$C$3:$C$160,0)+2&amp;"C76"),FALSE()),0)+AG103,0)</f>
        <v>0</v>
      </c>
      <c r="AI103" s="133">
        <f aca="1">IF($Q103&gt;1,MATCH("R",INDIRECT(CONCATENATE("SeguimientoAlumnos!R"&amp;MATCH($C103,SeguimientoAlumnos!$C$3:$C$160,0)+2&amp;"C"&amp;AH103+1&amp;":R"&amp;MATCH($C103,SeguimientoAlumnos!$C$3:$C$160,0)+2&amp;"C76"),FALSE()),0)+AH103,0)</f>
        <v>0</v>
      </c>
      <c r="AJ103" s="133">
        <f aca="1">IF($Q103&gt;1,MATCH("R",INDIRECT(CONCATENATE("SeguimientoAlumnos!R"&amp;MATCH($C103,SeguimientoAlumnos!$C$3:$C$160,0)+2&amp;"C"&amp;AI103+1&amp;":R"&amp;MATCH($C103,SeguimientoAlumnos!$C$3:$C$160,0)+2&amp;"C76"),FALSE()),0)+AI103,0)</f>
        <v>0</v>
      </c>
      <c r="AK103" s="133">
        <f aca="1">IF($Q103&gt;1,MATCH("R",INDIRECT(CONCATENATE("SeguimientoAlumnos!R"&amp;MATCH($C103,SeguimientoAlumnos!$C$3:$C$160,0)+2&amp;"C"&amp;AJ103+1&amp;":R"&amp;MATCH($C103,SeguimientoAlumnos!$C$3:$C$160,0)+2&amp;"C76"),FALSE()),0)+AJ103,0)</f>
        <v>0</v>
      </c>
      <c r="AL103" s="134">
        <f aca="1">IF($Q103&gt;1,MATCH("R",INDIRECT(CONCATENATE("SeguimientoAlumnos!R"&amp;MATCH($C103,SeguimientoAlumnos!$C$3:$C$160,0)+2&amp;"C"&amp;AK103+1&amp;":R"&amp;MATCH($C103,SeguimientoAlumnos!$C$3:$C$160,0)+2&amp;"C76"),FALSE()),0)+AK103,0)</f>
        <v>0</v>
      </c>
      <c r="AM103" s="134">
        <f aca="1">IF($Q103&gt;1,MATCH("R",INDIRECT(CONCATENATE("SeguimientoAlumnos!R"&amp;MATCH($C103,SeguimientoAlumnos!$C$3:$C$160,0)+2&amp;"C"&amp;AL103+1&amp;":R"&amp;MATCH($C103,SeguimientoAlumnos!$C$3:$C$160,0)+2&amp;"C76"),FALSE()),0)+AL103,0)</f>
        <v>0</v>
      </c>
      <c r="AN103" s="133">
        <f aca="1">IF($G103&gt;0,MATCH("X",INDIRECT(CONCATENATE("SeguimientoAlumnos!R"&amp;MATCH($C103,SeguimientoAlumnos!$C$3:$C$160,0)+2&amp;"C5"&amp;":R"&amp;MATCH($C103,SeguimientoAlumnos!$C$3:$C$160,0)+2&amp;"C76"),FALSE()),0)+4,0)</f>
        <v>0</v>
      </c>
      <c r="AO103" s="135">
        <f aca="1">IF($G103&gt;1,MATCH("X",INDIRECT(CONCATENATE("SeguimientoAlumnos!R"&amp;MATCH($C103,SeguimientoAlumnos!$C$3:$C$160,0)+2&amp;"C"&amp;AN103+1&amp;":R"&amp;MATCH($C103,SeguimientoAlumnos!$C$3:$C$160,0)+2&amp;"C76"),FALSE()),0)+AN103,0)</f>
        <v>0</v>
      </c>
      <c r="AP103" s="133">
        <f aca="1">IF($G103&gt;1,MATCH("X",INDIRECT(CONCATENATE("SeguimientoAlumnos!R"&amp;MATCH($C103,SeguimientoAlumnos!$C$3:$C$160,0)+2&amp;"C"&amp;AO103+1&amp;":R"&amp;MATCH($C103,SeguimientoAlumnos!$C$3:$C$160,0)+2&amp;"C76"),FALSE()),0)+AO103,0)</f>
        <v>0</v>
      </c>
      <c r="AQ103" s="133">
        <f aca="1">IF($G103&gt;1,MATCH("X",INDIRECT(CONCATENATE("SeguimientoAlumnos!R"&amp;MATCH($C103,SeguimientoAlumnos!$C$3:$C$160,0)+2&amp;"C"&amp;AP103+1&amp;":R"&amp;MATCH($C103,SeguimientoAlumnos!$C$3:$C$160,0)+2&amp;"C76"),FALSE()),0)+AP103,0)</f>
        <v>0</v>
      </c>
      <c r="AR103" s="133">
        <f aca="1">IF($G103&gt;1,MATCH("X",INDIRECT(CONCATENATE("SeguimientoAlumnos!R"&amp;MATCH($C103,SeguimientoAlumnos!$C$3:$C$160,0)+2&amp;"C"&amp;AQ103+1&amp;":R"&amp;MATCH($C103,SeguimientoAlumnos!$C$3:$C$160,0)+2&amp;"C76"),FALSE()),0)+AQ103,0)</f>
        <v>0</v>
      </c>
      <c r="AS103" s="133">
        <f aca="1">IF($G103&gt;1,MATCH("X",INDIRECT(CONCATENATE("SeguimientoAlumnos!R"&amp;MATCH($C103,SeguimientoAlumnos!$C$3:$C$160,0)+2&amp;"C"&amp;AR103+1&amp;":R"&amp;MATCH($C103,SeguimientoAlumnos!$C$3:$C$160,0)+2&amp;"C76"),FALSE()),0)+AR103,0)</f>
        <v>0</v>
      </c>
      <c r="AT103" s="133">
        <f aca="1">IF($G103&gt;1,MATCH("X",INDIRECT(CONCATENATE("SeguimientoAlumnos!R"&amp;MATCH($C103,SeguimientoAlumnos!$C$3:$C$160,0)+2&amp;"C"&amp;AS103+1&amp;":R"&amp;MATCH($C103,SeguimientoAlumnos!$C$3:$C$160,0)+2&amp;"C76"),FALSE()),0)+AS103,0)</f>
        <v>0</v>
      </c>
      <c r="AU103" s="133">
        <f aca="1">IF($G103&gt;1,MATCH("X",INDIRECT(CONCATENATE("SeguimientoAlumnos!R"&amp;MATCH($C103,SeguimientoAlumnos!$C$3:$C$160,0)+2&amp;"C"&amp;AT103+1&amp;":R"&amp;MATCH($C103,SeguimientoAlumnos!$C$3:$C$160,0)+2&amp;"C76"),FALSE()),0)+AT103,0)</f>
        <v>0</v>
      </c>
      <c r="AV103" s="133">
        <f aca="1">IF($G103&gt;1,MATCH("X",INDIRECT(CONCATENATE("SeguimientoAlumnos!R"&amp;MATCH($C103,SeguimientoAlumnos!$C$3:$C$160,0)+2&amp;"C"&amp;AU103+1&amp;":R"&amp;MATCH($C103,SeguimientoAlumnos!$C$3:$C$160,0)+2&amp;"C76"),FALSE()),0)+AU103,0)</f>
        <v>0</v>
      </c>
    </row>
    <row r="104" spans="1:48" ht="15.75" customHeight="1">
      <c r="A104" s="130" t="e">
        <f>#REF!</f>
        <v>#REF!</v>
      </c>
      <c r="B104" s="130" t="str">
        <f>SeguimientoAlumnos!A106</f>
        <v>ISC03C</v>
      </c>
      <c r="C104" s="130" t="str">
        <f>SeguimientoAlumnos!C106</f>
        <v>UP220313</v>
      </c>
      <c r="D104" s="130">
        <f>SeguimientoAlumnos!D106</f>
        <v>0</v>
      </c>
      <c r="E104" s="65" t="str">
        <f>C104&amp;"@alumnos.upa.edu.mx"</f>
        <v>UP220313@alumnos.upa.edu.mx</v>
      </c>
      <c r="F104" s="65">
        <f>VLOOKUP($C104,SeguimientoAlumnos!$C$2:$BW$109,51,FALSE())</f>
        <v>0</v>
      </c>
      <c r="G104" s="65">
        <f>VLOOKUP($C104,SeguimientoAlumnos!$C$2:$BW$109,52,FALSE())</f>
        <v>0</v>
      </c>
      <c r="H104" s="131" t="str">
        <f aca="1">IFERROR(INDIRECT(CONCATENATE("SeguimientoAlumnos!R2C"&amp;AN104),FALSE()),"")</f>
        <v/>
      </c>
      <c r="I104" s="131" t="str">
        <f aca="1">IFERROR(INDIRECT(CONCATENATE("SeguimientoAlumnos!R2C"&amp;AO104),FALSE()),"")</f>
        <v/>
      </c>
      <c r="J104" s="131" t="str">
        <f aca="1">IFERROR(INDIRECT(CONCATENATE("SeguimientoAlumnos!R2C"&amp;AP104),FALSE()),"")</f>
        <v/>
      </c>
      <c r="K104" s="131" t="str">
        <f aca="1">IFERROR(INDIRECT(CONCATENATE("SeguimientoAlumnos!R2C"&amp;AQ104),FALSE()),"")</f>
        <v/>
      </c>
      <c r="L104" s="131" t="str">
        <f aca="1">IFERROR(INDIRECT(CONCATENATE("SeguimientoAlumnos!R2C"&amp;AR104),FALSE()),"")</f>
        <v/>
      </c>
      <c r="M104" s="131" t="str">
        <f aca="1">IFERROR(INDIRECT(CONCATENATE("SeguimientoAlumnos!R2C"&amp;AS104),FALSE()),"")</f>
        <v/>
      </c>
      <c r="N104" s="131" t="str">
        <f aca="1">IFERROR(INDIRECT(CONCATENATE("SeguimientoAlumnos!R2C"&amp;AT104),FALSE()),"")</f>
        <v/>
      </c>
      <c r="O104" s="131" t="str">
        <f aca="1">IFERROR(INDIRECT(CONCATENATE("SeguimientoAlumnos!R2C"&amp;AU104),FALSE()),"")</f>
        <v/>
      </c>
      <c r="P104" s="131" t="str">
        <f aca="1">IFERROR(INDIRECT(CONCATENATE("SeguimientoAlumnos!R2C"&amp;AV104),FALSE()),"")</f>
        <v/>
      </c>
      <c r="Q104" s="65">
        <f>VLOOKUP($C104,SeguimientoAlumnos!$C$2:$BT$109,49,FALSE())</f>
        <v>0</v>
      </c>
      <c r="R104" s="131" t="str">
        <f aca="1">IFERROR(INDIRECT(CONCATENATE("SeguimientoAlumnos!R2C"&amp;AG104),FALSE()),"")</f>
        <v/>
      </c>
      <c r="S104" s="131" t="str">
        <f aca="1">IFERROR(INDIRECT(CONCATENATE("SeguimientoAlumnos!R2C"&amp;AH104),FALSE()),"")</f>
        <v/>
      </c>
      <c r="T104" s="131" t="str">
        <f aca="1">IFERROR(INDIRECT(CONCATENATE("SeguimientoAlumnos!R2C"&amp;AI104),FALSE()),"")</f>
        <v/>
      </c>
      <c r="U104" s="65"/>
      <c r="V104" s="65"/>
      <c r="W104" s="65"/>
      <c r="X104" s="65"/>
      <c r="Y104" s="65">
        <f>VLOOKUP($C104,SeguimientoAlumnos!$C$2:$BT$109,50,FALSE())</f>
        <v>0</v>
      </c>
      <c r="Z104" s="131" t="str">
        <f aca="1">IFERROR(INDIRECT(CONCATENATE("SeguimientoAlumnos!R2C"&amp;AD104),FALSE()),"")</f>
        <v/>
      </c>
      <c r="AA104" s="131" t="str">
        <f aca="1">IFERROR(INDIRECT(CONCATENATE("SeguimientoAlumnos!R2C"&amp;AE104),FALSE()),"")</f>
        <v/>
      </c>
      <c r="AB104" s="131" t="str">
        <f aca="1">IFERROR(INDIRECT(CONCATENATE("SeguimientoAlumnos!R2C"&amp;AF104),FALSE()),"")</f>
        <v/>
      </c>
      <c r="AC104" s="65">
        <f>VLOOKUP($C104,SeguimientoAlumnos!$C$2:$BT$109,43,FALSE())</f>
        <v>0</v>
      </c>
      <c r="AD104" s="132">
        <f aca="1">IF($Y104&gt;0,MATCH("E",INDIRECT(CONCATENATE("SeguimientoAlumnos!R"&amp;MATCH($C104,SeguimientoAlumnos!$C$3:$C$130,0)+2&amp;"C5"&amp;":R"&amp;MATCH($C104,SeguimientoAlumnos!$C$3:$C$130,0)+2&amp;"C76"),FALSE()),0)+4,0)</f>
        <v>0</v>
      </c>
      <c r="AE104" s="133">
        <f aca="1">IF($Y104&gt;1,MATCH("E",INDIRECT(CONCATENATE("SeguimientoAlumnos!R"&amp;MATCH($C104,SeguimientoAlumnos!$C$3:$C$130,0)+2&amp;"C"&amp;AD104+1&amp;":R"&amp;MATCH($C104,SeguimientoAlumnos!$C$3:$C$130,0)+2&amp;"C76"),FALSE()),0)+AD104,0)</f>
        <v>0</v>
      </c>
      <c r="AF104" s="133">
        <f aca="1">IF($Y104&gt;2,MATCH("E",INDIRECT(CONCATENATE("SeguimientoAlumnos!R"&amp;MATCH($C104,SeguimientoAlumnos!$C$3:$C$130,0)+2&amp;"C"&amp;AE104+1&amp;":R"&amp;MATCH($C104,SeguimientoAlumnos!$C$3:$C$130,0)+2&amp;"C76"),FALSE()),0)+AE104,0)</f>
        <v>0</v>
      </c>
      <c r="AG104" s="133">
        <f aca="1">IF($Q104&gt;0,MATCH("R",INDIRECT(CONCATENATE("SeguimientoAlumnos!R"&amp;MATCH($C104,SeguimientoAlumnos!$C$3:$C$160,0)+2&amp;"C5"&amp;":R"&amp;MATCH($C104,SeguimientoAlumnos!$C$3:$C$160,0)+2&amp;"C76"),FALSE()),0)+4,0)</f>
        <v>0</v>
      </c>
      <c r="AH104" s="133">
        <f aca="1">IF($Q104&gt;1,MATCH("R",INDIRECT(CONCATENATE("SeguimientoAlumnos!R"&amp;MATCH($C104,SeguimientoAlumnos!$C$3:$C$160,0)+2&amp;"C"&amp;AG104+1&amp;":R"&amp;MATCH($C104,SeguimientoAlumnos!$C$3:$C$160,0)+2&amp;"C76"),FALSE()),0)+AG104,0)</f>
        <v>0</v>
      </c>
      <c r="AI104" s="133">
        <f aca="1">IF($Q104&gt;1,MATCH("R",INDIRECT(CONCATENATE("SeguimientoAlumnos!R"&amp;MATCH($C104,SeguimientoAlumnos!$C$3:$C$160,0)+2&amp;"C"&amp;AH104+1&amp;":R"&amp;MATCH($C104,SeguimientoAlumnos!$C$3:$C$160,0)+2&amp;"C76"),FALSE()),0)+AH104,0)</f>
        <v>0</v>
      </c>
      <c r="AJ104" s="133">
        <f aca="1">IF($Q104&gt;1,MATCH("R",INDIRECT(CONCATENATE("SeguimientoAlumnos!R"&amp;MATCH($C104,SeguimientoAlumnos!$C$3:$C$160,0)+2&amp;"C"&amp;AI104+1&amp;":R"&amp;MATCH($C104,SeguimientoAlumnos!$C$3:$C$160,0)+2&amp;"C76"),FALSE()),0)+AI104,0)</f>
        <v>0</v>
      </c>
      <c r="AK104" s="133">
        <f aca="1">IF($Q104&gt;1,MATCH("R",INDIRECT(CONCATENATE("SeguimientoAlumnos!R"&amp;MATCH($C104,SeguimientoAlumnos!$C$3:$C$160,0)+2&amp;"C"&amp;AJ104+1&amp;":R"&amp;MATCH($C104,SeguimientoAlumnos!$C$3:$C$160,0)+2&amp;"C76"),FALSE()),0)+AJ104,0)</f>
        <v>0</v>
      </c>
      <c r="AL104" s="134">
        <f aca="1">IF($Q104&gt;1,MATCH("R",INDIRECT(CONCATENATE("SeguimientoAlumnos!R"&amp;MATCH($C104,SeguimientoAlumnos!$C$3:$C$160,0)+2&amp;"C"&amp;AK104+1&amp;":R"&amp;MATCH($C104,SeguimientoAlumnos!$C$3:$C$160,0)+2&amp;"C76"),FALSE()),0)+AK104,0)</f>
        <v>0</v>
      </c>
      <c r="AM104" s="134">
        <f aca="1">IF($Q104&gt;1,MATCH("R",INDIRECT(CONCATENATE("SeguimientoAlumnos!R"&amp;MATCH($C104,SeguimientoAlumnos!$C$3:$C$160,0)+2&amp;"C"&amp;AL104+1&amp;":R"&amp;MATCH($C104,SeguimientoAlumnos!$C$3:$C$160,0)+2&amp;"C76"),FALSE()),0)+AL104,0)</f>
        <v>0</v>
      </c>
      <c r="AN104" s="133">
        <f aca="1">IF($G104&gt;0,MATCH("X",INDIRECT(CONCATENATE("SeguimientoAlumnos!R"&amp;MATCH($C104,SeguimientoAlumnos!$C$3:$C$160,0)+2&amp;"C5"&amp;":R"&amp;MATCH($C104,SeguimientoAlumnos!$C$3:$C$160,0)+2&amp;"C76"),FALSE()),0)+4,0)</f>
        <v>0</v>
      </c>
      <c r="AO104" s="135">
        <f aca="1">IF($G104&gt;1,MATCH("X",INDIRECT(CONCATENATE("SeguimientoAlumnos!R"&amp;MATCH($C104,SeguimientoAlumnos!$C$3:$C$160,0)+2&amp;"C"&amp;AN104+1&amp;":R"&amp;MATCH($C104,SeguimientoAlumnos!$C$3:$C$160,0)+2&amp;"C76"),FALSE()),0)+AN104,0)</f>
        <v>0</v>
      </c>
      <c r="AP104" s="133">
        <f aca="1">IF($G104&gt;1,MATCH("X",INDIRECT(CONCATENATE("SeguimientoAlumnos!R"&amp;MATCH($C104,SeguimientoAlumnos!$C$3:$C$160,0)+2&amp;"C"&amp;AO104+1&amp;":R"&amp;MATCH($C104,SeguimientoAlumnos!$C$3:$C$160,0)+2&amp;"C76"),FALSE()),0)+AO104,0)</f>
        <v>0</v>
      </c>
      <c r="AQ104" s="133">
        <f aca="1">IF($G104&gt;1,MATCH("X",INDIRECT(CONCATENATE("SeguimientoAlumnos!R"&amp;MATCH($C104,SeguimientoAlumnos!$C$3:$C$160,0)+2&amp;"C"&amp;AP104+1&amp;":R"&amp;MATCH($C104,SeguimientoAlumnos!$C$3:$C$160,0)+2&amp;"C76"),FALSE()),0)+AP104,0)</f>
        <v>0</v>
      </c>
      <c r="AR104" s="133">
        <f aca="1">IF($G104&gt;1,MATCH("X",INDIRECT(CONCATENATE("SeguimientoAlumnos!R"&amp;MATCH($C104,SeguimientoAlumnos!$C$3:$C$160,0)+2&amp;"C"&amp;AQ104+1&amp;":R"&amp;MATCH($C104,SeguimientoAlumnos!$C$3:$C$160,0)+2&amp;"C76"),FALSE()),0)+AQ104,0)</f>
        <v>0</v>
      </c>
      <c r="AS104" s="133">
        <f aca="1">IF($G104&gt;1,MATCH("X",INDIRECT(CONCATENATE("SeguimientoAlumnos!R"&amp;MATCH($C104,SeguimientoAlumnos!$C$3:$C$160,0)+2&amp;"C"&amp;AR104+1&amp;":R"&amp;MATCH($C104,SeguimientoAlumnos!$C$3:$C$160,0)+2&amp;"C76"),FALSE()),0)+AR104,0)</f>
        <v>0</v>
      </c>
      <c r="AT104" s="133">
        <f aca="1">IF($G104&gt;1,MATCH("X",INDIRECT(CONCATENATE("SeguimientoAlumnos!R"&amp;MATCH($C104,SeguimientoAlumnos!$C$3:$C$160,0)+2&amp;"C"&amp;AS104+1&amp;":R"&amp;MATCH($C104,SeguimientoAlumnos!$C$3:$C$160,0)+2&amp;"C76"),FALSE()),0)+AS104,0)</f>
        <v>0</v>
      </c>
      <c r="AU104" s="133">
        <f aca="1">IF($G104&gt;1,MATCH("X",INDIRECT(CONCATENATE("SeguimientoAlumnos!R"&amp;MATCH($C104,SeguimientoAlumnos!$C$3:$C$160,0)+2&amp;"C"&amp;AT104+1&amp;":R"&amp;MATCH($C104,SeguimientoAlumnos!$C$3:$C$160,0)+2&amp;"C76"),FALSE()),0)+AT104,0)</f>
        <v>0</v>
      </c>
      <c r="AV104" s="133">
        <f aca="1">IF($G104&gt;1,MATCH("X",INDIRECT(CONCATENATE("SeguimientoAlumnos!R"&amp;MATCH($C104,SeguimientoAlumnos!$C$3:$C$160,0)+2&amp;"C"&amp;AU104+1&amp;":R"&amp;MATCH($C104,SeguimientoAlumnos!$C$3:$C$160,0)+2&amp;"C76"),FALSE()),0)+AU104,0)</f>
        <v>0</v>
      </c>
    </row>
    <row r="105" spans="1:48" ht="15.75" customHeight="1">
      <c r="A105" s="130" t="e">
        <f>#REF!</f>
        <v>#REF!</v>
      </c>
      <c r="B105" s="130" t="str">
        <f>SeguimientoAlumnos!A107</f>
        <v>ISC03C</v>
      </c>
      <c r="C105" s="130" t="str">
        <f>SeguimientoAlumnos!C107</f>
        <v>UP220382</v>
      </c>
      <c r="D105" s="130">
        <f>SeguimientoAlumnos!D107</f>
        <v>0</v>
      </c>
      <c r="E105" s="65" t="str">
        <f>C105&amp;"@alumnos.upa.edu.mx"</f>
        <v>UP220382@alumnos.upa.edu.mx</v>
      </c>
      <c r="F105" s="65">
        <f>VLOOKUP($C105,SeguimientoAlumnos!$C$2:$BW$109,51,FALSE())</f>
        <v>0</v>
      </c>
      <c r="G105" s="65">
        <f>VLOOKUP($C105,SeguimientoAlumnos!$C$2:$BW$109,52,FALSE())</f>
        <v>0</v>
      </c>
      <c r="H105" s="131" t="str">
        <f aca="1">IFERROR(INDIRECT(CONCATENATE("SeguimientoAlumnos!R2C"&amp;AN105),FALSE()),"")</f>
        <v/>
      </c>
      <c r="I105" s="131" t="str">
        <f aca="1">IFERROR(INDIRECT(CONCATENATE("SeguimientoAlumnos!R2C"&amp;AO105),FALSE()),"")</f>
        <v/>
      </c>
      <c r="J105" s="131" t="str">
        <f aca="1">IFERROR(INDIRECT(CONCATENATE("SeguimientoAlumnos!R2C"&amp;AP105),FALSE()),"")</f>
        <v/>
      </c>
      <c r="K105" s="131" t="str">
        <f aca="1">IFERROR(INDIRECT(CONCATENATE("SeguimientoAlumnos!R2C"&amp;AQ105),FALSE()),"")</f>
        <v/>
      </c>
      <c r="L105" s="131" t="str">
        <f aca="1">IFERROR(INDIRECT(CONCATENATE("SeguimientoAlumnos!R2C"&amp;AR105),FALSE()),"")</f>
        <v/>
      </c>
      <c r="M105" s="131" t="str">
        <f aca="1">IFERROR(INDIRECT(CONCATENATE("SeguimientoAlumnos!R2C"&amp;AS105),FALSE()),"")</f>
        <v/>
      </c>
      <c r="N105" s="131" t="str">
        <f aca="1">IFERROR(INDIRECT(CONCATENATE("SeguimientoAlumnos!R2C"&amp;AT105),FALSE()),"")</f>
        <v/>
      </c>
      <c r="O105" s="131" t="str">
        <f aca="1">IFERROR(INDIRECT(CONCATENATE("SeguimientoAlumnos!R2C"&amp;AU105),FALSE()),"")</f>
        <v/>
      </c>
      <c r="P105" s="131" t="str">
        <f aca="1">IFERROR(INDIRECT(CONCATENATE("SeguimientoAlumnos!R2C"&amp;AV105),FALSE()),"")</f>
        <v/>
      </c>
      <c r="Q105" s="65">
        <f>VLOOKUP($C105,SeguimientoAlumnos!$C$2:$BT$109,49,FALSE())</f>
        <v>0</v>
      </c>
      <c r="R105" s="131" t="str">
        <f aca="1">IFERROR(INDIRECT(CONCATENATE("SeguimientoAlumnos!R2C"&amp;AG105),FALSE()),"")</f>
        <v/>
      </c>
      <c r="S105" s="131" t="str">
        <f aca="1">IFERROR(INDIRECT(CONCATENATE("SeguimientoAlumnos!R2C"&amp;AH105),FALSE()),"")</f>
        <v/>
      </c>
      <c r="T105" s="131" t="str">
        <f aca="1">IFERROR(INDIRECT(CONCATENATE("SeguimientoAlumnos!R2C"&amp;AI105),FALSE()),"")</f>
        <v/>
      </c>
      <c r="U105" s="65"/>
      <c r="V105" s="65"/>
      <c r="W105" s="65"/>
      <c r="X105" s="65"/>
      <c r="Y105" s="65">
        <f>VLOOKUP($C105,SeguimientoAlumnos!$C$2:$BT$109,50,FALSE())</f>
        <v>0</v>
      </c>
      <c r="Z105" s="131" t="str">
        <f aca="1">IFERROR(INDIRECT(CONCATENATE("SeguimientoAlumnos!R2C"&amp;AD105),FALSE()),"")</f>
        <v/>
      </c>
      <c r="AA105" s="131" t="str">
        <f aca="1">IFERROR(INDIRECT(CONCATENATE("SeguimientoAlumnos!R2C"&amp;AE105),FALSE()),"")</f>
        <v/>
      </c>
      <c r="AB105" s="131" t="str">
        <f aca="1">IFERROR(INDIRECT(CONCATENATE("SeguimientoAlumnos!R2C"&amp;AF105),FALSE()),"")</f>
        <v/>
      </c>
      <c r="AC105" s="65">
        <f>VLOOKUP($C105,SeguimientoAlumnos!$C$2:$BT$109,43,FALSE())</f>
        <v>0</v>
      </c>
      <c r="AD105" s="132">
        <f aca="1">IF($Y105&gt;0,MATCH("E",INDIRECT(CONCATENATE("SeguimientoAlumnos!R"&amp;MATCH($C105,SeguimientoAlumnos!$C$3:$C$130,0)+2&amp;"C5"&amp;":R"&amp;MATCH($C105,SeguimientoAlumnos!$C$3:$C$130,0)+2&amp;"C76"),FALSE()),0)+4,0)</f>
        <v>0</v>
      </c>
      <c r="AE105" s="133">
        <f aca="1">IF($Y105&gt;1,MATCH("E",INDIRECT(CONCATENATE("SeguimientoAlumnos!R"&amp;MATCH($C105,SeguimientoAlumnos!$C$3:$C$130,0)+2&amp;"C"&amp;AD105+1&amp;":R"&amp;MATCH($C105,SeguimientoAlumnos!$C$3:$C$130,0)+2&amp;"C76"),FALSE()),0)+AD105,0)</f>
        <v>0</v>
      </c>
      <c r="AF105" s="133">
        <f aca="1">IF($Y105&gt;2,MATCH("E",INDIRECT(CONCATENATE("SeguimientoAlumnos!R"&amp;MATCH($C105,SeguimientoAlumnos!$C$3:$C$130,0)+2&amp;"C"&amp;AE105+1&amp;":R"&amp;MATCH($C105,SeguimientoAlumnos!$C$3:$C$130,0)+2&amp;"C76"),FALSE()),0)+AE105,0)</f>
        <v>0</v>
      </c>
      <c r="AG105" s="133">
        <f aca="1">IF($Q105&gt;0,MATCH("R",INDIRECT(CONCATENATE("SeguimientoAlumnos!R"&amp;MATCH($C105,SeguimientoAlumnos!$C$3:$C$160,0)+2&amp;"C5"&amp;":R"&amp;MATCH($C105,SeguimientoAlumnos!$C$3:$C$160,0)+2&amp;"C76"),FALSE()),0)+4,0)</f>
        <v>0</v>
      </c>
      <c r="AH105" s="133">
        <f aca="1">IF($Q105&gt;1,MATCH("R",INDIRECT(CONCATENATE("SeguimientoAlumnos!R"&amp;MATCH($C105,SeguimientoAlumnos!$C$3:$C$160,0)+2&amp;"C"&amp;AG105+1&amp;":R"&amp;MATCH($C105,SeguimientoAlumnos!$C$3:$C$160,0)+2&amp;"C76"),FALSE()),0)+AG105,0)</f>
        <v>0</v>
      </c>
      <c r="AI105" s="133">
        <f aca="1">IF($Q105&gt;1,MATCH("R",INDIRECT(CONCATENATE("SeguimientoAlumnos!R"&amp;MATCH($C105,SeguimientoAlumnos!$C$3:$C$160,0)+2&amp;"C"&amp;AH105+1&amp;":R"&amp;MATCH($C105,SeguimientoAlumnos!$C$3:$C$160,0)+2&amp;"C76"),FALSE()),0)+AH105,0)</f>
        <v>0</v>
      </c>
      <c r="AJ105" s="133">
        <f aca="1">IF($Q105&gt;1,MATCH("R",INDIRECT(CONCATENATE("SeguimientoAlumnos!R"&amp;MATCH($C105,SeguimientoAlumnos!$C$3:$C$160,0)+2&amp;"C"&amp;AI105+1&amp;":R"&amp;MATCH($C105,SeguimientoAlumnos!$C$3:$C$160,0)+2&amp;"C76"),FALSE()),0)+AI105,0)</f>
        <v>0</v>
      </c>
      <c r="AK105" s="133">
        <f aca="1">IF($Q105&gt;1,MATCH("R",INDIRECT(CONCATENATE("SeguimientoAlumnos!R"&amp;MATCH($C105,SeguimientoAlumnos!$C$3:$C$160,0)+2&amp;"C"&amp;AJ105+1&amp;":R"&amp;MATCH($C105,SeguimientoAlumnos!$C$3:$C$160,0)+2&amp;"C76"),FALSE()),0)+AJ105,0)</f>
        <v>0</v>
      </c>
      <c r="AL105" s="134">
        <f aca="1">IF($Q105&gt;1,MATCH("R",INDIRECT(CONCATENATE("SeguimientoAlumnos!R"&amp;MATCH($C105,SeguimientoAlumnos!$C$3:$C$160,0)+2&amp;"C"&amp;AK105+1&amp;":R"&amp;MATCH($C105,SeguimientoAlumnos!$C$3:$C$160,0)+2&amp;"C76"),FALSE()),0)+AK105,0)</f>
        <v>0</v>
      </c>
      <c r="AM105" s="134">
        <f aca="1">IF($Q105&gt;1,MATCH("R",INDIRECT(CONCATENATE("SeguimientoAlumnos!R"&amp;MATCH($C105,SeguimientoAlumnos!$C$3:$C$160,0)+2&amp;"C"&amp;AL105+1&amp;":R"&amp;MATCH($C105,SeguimientoAlumnos!$C$3:$C$160,0)+2&amp;"C76"),FALSE()),0)+AL105,0)</f>
        <v>0</v>
      </c>
      <c r="AN105" s="133">
        <f aca="1">IF($G105&gt;0,MATCH("X",INDIRECT(CONCATENATE("SeguimientoAlumnos!R"&amp;MATCH($C105,SeguimientoAlumnos!$C$3:$C$160,0)+2&amp;"C5"&amp;":R"&amp;MATCH($C105,SeguimientoAlumnos!$C$3:$C$160,0)+2&amp;"C76"),FALSE()),0)+4,0)</f>
        <v>0</v>
      </c>
      <c r="AO105" s="135">
        <f aca="1">IF($G105&gt;1,MATCH("X",INDIRECT(CONCATENATE("SeguimientoAlumnos!R"&amp;MATCH($C105,SeguimientoAlumnos!$C$3:$C$160,0)+2&amp;"C"&amp;AN105+1&amp;":R"&amp;MATCH($C105,SeguimientoAlumnos!$C$3:$C$160,0)+2&amp;"C76"),FALSE()),0)+AN105,0)</f>
        <v>0</v>
      </c>
      <c r="AP105" s="133">
        <f aca="1">IF($G105&gt;1,MATCH("X",INDIRECT(CONCATENATE("SeguimientoAlumnos!R"&amp;MATCH($C105,SeguimientoAlumnos!$C$3:$C$160,0)+2&amp;"C"&amp;AO105+1&amp;":R"&amp;MATCH($C105,SeguimientoAlumnos!$C$3:$C$160,0)+2&amp;"C76"),FALSE()),0)+AO105,0)</f>
        <v>0</v>
      </c>
      <c r="AQ105" s="133">
        <f aca="1">IF($G105&gt;1,MATCH("X",INDIRECT(CONCATENATE("SeguimientoAlumnos!R"&amp;MATCH($C105,SeguimientoAlumnos!$C$3:$C$160,0)+2&amp;"C"&amp;AP105+1&amp;":R"&amp;MATCH($C105,SeguimientoAlumnos!$C$3:$C$160,0)+2&amp;"C76"),FALSE()),0)+AP105,0)</f>
        <v>0</v>
      </c>
      <c r="AR105" s="133">
        <f aca="1">IF($G105&gt;1,MATCH("X",INDIRECT(CONCATENATE("SeguimientoAlumnos!R"&amp;MATCH($C105,SeguimientoAlumnos!$C$3:$C$160,0)+2&amp;"C"&amp;AQ105+1&amp;":R"&amp;MATCH($C105,SeguimientoAlumnos!$C$3:$C$160,0)+2&amp;"C76"),FALSE()),0)+AQ105,0)</f>
        <v>0</v>
      </c>
      <c r="AS105" s="133">
        <f aca="1">IF($G105&gt;1,MATCH("X",INDIRECT(CONCATENATE("SeguimientoAlumnos!R"&amp;MATCH($C105,SeguimientoAlumnos!$C$3:$C$160,0)+2&amp;"C"&amp;AR105+1&amp;":R"&amp;MATCH($C105,SeguimientoAlumnos!$C$3:$C$160,0)+2&amp;"C76"),FALSE()),0)+AR105,0)</f>
        <v>0</v>
      </c>
      <c r="AT105" s="133">
        <f aca="1">IF($G105&gt;1,MATCH("X",INDIRECT(CONCATENATE("SeguimientoAlumnos!R"&amp;MATCH($C105,SeguimientoAlumnos!$C$3:$C$160,0)+2&amp;"C"&amp;AS105+1&amp;":R"&amp;MATCH($C105,SeguimientoAlumnos!$C$3:$C$160,0)+2&amp;"C76"),FALSE()),0)+AS105,0)</f>
        <v>0</v>
      </c>
      <c r="AU105" s="133">
        <f aca="1">IF($G105&gt;1,MATCH("X",INDIRECT(CONCATENATE("SeguimientoAlumnos!R"&amp;MATCH($C105,SeguimientoAlumnos!$C$3:$C$160,0)+2&amp;"C"&amp;AT105+1&amp;":R"&amp;MATCH($C105,SeguimientoAlumnos!$C$3:$C$160,0)+2&amp;"C76"),FALSE()),0)+AT105,0)</f>
        <v>0</v>
      </c>
      <c r="AV105" s="133">
        <f aca="1">IF($G105&gt;1,MATCH("X",INDIRECT(CONCATENATE("SeguimientoAlumnos!R"&amp;MATCH($C105,SeguimientoAlumnos!$C$3:$C$160,0)+2&amp;"C"&amp;AU105+1&amp;":R"&amp;MATCH($C105,SeguimientoAlumnos!$C$3:$C$160,0)+2&amp;"C76"),FALSE()),0)+AU105,0)</f>
        <v>0</v>
      </c>
    </row>
    <row r="106" spans="1:48" ht="15.75" customHeight="1">
      <c r="A106" s="130" t="e">
        <f>#REF!</f>
        <v>#REF!</v>
      </c>
      <c r="B106" s="130" t="str">
        <f>SeguimientoAlumnos!A108</f>
        <v>ISC03C</v>
      </c>
      <c r="C106" s="130" t="str">
        <f>SeguimientoAlumnos!C108</f>
        <v>UP220499</v>
      </c>
      <c r="D106" s="130">
        <f>SeguimientoAlumnos!D108</f>
        <v>0</v>
      </c>
      <c r="E106" s="65" t="str">
        <f>C106&amp;"@alumnos.upa.edu.mx"</f>
        <v>UP220499@alumnos.upa.edu.mx</v>
      </c>
      <c r="F106" s="65">
        <f>VLOOKUP($C106,SeguimientoAlumnos!$C$2:$BW$109,51,FALSE())</f>
        <v>0</v>
      </c>
      <c r="G106" s="65">
        <f>VLOOKUP($C106,SeguimientoAlumnos!$C$2:$BW$109,52,FALSE())</f>
        <v>0</v>
      </c>
      <c r="H106" s="131" t="str">
        <f aca="1">IFERROR(INDIRECT(CONCATENATE("SeguimientoAlumnos!R2C"&amp;AN106),FALSE()),"")</f>
        <v/>
      </c>
      <c r="I106" s="131" t="str">
        <f aca="1">IFERROR(INDIRECT(CONCATENATE("SeguimientoAlumnos!R2C"&amp;AO106),FALSE()),"")</f>
        <v/>
      </c>
      <c r="J106" s="131" t="str">
        <f aca="1">IFERROR(INDIRECT(CONCATENATE("SeguimientoAlumnos!R2C"&amp;AP106),FALSE()),"")</f>
        <v/>
      </c>
      <c r="K106" s="131" t="str">
        <f aca="1">IFERROR(INDIRECT(CONCATENATE("SeguimientoAlumnos!R2C"&amp;AQ106),FALSE()),"")</f>
        <v/>
      </c>
      <c r="L106" s="131" t="str">
        <f aca="1">IFERROR(INDIRECT(CONCATENATE("SeguimientoAlumnos!R2C"&amp;AR106),FALSE()),"")</f>
        <v/>
      </c>
      <c r="M106" s="131" t="str">
        <f aca="1">IFERROR(INDIRECT(CONCATENATE("SeguimientoAlumnos!R2C"&amp;AS106),FALSE()),"")</f>
        <v/>
      </c>
      <c r="N106" s="131" t="str">
        <f aca="1">IFERROR(INDIRECT(CONCATENATE("SeguimientoAlumnos!R2C"&amp;AT106),FALSE()),"")</f>
        <v/>
      </c>
      <c r="O106" s="131" t="str">
        <f aca="1">IFERROR(INDIRECT(CONCATENATE("SeguimientoAlumnos!R2C"&amp;AU106),FALSE()),"")</f>
        <v/>
      </c>
      <c r="P106" s="131" t="str">
        <f aca="1">IFERROR(INDIRECT(CONCATENATE("SeguimientoAlumnos!R2C"&amp;AV106),FALSE()),"")</f>
        <v/>
      </c>
      <c r="Q106" s="65">
        <f>VLOOKUP($C106,SeguimientoAlumnos!$C$2:$BT$109,49,FALSE())</f>
        <v>0</v>
      </c>
      <c r="R106" s="131" t="str">
        <f aca="1">IFERROR(INDIRECT(CONCATENATE("SeguimientoAlumnos!R2C"&amp;AG106),FALSE()),"")</f>
        <v/>
      </c>
      <c r="S106" s="131" t="str">
        <f aca="1">IFERROR(INDIRECT(CONCATENATE("SeguimientoAlumnos!R2C"&amp;AH106),FALSE()),"")</f>
        <v/>
      </c>
      <c r="T106" s="131" t="str">
        <f aca="1">IFERROR(INDIRECT(CONCATENATE("SeguimientoAlumnos!R2C"&amp;AI106),FALSE()),"")</f>
        <v/>
      </c>
      <c r="U106" s="65"/>
      <c r="V106" s="65"/>
      <c r="W106" s="65"/>
      <c r="X106" s="65"/>
      <c r="Y106" s="65">
        <f>VLOOKUP($C106,SeguimientoAlumnos!$C$2:$BT$109,50,FALSE())</f>
        <v>0</v>
      </c>
      <c r="Z106" s="131" t="str">
        <f aca="1">IFERROR(INDIRECT(CONCATENATE("SeguimientoAlumnos!R2C"&amp;AD106),FALSE()),"")</f>
        <v/>
      </c>
      <c r="AA106" s="131" t="str">
        <f aca="1">IFERROR(INDIRECT(CONCATENATE("SeguimientoAlumnos!R2C"&amp;AE106),FALSE()),"")</f>
        <v/>
      </c>
      <c r="AB106" s="131" t="str">
        <f aca="1">IFERROR(INDIRECT(CONCATENATE("SeguimientoAlumnos!R2C"&amp;AF106),FALSE()),"")</f>
        <v/>
      </c>
      <c r="AC106" s="65">
        <f>VLOOKUP($C106,SeguimientoAlumnos!$C$2:$BT$109,43,FALSE())</f>
        <v>0</v>
      </c>
      <c r="AD106" s="132">
        <f aca="1">IF($Y106&gt;0,MATCH("E",INDIRECT(CONCATENATE("SeguimientoAlumnos!R"&amp;MATCH($C106,SeguimientoAlumnos!$C$3:$C$130,0)+2&amp;"C5"&amp;":R"&amp;MATCH($C106,SeguimientoAlumnos!$C$3:$C$130,0)+2&amp;"C76"),FALSE()),0)+4,0)</f>
        <v>0</v>
      </c>
      <c r="AE106" s="133">
        <f aca="1">IF($Y106&gt;1,MATCH("E",INDIRECT(CONCATENATE("SeguimientoAlumnos!R"&amp;MATCH($C106,SeguimientoAlumnos!$C$3:$C$130,0)+2&amp;"C"&amp;AD106+1&amp;":R"&amp;MATCH($C106,SeguimientoAlumnos!$C$3:$C$130,0)+2&amp;"C76"),FALSE()),0)+AD106,0)</f>
        <v>0</v>
      </c>
      <c r="AF106" s="133">
        <f aca="1">IF($Y106&gt;2,MATCH("E",INDIRECT(CONCATENATE("SeguimientoAlumnos!R"&amp;MATCH($C106,SeguimientoAlumnos!$C$3:$C$130,0)+2&amp;"C"&amp;AE106+1&amp;":R"&amp;MATCH($C106,SeguimientoAlumnos!$C$3:$C$130,0)+2&amp;"C76"),FALSE()),0)+AE106,0)</f>
        <v>0</v>
      </c>
      <c r="AG106" s="133">
        <f aca="1">IF($Q106&gt;0,MATCH("R",INDIRECT(CONCATENATE("SeguimientoAlumnos!R"&amp;MATCH($C106,SeguimientoAlumnos!$C$3:$C$160,0)+2&amp;"C5"&amp;":R"&amp;MATCH($C106,SeguimientoAlumnos!$C$3:$C$160,0)+2&amp;"C76"),FALSE()),0)+4,0)</f>
        <v>0</v>
      </c>
      <c r="AH106" s="133">
        <f aca="1">IF($Q106&gt;1,MATCH("R",INDIRECT(CONCATENATE("SeguimientoAlumnos!R"&amp;MATCH($C106,SeguimientoAlumnos!$C$3:$C$160,0)+2&amp;"C"&amp;AG106+1&amp;":R"&amp;MATCH($C106,SeguimientoAlumnos!$C$3:$C$160,0)+2&amp;"C76"),FALSE()),0)+AG106,0)</f>
        <v>0</v>
      </c>
      <c r="AI106" s="133">
        <f aca="1">IF($Q106&gt;1,MATCH("R",INDIRECT(CONCATENATE("SeguimientoAlumnos!R"&amp;MATCH($C106,SeguimientoAlumnos!$C$3:$C$160,0)+2&amp;"C"&amp;AH106+1&amp;":R"&amp;MATCH($C106,SeguimientoAlumnos!$C$3:$C$160,0)+2&amp;"C76"),FALSE()),0)+AH106,0)</f>
        <v>0</v>
      </c>
      <c r="AJ106" s="133">
        <f aca="1">IF($Q106&gt;1,MATCH("R",INDIRECT(CONCATENATE("SeguimientoAlumnos!R"&amp;MATCH($C106,SeguimientoAlumnos!$C$3:$C$160,0)+2&amp;"C"&amp;AI106+1&amp;":R"&amp;MATCH($C106,SeguimientoAlumnos!$C$3:$C$160,0)+2&amp;"C76"),FALSE()),0)+AI106,0)</f>
        <v>0</v>
      </c>
      <c r="AK106" s="133">
        <f aca="1">IF($Q106&gt;1,MATCH("R",INDIRECT(CONCATENATE("SeguimientoAlumnos!R"&amp;MATCH($C106,SeguimientoAlumnos!$C$3:$C$160,0)+2&amp;"C"&amp;AJ106+1&amp;":R"&amp;MATCH($C106,SeguimientoAlumnos!$C$3:$C$160,0)+2&amp;"C76"),FALSE()),0)+AJ106,0)</f>
        <v>0</v>
      </c>
      <c r="AL106" s="134">
        <f aca="1">IF($Q106&gt;1,MATCH("R",INDIRECT(CONCATENATE("SeguimientoAlumnos!R"&amp;MATCH($C106,SeguimientoAlumnos!$C$3:$C$160,0)+2&amp;"C"&amp;AK106+1&amp;":R"&amp;MATCH($C106,SeguimientoAlumnos!$C$3:$C$160,0)+2&amp;"C76"),FALSE()),0)+AK106,0)</f>
        <v>0</v>
      </c>
      <c r="AM106" s="134">
        <f aca="1">IF($Q106&gt;1,MATCH("R",INDIRECT(CONCATENATE("SeguimientoAlumnos!R"&amp;MATCH($C106,SeguimientoAlumnos!$C$3:$C$160,0)+2&amp;"C"&amp;AL106+1&amp;":R"&amp;MATCH($C106,SeguimientoAlumnos!$C$3:$C$160,0)+2&amp;"C76"),FALSE()),0)+AL106,0)</f>
        <v>0</v>
      </c>
      <c r="AN106" s="133">
        <f aca="1">IF($G106&gt;0,MATCH("X",INDIRECT(CONCATENATE("SeguimientoAlumnos!R"&amp;MATCH($C106,SeguimientoAlumnos!$C$3:$C$160,0)+2&amp;"C5"&amp;":R"&amp;MATCH($C106,SeguimientoAlumnos!$C$3:$C$160,0)+2&amp;"C76"),FALSE()),0)+4,0)</f>
        <v>0</v>
      </c>
      <c r="AO106" s="135">
        <f aca="1">IF($G106&gt;1,MATCH("X",INDIRECT(CONCATENATE("SeguimientoAlumnos!R"&amp;MATCH($C106,SeguimientoAlumnos!$C$3:$C$160,0)+2&amp;"C"&amp;AN106+1&amp;":R"&amp;MATCH($C106,SeguimientoAlumnos!$C$3:$C$160,0)+2&amp;"C76"),FALSE()),0)+AN106,0)</f>
        <v>0</v>
      </c>
      <c r="AP106" s="133">
        <f aca="1">IF($G106&gt;1,MATCH("X",INDIRECT(CONCATENATE("SeguimientoAlumnos!R"&amp;MATCH($C106,SeguimientoAlumnos!$C$3:$C$160,0)+2&amp;"C"&amp;AO106+1&amp;":R"&amp;MATCH($C106,SeguimientoAlumnos!$C$3:$C$160,0)+2&amp;"C76"),FALSE()),0)+AO106,0)</f>
        <v>0</v>
      </c>
      <c r="AQ106" s="133">
        <f aca="1">IF($G106&gt;1,MATCH("X",INDIRECT(CONCATENATE("SeguimientoAlumnos!R"&amp;MATCH($C106,SeguimientoAlumnos!$C$3:$C$160,0)+2&amp;"C"&amp;AP106+1&amp;":R"&amp;MATCH($C106,SeguimientoAlumnos!$C$3:$C$160,0)+2&amp;"C76"),FALSE()),0)+AP106,0)</f>
        <v>0</v>
      </c>
      <c r="AR106" s="133">
        <f aca="1">IF($G106&gt;1,MATCH("X",INDIRECT(CONCATENATE("SeguimientoAlumnos!R"&amp;MATCH($C106,SeguimientoAlumnos!$C$3:$C$160,0)+2&amp;"C"&amp;AQ106+1&amp;":R"&amp;MATCH($C106,SeguimientoAlumnos!$C$3:$C$160,0)+2&amp;"C76"),FALSE()),0)+AQ106,0)</f>
        <v>0</v>
      </c>
      <c r="AS106" s="133">
        <f aca="1">IF($G106&gt;1,MATCH("X",INDIRECT(CONCATENATE("SeguimientoAlumnos!R"&amp;MATCH($C106,SeguimientoAlumnos!$C$3:$C$160,0)+2&amp;"C"&amp;AR106+1&amp;":R"&amp;MATCH($C106,SeguimientoAlumnos!$C$3:$C$160,0)+2&amp;"C76"),FALSE()),0)+AR106,0)</f>
        <v>0</v>
      </c>
      <c r="AT106" s="133">
        <f aca="1">IF($G106&gt;1,MATCH("X",INDIRECT(CONCATENATE("SeguimientoAlumnos!R"&amp;MATCH($C106,SeguimientoAlumnos!$C$3:$C$160,0)+2&amp;"C"&amp;AS106+1&amp;":R"&amp;MATCH($C106,SeguimientoAlumnos!$C$3:$C$160,0)+2&amp;"C76"),FALSE()),0)+AS106,0)</f>
        <v>0</v>
      </c>
      <c r="AU106" s="133">
        <f aca="1">IF($G106&gt;1,MATCH("X",INDIRECT(CONCATENATE("SeguimientoAlumnos!R"&amp;MATCH($C106,SeguimientoAlumnos!$C$3:$C$160,0)+2&amp;"C"&amp;AT106+1&amp;":R"&amp;MATCH($C106,SeguimientoAlumnos!$C$3:$C$160,0)+2&amp;"C76"),FALSE()),0)+AT106,0)</f>
        <v>0</v>
      </c>
      <c r="AV106" s="133">
        <f aca="1">IF($G106&gt;1,MATCH("X",INDIRECT(CONCATENATE("SeguimientoAlumnos!R"&amp;MATCH($C106,SeguimientoAlumnos!$C$3:$C$160,0)+2&amp;"C"&amp;AU106+1&amp;":R"&amp;MATCH($C106,SeguimientoAlumnos!$C$3:$C$160,0)+2&amp;"C76"),FALSE()),0)+AU106,0)</f>
        <v>0</v>
      </c>
    </row>
    <row r="107" spans="1:48" ht="15.75" customHeight="1">
      <c r="A107" s="130" t="e">
        <f>#REF!</f>
        <v>#REF!</v>
      </c>
      <c r="B107" s="130" t="str">
        <f>SeguimientoAlumnos!A109</f>
        <v>ISC02B</v>
      </c>
      <c r="C107" s="130" t="str">
        <f>SeguimientoAlumnos!C109</f>
        <v>UP220665</v>
      </c>
      <c r="D107" s="130">
        <f>SeguimientoAlumnos!D109</f>
        <v>0</v>
      </c>
      <c r="E107" s="65" t="str">
        <f>C107&amp;"@alumnos.upa.edu.mx"</f>
        <v>UP220665@alumnos.upa.edu.mx</v>
      </c>
      <c r="F107" s="65">
        <f>VLOOKUP($C107,SeguimientoAlumnos!$C$2:$BW$109,51,FALSE())</f>
        <v>0</v>
      </c>
      <c r="G107" s="65">
        <f>VLOOKUP($C107,SeguimientoAlumnos!$C$2:$BW$109,52,FALSE())</f>
        <v>0</v>
      </c>
      <c r="H107" s="131" t="str">
        <f aca="1">IFERROR(INDIRECT(CONCATENATE("SeguimientoAlumnos!R2C"&amp;AN107),FALSE()),"")</f>
        <v/>
      </c>
      <c r="I107" s="131" t="str">
        <f aca="1">IFERROR(INDIRECT(CONCATENATE("SeguimientoAlumnos!R2C"&amp;AO107),FALSE()),"")</f>
        <v/>
      </c>
      <c r="J107" s="131" t="str">
        <f aca="1">IFERROR(INDIRECT(CONCATENATE("SeguimientoAlumnos!R2C"&amp;AP107),FALSE()),"")</f>
        <v/>
      </c>
      <c r="K107" s="131" t="str">
        <f aca="1">IFERROR(INDIRECT(CONCATENATE("SeguimientoAlumnos!R2C"&amp;AQ107),FALSE()),"")</f>
        <v/>
      </c>
      <c r="L107" s="131" t="str">
        <f aca="1">IFERROR(INDIRECT(CONCATENATE("SeguimientoAlumnos!R2C"&amp;AR107),FALSE()),"")</f>
        <v/>
      </c>
      <c r="M107" s="131" t="str">
        <f aca="1">IFERROR(INDIRECT(CONCATENATE("SeguimientoAlumnos!R2C"&amp;AS107),FALSE()),"")</f>
        <v/>
      </c>
      <c r="N107" s="131" t="str">
        <f aca="1">IFERROR(INDIRECT(CONCATENATE("SeguimientoAlumnos!R2C"&amp;AT107),FALSE()),"")</f>
        <v/>
      </c>
      <c r="O107" s="131" t="str">
        <f aca="1">IFERROR(INDIRECT(CONCATENATE("SeguimientoAlumnos!R2C"&amp;AU107),FALSE()),"")</f>
        <v/>
      </c>
      <c r="P107" s="131" t="str">
        <f aca="1">IFERROR(INDIRECT(CONCATENATE("SeguimientoAlumnos!R2C"&amp;AV107),FALSE()),"")</f>
        <v/>
      </c>
      <c r="Q107" s="65">
        <f>VLOOKUP($C107,SeguimientoAlumnos!$C$2:$BT$109,49,FALSE())</f>
        <v>0</v>
      </c>
      <c r="R107" s="131" t="str">
        <f aca="1">IFERROR(INDIRECT(CONCATENATE("SeguimientoAlumnos!R2C"&amp;AG107),FALSE()),"")</f>
        <v/>
      </c>
      <c r="S107" s="131" t="str">
        <f aca="1">IFERROR(INDIRECT(CONCATENATE("SeguimientoAlumnos!R2C"&amp;AH107),FALSE()),"")</f>
        <v/>
      </c>
      <c r="T107" s="131" t="str">
        <f aca="1">IFERROR(INDIRECT(CONCATENATE("SeguimientoAlumnos!R2C"&amp;AI107),FALSE()),"")</f>
        <v/>
      </c>
      <c r="U107" s="65"/>
      <c r="V107" s="65"/>
      <c r="W107" s="65"/>
      <c r="X107" s="65"/>
      <c r="Y107" s="65">
        <f>VLOOKUP($C107,SeguimientoAlumnos!$C$2:$BT$109,50,FALSE())</f>
        <v>0</v>
      </c>
      <c r="Z107" s="131" t="str">
        <f aca="1">IFERROR(INDIRECT(CONCATENATE("SeguimientoAlumnos!R2C"&amp;AD107),FALSE()),"")</f>
        <v/>
      </c>
      <c r="AA107" s="131" t="str">
        <f aca="1">IFERROR(INDIRECT(CONCATENATE("SeguimientoAlumnos!R2C"&amp;AE107),FALSE()),"")</f>
        <v/>
      </c>
      <c r="AB107" s="131" t="str">
        <f aca="1">IFERROR(INDIRECT(CONCATENATE("SeguimientoAlumnos!R2C"&amp;AF107),FALSE()),"")</f>
        <v/>
      </c>
      <c r="AC107" s="65">
        <f>VLOOKUP($C107,SeguimientoAlumnos!$C$2:$BT$109,43,FALSE())</f>
        <v>0</v>
      </c>
      <c r="AD107" s="132">
        <f aca="1">IF($Y107&gt;0,MATCH("E",INDIRECT(CONCATENATE("SeguimientoAlumnos!R"&amp;MATCH($C107,SeguimientoAlumnos!$C$3:$C$130,0)+2&amp;"C5"&amp;":R"&amp;MATCH($C107,SeguimientoAlumnos!$C$3:$C$130,0)+2&amp;"C76"),FALSE()),0)+4,0)</f>
        <v>0</v>
      </c>
      <c r="AE107" s="133">
        <f aca="1">IF($Y107&gt;1,MATCH("E",INDIRECT(CONCATENATE("SeguimientoAlumnos!R"&amp;MATCH($C107,SeguimientoAlumnos!$C$3:$C$130,0)+2&amp;"C"&amp;AD107+1&amp;":R"&amp;MATCH($C107,SeguimientoAlumnos!$C$3:$C$130,0)+2&amp;"C76"),FALSE()),0)+AD107,0)</f>
        <v>0</v>
      </c>
      <c r="AF107" s="133">
        <f aca="1">IF($Y107&gt;2,MATCH("E",INDIRECT(CONCATENATE("SeguimientoAlumnos!R"&amp;MATCH($C107,SeguimientoAlumnos!$C$3:$C$130,0)+2&amp;"C"&amp;AE107+1&amp;":R"&amp;MATCH($C107,SeguimientoAlumnos!$C$3:$C$130,0)+2&amp;"C76"),FALSE()),0)+AE107,0)</f>
        <v>0</v>
      </c>
      <c r="AG107" s="133">
        <f aca="1">IF($Q107&gt;0,MATCH("R",INDIRECT(CONCATENATE("SeguimientoAlumnos!R"&amp;MATCH($C107,SeguimientoAlumnos!$C$3:$C$160,0)+2&amp;"C5"&amp;":R"&amp;MATCH($C107,SeguimientoAlumnos!$C$3:$C$160,0)+2&amp;"C76"),FALSE()),0)+4,0)</f>
        <v>0</v>
      </c>
      <c r="AH107" s="133">
        <f aca="1">IF($Q107&gt;1,MATCH("R",INDIRECT(CONCATENATE("SeguimientoAlumnos!R"&amp;MATCH($C107,SeguimientoAlumnos!$C$3:$C$160,0)+2&amp;"C"&amp;AG107+1&amp;":R"&amp;MATCH($C107,SeguimientoAlumnos!$C$3:$C$160,0)+2&amp;"C76"),FALSE()),0)+AG107,0)</f>
        <v>0</v>
      </c>
      <c r="AI107" s="133">
        <f aca="1">IF($Q107&gt;1,MATCH("R",INDIRECT(CONCATENATE("SeguimientoAlumnos!R"&amp;MATCH($C107,SeguimientoAlumnos!$C$3:$C$160,0)+2&amp;"C"&amp;AH107+1&amp;":R"&amp;MATCH($C107,SeguimientoAlumnos!$C$3:$C$160,0)+2&amp;"C76"),FALSE()),0)+AH107,0)</f>
        <v>0</v>
      </c>
      <c r="AJ107" s="133">
        <f aca="1">IF($Q107&gt;1,MATCH("R",INDIRECT(CONCATENATE("SeguimientoAlumnos!R"&amp;MATCH($C107,SeguimientoAlumnos!$C$3:$C$160,0)+2&amp;"C"&amp;AI107+1&amp;":R"&amp;MATCH($C107,SeguimientoAlumnos!$C$3:$C$160,0)+2&amp;"C76"),FALSE()),0)+AI107,0)</f>
        <v>0</v>
      </c>
      <c r="AK107" s="133">
        <f aca="1">IF($Q107&gt;1,MATCH("R",INDIRECT(CONCATENATE("SeguimientoAlumnos!R"&amp;MATCH($C107,SeguimientoAlumnos!$C$3:$C$160,0)+2&amp;"C"&amp;AJ107+1&amp;":R"&amp;MATCH($C107,SeguimientoAlumnos!$C$3:$C$160,0)+2&amp;"C76"),FALSE()),0)+AJ107,0)</f>
        <v>0</v>
      </c>
      <c r="AL107" s="134">
        <f aca="1">IF($Q107&gt;1,MATCH("R",INDIRECT(CONCATENATE("SeguimientoAlumnos!R"&amp;MATCH($C107,SeguimientoAlumnos!$C$3:$C$160,0)+2&amp;"C"&amp;AK107+1&amp;":R"&amp;MATCH($C107,SeguimientoAlumnos!$C$3:$C$160,0)+2&amp;"C76"),FALSE()),0)+AK107,0)</f>
        <v>0</v>
      </c>
      <c r="AM107" s="134">
        <f aca="1">IF($Q107&gt;1,MATCH("R",INDIRECT(CONCATENATE("SeguimientoAlumnos!R"&amp;MATCH($C107,SeguimientoAlumnos!$C$3:$C$160,0)+2&amp;"C"&amp;AL107+1&amp;":R"&amp;MATCH($C107,SeguimientoAlumnos!$C$3:$C$160,0)+2&amp;"C76"),FALSE()),0)+AL107,0)</f>
        <v>0</v>
      </c>
      <c r="AN107" s="133">
        <f aca="1">IF($G107&gt;0,MATCH("X",INDIRECT(CONCATENATE("SeguimientoAlumnos!R"&amp;MATCH($C107,SeguimientoAlumnos!$C$3:$C$160,0)+2&amp;"C5"&amp;":R"&amp;MATCH($C107,SeguimientoAlumnos!$C$3:$C$160,0)+2&amp;"C76"),FALSE()),0)+4,0)</f>
        <v>0</v>
      </c>
      <c r="AO107" s="135">
        <f aca="1">IF($G107&gt;1,MATCH("X",INDIRECT(CONCATENATE("SeguimientoAlumnos!R"&amp;MATCH($C107,SeguimientoAlumnos!$C$3:$C$160,0)+2&amp;"C"&amp;AN107+1&amp;":R"&amp;MATCH($C107,SeguimientoAlumnos!$C$3:$C$160,0)+2&amp;"C76"),FALSE()),0)+AN107,0)</f>
        <v>0</v>
      </c>
      <c r="AP107" s="133">
        <f aca="1">IF($G107&gt;1,MATCH("X",INDIRECT(CONCATENATE("SeguimientoAlumnos!R"&amp;MATCH($C107,SeguimientoAlumnos!$C$3:$C$160,0)+2&amp;"C"&amp;AO107+1&amp;":R"&amp;MATCH($C107,SeguimientoAlumnos!$C$3:$C$160,0)+2&amp;"C76"),FALSE()),0)+AO107,0)</f>
        <v>0</v>
      </c>
      <c r="AQ107" s="133">
        <f aca="1">IF($G107&gt;1,MATCH("X",INDIRECT(CONCATENATE("SeguimientoAlumnos!R"&amp;MATCH($C107,SeguimientoAlumnos!$C$3:$C$160,0)+2&amp;"C"&amp;AP107+1&amp;":R"&amp;MATCH($C107,SeguimientoAlumnos!$C$3:$C$160,0)+2&amp;"C76"),FALSE()),0)+AP107,0)</f>
        <v>0</v>
      </c>
      <c r="AR107" s="133">
        <f aca="1">IF($G107&gt;1,MATCH("X",INDIRECT(CONCATENATE("SeguimientoAlumnos!R"&amp;MATCH($C107,SeguimientoAlumnos!$C$3:$C$160,0)+2&amp;"C"&amp;AQ107+1&amp;":R"&amp;MATCH($C107,SeguimientoAlumnos!$C$3:$C$160,0)+2&amp;"C76"),FALSE()),0)+AQ107,0)</f>
        <v>0</v>
      </c>
      <c r="AS107" s="133">
        <f aca="1">IF($G107&gt;1,MATCH("X",INDIRECT(CONCATENATE("SeguimientoAlumnos!R"&amp;MATCH($C107,SeguimientoAlumnos!$C$3:$C$160,0)+2&amp;"C"&amp;AR107+1&amp;":R"&amp;MATCH($C107,SeguimientoAlumnos!$C$3:$C$160,0)+2&amp;"C76"),FALSE()),0)+AR107,0)</f>
        <v>0</v>
      </c>
      <c r="AT107" s="133">
        <f aca="1">IF($G107&gt;1,MATCH("X",INDIRECT(CONCATENATE("SeguimientoAlumnos!R"&amp;MATCH($C107,SeguimientoAlumnos!$C$3:$C$160,0)+2&amp;"C"&amp;AS107+1&amp;":R"&amp;MATCH($C107,SeguimientoAlumnos!$C$3:$C$160,0)+2&amp;"C76"),FALSE()),0)+AS107,0)</f>
        <v>0</v>
      </c>
      <c r="AU107" s="133">
        <f aca="1">IF($G107&gt;1,MATCH("X",INDIRECT(CONCATENATE("SeguimientoAlumnos!R"&amp;MATCH($C107,SeguimientoAlumnos!$C$3:$C$160,0)+2&amp;"C"&amp;AT107+1&amp;":R"&amp;MATCH($C107,SeguimientoAlumnos!$C$3:$C$160,0)+2&amp;"C76"),FALSE()),0)+AT107,0)</f>
        <v>0</v>
      </c>
      <c r="AV107" s="133">
        <f aca="1">IF($G107&gt;1,MATCH("X",INDIRECT(CONCATENATE("SeguimientoAlumnos!R"&amp;MATCH($C107,SeguimientoAlumnos!$C$3:$C$160,0)+2&amp;"C"&amp;AU107+1&amp;":R"&amp;MATCH($C107,SeguimientoAlumnos!$C$3:$C$160,0)+2&amp;"C76"),FALSE()),0)+AU107,0)</f>
        <v>0</v>
      </c>
    </row>
    <row r="108" spans="1:48" ht="15.75" customHeight="1">
      <c r="A108" s="130" t="e">
        <f>#REF!</f>
        <v>#REF!</v>
      </c>
      <c r="B108" s="130" t="e">
        <f>#REF!</f>
        <v>#REF!</v>
      </c>
      <c r="C108" s="130" t="e">
        <f>#REF!</f>
        <v>#REF!</v>
      </c>
      <c r="D108" s="130" t="e">
        <f>#REF!</f>
        <v>#REF!</v>
      </c>
      <c r="E108" s="65" t="e">
        <f>C108&amp;"@alumnos.upa.edu.mx"</f>
        <v>#REF!</v>
      </c>
      <c r="F108" s="65" t="e">
        <f>VLOOKUP($C108,SeguimientoAlumnos!$C$2:$BW$109,51,FALSE())</f>
        <v>#N/A</v>
      </c>
      <c r="G108" s="65" t="e">
        <f>VLOOKUP($C108,SeguimientoAlumnos!$C$2:$BW$109,52,FALSE())</f>
        <v>#N/A</v>
      </c>
      <c r="H108" s="131" t="str">
        <f aca="1">IFERROR(INDIRECT(CONCATENATE("SeguimientoAlumnos!R2C"&amp;AN108),FALSE()),"")</f>
        <v/>
      </c>
      <c r="I108" s="131" t="str">
        <f aca="1">IFERROR(INDIRECT(CONCATENATE("SeguimientoAlumnos!R2C"&amp;AO108),FALSE()),"")</f>
        <v/>
      </c>
      <c r="J108" s="131" t="str">
        <f aca="1">IFERROR(INDIRECT(CONCATENATE("SeguimientoAlumnos!R2C"&amp;AP108),FALSE()),"")</f>
        <v/>
      </c>
      <c r="K108" s="131" t="str">
        <f aca="1">IFERROR(INDIRECT(CONCATENATE("SeguimientoAlumnos!R2C"&amp;AQ108),FALSE()),"")</f>
        <v/>
      </c>
      <c r="L108" s="131" t="str">
        <f aca="1">IFERROR(INDIRECT(CONCATENATE("SeguimientoAlumnos!R2C"&amp;AR108),FALSE()),"")</f>
        <v/>
      </c>
      <c r="M108" s="131" t="str">
        <f aca="1">IFERROR(INDIRECT(CONCATENATE("SeguimientoAlumnos!R2C"&amp;AS108),FALSE()),"")</f>
        <v/>
      </c>
      <c r="N108" s="131" t="str">
        <f aca="1">IFERROR(INDIRECT(CONCATENATE("SeguimientoAlumnos!R2C"&amp;AT108),FALSE()),"")</f>
        <v/>
      </c>
      <c r="O108" s="131" t="str">
        <f aca="1">IFERROR(INDIRECT(CONCATENATE("SeguimientoAlumnos!R2C"&amp;AU108),FALSE()),"")</f>
        <v/>
      </c>
      <c r="P108" s="131" t="str">
        <f aca="1">IFERROR(INDIRECT(CONCATENATE("SeguimientoAlumnos!R2C"&amp;AV108),FALSE()),"")</f>
        <v/>
      </c>
      <c r="Q108" s="65" t="e">
        <f>VLOOKUP($C108,SeguimientoAlumnos!$C$2:$BT$109,49,FALSE())</f>
        <v>#N/A</v>
      </c>
      <c r="R108" s="131" t="str">
        <f aca="1">IFERROR(INDIRECT(CONCATENATE("SeguimientoAlumnos!R2C"&amp;AG108),FALSE()),"")</f>
        <v/>
      </c>
      <c r="S108" s="131" t="str">
        <f aca="1">IFERROR(INDIRECT(CONCATENATE("SeguimientoAlumnos!R2C"&amp;AH108),FALSE()),"")</f>
        <v/>
      </c>
      <c r="T108" s="131" t="str">
        <f aca="1">IFERROR(INDIRECT(CONCATENATE("SeguimientoAlumnos!R2C"&amp;AI108),FALSE()),"")</f>
        <v/>
      </c>
      <c r="U108" s="65"/>
      <c r="V108" s="65"/>
      <c r="W108" s="65"/>
      <c r="X108" s="65"/>
      <c r="Y108" s="65" t="e">
        <f>VLOOKUP($C108,SeguimientoAlumnos!$C$2:$BT$109,50,FALSE())</f>
        <v>#N/A</v>
      </c>
      <c r="Z108" s="131" t="str">
        <f aca="1">IFERROR(INDIRECT(CONCATENATE("SeguimientoAlumnos!R2C"&amp;AD108),FALSE()),"")</f>
        <v/>
      </c>
      <c r="AA108" s="131" t="str">
        <f aca="1">IFERROR(INDIRECT(CONCATENATE("SeguimientoAlumnos!R2C"&amp;AE108),FALSE()),"")</f>
        <v/>
      </c>
      <c r="AB108" s="131" t="str">
        <f aca="1">IFERROR(INDIRECT(CONCATENATE("SeguimientoAlumnos!R2C"&amp;AF108),FALSE()),"")</f>
        <v/>
      </c>
      <c r="AC108" s="65" t="e">
        <f>VLOOKUP($C108,SeguimientoAlumnos!$C$2:$BT$109,43,FALSE())</f>
        <v>#N/A</v>
      </c>
      <c r="AD108" s="132" t="e">
        <f aca="1">IF($Y108&gt;0,MATCH("E",INDIRECT(CONCATENATE("SeguimientoAlumnos!R"&amp;MATCH($C108,SeguimientoAlumnos!$C$3:$C$130,0)+2&amp;"C5"&amp;":R"&amp;MATCH($C108,SeguimientoAlumnos!$C$3:$C$130,0)+2&amp;"C76"),FALSE()),0)+4,0)</f>
        <v>#N/A</v>
      </c>
      <c r="AE108" s="133" t="e">
        <f aca="1">IF($Y108&gt;1,MATCH("E",INDIRECT(CONCATENATE("SeguimientoAlumnos!R"&amp;MATCH($C108,SeguimientoAlumnos!$C$3:$C$130,0)+2&amp;"C"&amp;AD108+1&amp;":R"&amp;MATCH($C108,SeguimientoAlumnos!$C$3:$C$130,0)+2&amp;"C76"),FALSE()),0)+AD108,0)</f>
        <v>#N/A</v>
      </c>
      <c r="AF108" s="133" t="e">
        <f aca="1">IF($Y108&gt;2,MATCH("E",INDIRECT(CONCATENATE("SeguimientoAlumnos!R"&amp;MATCH($C108,SeguimientoAlumnos!$C$3:$C$130,0)+2&amp;"C"&amp;AE108+1&amp;":R"&amp;MATCH($C108,SeguimientoAlumnos!$C$3:$C$130,0)+2&amp;"C76"),FALSE()),0)+AE108,0)</f>
        <v>#N/A</v>
      </c>
      <c r="AG108" s="133" t="e">
        <f aca="1">IF($Q108&gt;0,MATCH("R",INDIRECT(CONCATENATE("SeguimientoAlumnos!R"&amp;MATCH($C108,SeguimientoAlumnos!$C$3:$C$160,0)+2&amp;"C5"&amp;":R"&amp;MATCH($C108,SeguimientoAlumnos!$C$3:$C$160,0)+2&amp;"C76"),FALSE()),0)+4,0)</f>
        <v>#N/A</v>
      </c>
      <c r="AH108" s="133" t="e">
        <f aca="1">IF($Q108&gt;1,MATCH("R",INDIRECT(CONCATENATE("SeguimientoAlumnos!R"&amp;MATCH($C108,SeguimientoAlumnos!$C$3:$C$160,0)+2&amp;"C"&amp;AG108+1&amp;":R"&amp;MATCH($C108,SeguimientoAlumnos!$C$3:$C$160,0)+2&amp;"C76"),FALSE()),0)+AG108,0)</f>
        <v>#N/A</v>
      </c>
      <c r="AI108" s="133" t="e">
        <f aca="1">IF($Q108&gt;1,MATCH("R",INDIRECT(CONCATENATE("SeguimientoAlumnos!R"&amp;MATCH($C108,SeguimientoAlumnos!$C$3:$C$160,0)+2&amp;"C"&amp;AH108+1&amp;":R"&amp;MATCH($C108,SeguimientoAlumnos!$C$3:$C$160,0)+2&amp;"C76"),FALSE()),0)+AH108,0)</f>
        <v>#N/A</v>
      </c>
      <c r="AJ108" s="133" t="e">
        <f aca="1">IF($Q108&gt;1,MATCH("R",INDIRECT(CONCATENATE("SeguimientoAlumnos!R"&amp;MATCH($C108,SeguimientoAlumnos!$C$3:$C$160,0)+2&amp;"C"&amp;AI108+1&amp;":R"&amp;MATCH($C108,SeguimientoAlumnos!$C$3:$C$160,0)+2&amp;"C76"),FALSE()),0)+AI108,0)</f>
        <v>#N/A</v>
      </c>
      <c r="AK108" s="133" t="e">
        <f aca="1">IF($Q108&gt;1,MATCH("R",INDIRECT(CONCATENATE("SeguimientoAlumnos!R"&amp;MATCH($C108,SeguimientoAlumnos!$C$3:$C$160,0)+2&amp;"C"&amp;AJ108+1&amp;":R"&amp;MATCH($C108,SeguimientoAlumnos!$C$3:$C$160,0)+2&amp;"C76"),FALSE()),0)+AJ108,0)</f>
        <v>#N/A</v>
      </c>
      <c r="AL108" s="134" t="e">
        <f aca="1">IF($Q108&gt;1,MATCH("R",INDIRECT(CONCATENATE("SeguimientoAlumnos!R"&amp;MATCH($C108,SeguimientoAlumnos!$C$3:$C$160,0)+2&amp;"C"&amp;AK108+1&amp;":R"&amp;MATCH($C108,SeguimientoAlumnos!$C$3:$C$160,0)+2&amp;"C76"),FALSE()),0)+AK108,0)</f>
        <v>#N/A</v>
      </c>
      <c r="AM108" s="134" t="e">
        <f aca="1">IF($Q108&gt;1,MATCH("R",INDIRECT(CONCATENATE("SeguimientoAlumnos!R"&amp;MATCH($C108,SeguimientoAlumnos!$C$3:$C$160,0)+2&amp;"C"&amp;AL108+1&amp;":R"&amp;MATCH($C108,SeguimientoAlumnos!$C$3:$C$160,0)+2&amp;"C76"),FALSE()),0)+AL108,0)</f>
        <v>#N/A</v>
      </c>
      <c r="AN108" s="133" t="e">
        <f aca="1">IF($G108&gt;0,MATCH("X",INDIRECT(CONCATENATE("SeguimientoAlumnos!R"&amp;MATCH($C108,SeguimientoAlumnos!$C$3:$C$160,0)+2&amp;"C5"&amp;":R"&amp;MATCH($C108,SeguimientoAlumnos!$C$3:$C$160,0)+2&amp;"C76"),FALSE()),0)+4,0)</f>
        <v>#N/A</v>
      </c>
      <c r="AO108" s="135" t="e">
        <f aca="1">IF($G108&gt;1,MATCH("X",INDIRECT(CONCATENATE("SeguimientoAlumnos!R"&amp;MATCH($C108,SeguimientoAlumnos!$C$3:$C$160,0)+2&amp;"C"&amp;AN108+1&amp;":R"&amp;MATCH($C108,SeguimientoAlumnos!$C$3:$C$160,0)+2&amp;"C76"),FALSE()),0)+AN108,0)</f>
        <v>#N/A</v>
      </c>
      <c r="AP108" s="133" t="e">
        <f aca="1">IF($G108&gt;1,MATCH("X",INDIRECT(CONCATENATE("SeguimientoAlumnos!R"&amp;MATCH($C108,SeguimientoAlumnos!$C$3:$C$160,0)+2&amp;"C"&amp;AO108+1&amp;":R"&amp;MATCH($C108,SeguimientoAlumnos!$C$3:$C$160,0)+2&amp;"C76"),FALSE()),0)+AO108,0)</f>
        <v>#N/A</v>
      </c>
      <c r="AQ108" s="133" t="e">
        <f aca="1">IF($G108&gt;1,MATCH("X",INDIRECT(CONCATENATE("SeguimientoAlumnos!R"&amp;MATCH($C108,SeguimientoAlumnos!$C$3:$C$160,0)+2&amp;"C"&amp;AP108+1&amp;":R"&amp;MATCH($C108,SeguimientoAlumnos!$C$3:$C$160,0)+2&amp;"C76"),FALSE()),0)+AP108,0)</f>
        <v>#N/A</v>
      </c>
      <c r="AR108" s="133" t="e">
        <f aca="1">IF($G108&gt;1,MATCH("X",INDIRECT(CONCATENATE("SeguimientoAlumnos!R"&amp;MATCH($C108,SeguimientoAlumnos!$C$3:$C$160,0)+2&amp;"C"&amp;AQ108+1&amp;":R"&amp;MATCH($C108,SeguimientoAlumnos!$C$3:$C$160,0)+2&amp;"C76"),FALSE()),0)+AQ108,0)</f>
        <v>#N/A</v>
      </c>
      <c r="AS108" s="133" t="e">
        <f aca="1">IF($G108&gt;1,MATCH("X",INDIRECT(CONCATENATE("SeguimientoAlumnos!R"&amp;MATCH($C108,SeguimientoAlumnos!$C$3:$C$160,0)+2&amp;"C"&amp;AR108+1&amp;":R"&amp;MATCH($C108,SeguimientoAlumnos!$C$3:$C$160,0)+2&amp;"C76"),FALSE()),0)+AR108,0)</f>
        <v>#N/A</v>
      </c>
      <c r="AT108" s="133" t="e">
        <f aca="1">IF($G108&gt;1,MATCH("X",INDIRECT(CONCATENATE("SeguimientoAlumnos!R"&amp;MATCH($C108,SeguimientoAlumnos!$C$3:$C$160,0)+2&amp;"C"&amp;AS108+1&amp;":R"&amp;MATCH($C108,SeguimientoAlumnos!$C$3:$C$160,0)+2&amp;"C76"),FALSE()),0)+AS108,0)</f>
        <v>#N/A</v>
      </c>
      <c r="AU108" s="133" t="e">
        <f aca="1">IF($G108&gt;1,MATCH("X",INDIRECT(CONCATENATE("SeguimientoAlumnos!R"&amp;MATCH($C108,SeguimientoAlumnos!$C$3:$C$160,0)+2&amp;"C"&amp;AT108+1&amp;":R"&amp;MATCH($C108,SeguimientoAlumnos!$C$3:$C$160,0)+2&amp;"C76"),FALSE()),0)+AT108,0)</f>
        <v>#N/A</v>
      </c>
      <c r="AV108" s="133" t="e">
        <f aca="1">IF($G108&gt;1,MATCH("X",INDIRECT(CONCATENATE("SeguimientoAlumnos!R"&amp;MATCH($C108,SeguimientoAlumnos!$C$3:$C$160,0)+2&amp;"C"&amp;AU108+1&amp;":R"&amp;MATCH($C108,SeguimientoAlumnos!$C$3:$C$160,0)+2&amp;"C76"),FALSE()),0)+AU108,0)</f>
        <v>#N/A</v>
      </c>
    </row>
    <row r="109" spans="1:48" ht="15.75" customHeight="1">
      <c r="A109" s="130" t="e">
        <f>#REF!</f>
        <v>#REF!</v>
      </c>
      <c r="B109" s="130" t="e">
        <f>#REF!</f>
        <v>#REF!</v>
      </c>
      <c r="C109" s="130" t="e">
        <f>#REF!</f>
        <v>#REF!</v>
      </c>
      <c r="D109" s="130" t="e">
        <f>#REF!</f>
        <v>#REF!</v>
      </c>
      <c r="E109" s="65" t="e">
        <f>C109&amp;"@alumnos.upa.edu.mx"</f>
        <v>#REF!</v>
      </c>
      <c r="F109" s="65" t="e">
        <f>VLOOKUP($C109,SeguimientoAlumnos!$C$2:$BW$109,51,FALSE())</f>
        <v>#N/A</v>
      </c>
      <c r="G109" s="65" t="e">
        <f>VLOOKUP($C109,SeguimientoAlumnos!$C$2:$BW$109,52,FALSE())</f>
        <v>#N/A</v>
      </c>
      <c r="H109" s="131" t="str">
        <f aca="1">IFERROR(INDIRECT(CONCATENATE("SeguimientoAlumnos!R2C"&amp;AN109),FALSE()),"")</f>
        <v/>
      </c>
      <c r="I109" s="131" t="str">
        <f aca="1">IFERROR(INDIRECT(CONCATENATE("SeguimientoAlumnos!R2C"&amp;AO109),FALSE()),"")</f>
        <v/>
      </c>
      <c r="J109" s="131" t="str">
        <f aca="1">IFERROR(INDIRECT(CONCATENATE("SeguimientoAlumnos!R2C"&amp;AP109),FALSE()),"")</f>
        <v/>
      </c>
      <c r="K109" s="131" t="str">
        <f aca="1">IFERROR(INDIRECT(CONCATENATE("SeguimientoAlumnos!R2C"&amp;AQ109),FALSE()),"")</f>
        <v/>
      </c>
      <c r="L109" s="131" t="str">
        <f aca="1">IFERROR(INDIRECT(CONCATENATE("SeguimientoAlumnos!R2C"&amp;AR109),FALSE()),"")</f>
        <v/>
      </c>
      <c r="M109" s="131" t="str">
        <f aca="1">IFERROR(INDIRECT(CONCATENATE("SeguimientoAlumnos!R2C"&amp;AS109),FALSE()),"")</f>
        <v/>
      </c>
      <c r="N109" s="131" t="str">
        <f aca="1">IFERROR(INDIRECT(CONCATENATE("SeguimientoAlumnos!R2C"&amp;AT109),FALSE()),"")</f>
        <v/>
      </c>
      <c r="O109" s="131" t="str">
        <f aca="1">IFERROR(INDIRECT(CONCATENATE("SeguimientoAlumnos!R2C"&amp;AU109),FALSE()),"")</f>
        <v/>
      </c>
      <c r="P109" s="131" t="str">
        <f aca="1">IFERROR(INDIRECT(CONCATENATE("SeguimientoAlumnos!R2C"&amp;AV109),FALSE()),"")</f>
        <v/>
      </c>
      <c r="Q109" s="65" t="e">
        <f>VLOOKUP($C109,SeguimientoAlumnos!$C$2:$BT$109,49,FALSE())</f>
        <v>#N/A</v>
      </c>
      <c r="R109" s="131" t="str">
        <f aca="1">IFERROR(INDIRECT(CONCATENATE("SeguimientoAlumnos!R2C"&amp;AG109),FALSE()),"")</f>
        <v/>
      </c>
      <c r="S109" s="131" t="str">
        <f aca="1">IFERROR(INDIRECT(CONCATENATE("SeguimientoAlumnos!R2C"&amp;AH109),FALSE()),"")</f>
        <v/>
      </c>
      <c r="T109" s="131" t="str">
        <f aca="1">IFERROR(INDIRECT(CONCATENATE("SeguimientoAlumnos!R2C"&amp;AI109),FALSE()),"")</f>
        <v/>
      </c>
      <c r="U109" s="65"/>
      <c r="V109" s="65"/>
      <c r="W109" s="65"/>
      <c r="X109" s="65"/>
      <c r="Y109" s="65" t="e">
        <f>VLOOKUP($C109,SeguimientoAlumnos!$C$2:$BT$109,50,FALSE())</f>
        <v>#N/A</v>
      </c>
      <c r="Z109" s="131" t="str">
        <f aca="1">IFERROR(INDIRECT(CONCATENATE("SeguimientoAlumnos!R2C"&amp;AD109),FALSE()),"")</f>
        <v/>
      </c>
      <c r="AA109" s="131" t="str">
        <f aca="1">IFERROR(INDIRECT(CONCATENATE("SeguimientoAlumnos!R2C"&amp;AE109),FALSE()),"")</f>
        <v/>
      </c>
      <c r="AB109" s="131" t="str">
        <f aca="1">IFERROR(INDIRECT(CONCATENATE("SeguimientoAlumnos!R2C"&amp;AF109),FALSE()),"")</f>
        <v/>
      </c>
      <c r="AC109" s="65" t="e">
        <f>VLOOKUP($C109,SeguimientoAlumnos!$C$2:$BT$109,43,FALSE())</f>
        <v>#N/A</v>
      </c>
      <c r="AD109" s="132" t="e">
        <f aca="1">IF($Y109&gt;0,MATCH("E",INDIRECT(CONCATENATE("SeguimientoAlumnos!R"&amp;MATCH($C109,SeguimientoAlumnos!$C$3:$C$130,0)+2&amp;"C5"&amp;":R"&amp;MATCH($C109,SeguimientoAlumnos!$C$3:$C$130,0)+2&amp;"C76"),FALSE()),0)+4,0)</f>
        <v>#N/A</v>
      </c>
      <c r="AE109" s="133" t="e">
        <f aca="1">IF($Y109&gt;1,MATCH("E",INDIRECT(CONCATENATE("SeguimientoAlumnos!R"&amp;MATCH($C109,SeguimientoAlumnos!$C$3:$C$130,0)+2&amp;"C"&amp;AD109+1&amp;":R"&amp;MATCH($C109,SeguimientoAlumnos!$C$3:$C$130,0)+2&amp;"C76"),FALSE()),0)+AD109,0)</f>
        <v>#N/A</v>
      </c>
      <c r="AF109" s="133" t="e">
        <f aca="1">IF($Y109&gt;2,MATCH("E",INDIRECT(CONCATENATE("SeguimientoAlumnos!R"&amp;MATCH($C109,SeguimientoAlumnos!$C$3:$C$130,0)+2&amp;"C"&amp;AE109+1&amp;":R"&amp;MATCH($C109,SeguimientoAlumnos!$C$3:$C$130,0)+2&amp;"C76"),FALSE()),0)+AE109,0)</f>
        <v>#N/A</v>
      </c>
      <c r="AG109" s="133" t="e">
        <f aca="1">IF($Q109&gt;0,MATCH("R",INDIRECT(CONCATENATE("SeguimientoAlumnos!R"&amp;MATCH($C109,SeguimientoAlumnos!$C$3:$C$160,0)+2&amp;"C5"&amp;":R"&amp;MATCH($C109,SeguimientoAlumnos!$C$3:$C$160,0)+2&amp;"C76"),FALSE()),0)+4,0)</f>
        <v>#N/A</v>
      </c>
      <c r="AH109" s="133" t="e">
        <f aca="1">IF($Q109&gt;1,MATCH("R",INDIRECT(CONCATENATE("SeguimientoAlumnos!R"&amp;MATCH($C109,SeguimientoAlumnos!$C$3:$C$160,0)+2&amp;"C"&amp;AG109+1&amp;":R"&amp;MATCH($C109,SeguimientoAlumnos!$C$3:$C$160,0)+2&amp;"C76"),FALSE()),0)+AG109,0)</f>
        <v>#N/A</v>
      </c>
      <c r="AI109" s="133" t="e">
        <f aca="1">IF($Q109&gt;1,MATCH("R",INDIRECT(CONCATENATE("SeguimientoAlumnos!R"&amp;MATCH($C109,SeguimientoAlumnos!$C$3:$C$160,0)+2&amp;"C"&amp;AH109+1&amp;":R"&amp;MATCH($C109,SeguimientoAlumnos!$C$3:$C$160,0)+2&amp;"C76"),FALSE()),0)+AH109,0)</f>
        <v>#N/A</v>
      </c>
      <c r="AJ109" s="133" t="e">
        <f aca="1">IF($Q109&gt;1,MATCH("R",INDIRECT(CONCATENATE("SeguimientoAlumnos!R"&amp;MATCH($C109,SeguimientoAlumnos!$C$3:$C$160,0)+2&amp;"C"&amp;AI109+1&amp;":R"&amp;MATCH($C109,SeguimientoAlumnos!$C$3:$C$160,0)+2&amp;"C76"),FALSE()),0)+AI109,0)</f>
        <v>#N/A</v>
      </c>
      <c r="AK109" s="133" t="e">
        <f aca="1">IF($Q109&gt;1,MATCH("R",INDIRECT(CONCATENATE("SeguimientoAlumnos!R"&amp;MATCH($C109,SeguimientoAlumnos!$C$3:$C$160,0)+2&amp;"C"&amp;AJ109+1&amp;":R"&amp;MATCH($C109,SeguimientoAlumnos!$C$3:$C$160,0)+2&amp;"C76"),FALSE()),0)+AJ109,0)</f>
        <v>#N/A</v>
      </c>
      <c r="AL109" s="134" t="e">
        <f aca="1">IF($Q109&gt;1,MATCH("R",INDIRECT(CONCATENATE("SeguimientoAlumnos!R"&amp;MATCH($C109,SeguimientoAlumnos!$C$3:$C$160,0)+2&amp;"C"&amp;AK109+1&amp;":R"&amp;MATCH($C109,SeguimientoAlumnos!$C$3:$C$160,0)+2&amp;"C76"),FALSE()),0)+AK109,0)</f>
        <v>#N/A</v>
      </c>
      <c r="AM109" s="134" t="e">
        <f aca="1">IF($Q109&gt;1,MATCH("R",INDIRECT(CONCATENATE("SeguimientoAlumnos!R"&amp;MATCH($C109,SeguimientoAlumnos!$C$3:$C$160,0)+2&amp;"C"&amp;AL109+1&amp;":R"&amp;MATCH($C109,SeguimientoAlumnos!$C$3:$C$160,0)+2&amp;"C76"),FALSE()),0)+AL109,0)</f>
        <v>#N/A</v>
      </c>
      <c r="AN109" s="133" t="e">
        <f aca="1">IF($G109&gt;0,MATCH("X",INDIRECT(CONCATENATE("SeguimientoAlumnos!R"&amp;MATCH($C109,SeguimientoAlumnos!$C$3:$C$160,0)+2&amp;"C5"&amp;":R"&amp;MATCH($C109,SeguimientoAlumnos!$C$3:$C$160,0)+2&amp;"C76"),FALSE()),0)+4,0)</f>
        <v>#N/A</v>
      </c>
      <c r="AO109" s="135" t="e">
        <f aca="1">IF($G109&gt;1,MATCH("X",INDIRECT(CONCATENATE("SeguimientoAlumnos!R"&amp;MATCH($C109,SeguimientoAlumnos!$C$3:$C$160,0)+2&amp;"C"&amp;AN109+1&amp;":R"&amp;MATCH($C109,SeguimientoAlumnos!$C$3:$C$160,0)+2&amp;"C76"),FALSE()),0)+AN109,0)</f>
        <v>#N/A</v>
      </c>
      <c r="AP109" s="133" t="e">
        <f aca="1">IF($G109&gt;1,MATCH("X",INDIRECT(CONCATENATE("SeguimientoAlumnos!R"&amp;MATCH($C109,SeguimientoAlumnos!$C$3:$C$160,0)+2&amp;"C"&amp;AO109+1&amp;":R"&amp;MATCH($C109,SeguimientoAlumnos!$C$3:$C$160,0)+2&amp;"C76"),FALSE()),0)+AO109,0)</f>
        <v>#N/A</v>
      </c>
      <c r="AQ109" s="133" t="e">
        <f aca="1">IF($G109&gt;1,MATCH("X",INDIRECT(CONCATENATE("SeguimientoAlumnos!R"&amp;MATCH($C109,SeguimientoAlumnos!$C$3:$C$160,0)+2&amp;"C"&amp;AP109+1&amp;":R"&amp;MATCH($C109,SeguimientoAlumnos!$C$3:$C$160,0)+2&amp;"C76"),FALSE()),0)+AP109,0)</f>
        <v>#N/A</v>
      </c>
      <c r="AR109" s="133" t="e">
        <f aca="1">IF($G109&gt;1,MATCH("X",INDIRECT(CONCATENATE("SeguimientoAlumnos!R"&amp;MATCH($C109,SeguimientoAlumnos!$C$3:$C$160,0)+2&amp;"C"&amp;AQ109+1&amp;":R"&amp;MATCH($C109,SeguimientoAlumnos!$C$3:$C$160,0)+2&amp;"C76"),FALSE()),0)+AQ109,0)</f>
        <v>#N/A</v>
      </c>
      <c r="AS109" s="133" t="e">
        <f aca="1">IF($G109&gt;1,MATCH("X",INDIRECT(CONCATENATE("SeguimientoAlumnos!R"&amp;MATCH($C109,SeguimientoAlumnos!$C$3:$C$160,0)+2&amp;"C"&amp;AR109+1&amp;":R"&amp;MATCH($C109,SeguimientoAlumnos!$C$3:$C$160,0)+2&amp;"C76"),FALSE()),0)+AR109,0)</f>
        <v>#N/A</v>
      </c>
      <c r="AT109" s="133" t="e">
        <f aca="1">IF($G109&gt;1,MATCH("X",INDIRECT(CONCATENATE("SeguimientoAlumnos!R"&amp;MATCH($C109,SeguimientoAlumnos!$C$3:$C$160,0)+2&amp;"C"&amp;AS109+1&amp;":R"&amp;MATCH($C109,SeguimientoAlumnos!$C$3:$C$160,0)+2&amp;"C76"),FALSE()),0)+AS109,0)</f>
        <v>#N/A</v>
      </c>
      <c r="AU109" s="133" t="e">
        <f aca="1">IF($G109&gt;1,MATCH("X",INDIRECT(CONCATENATE("SeguimientoAlumnos!R"&amp;MATCH($C109,SeguimientoAlumnos!$C$3:$C$160,0)+2&amp;"C"&amp;AT109+1&amp;":R"&amp;MATCH($C109,SeguimientoAlumnos!$C$3:$C$160,0)+2&amp;"C76"),FALSE()),0)+AT109,0)</f>
        <v>#N/A</v>
      </c>
      <c r="AV109" s="133" t="e">
        <f aca="1">IF($G109&gt;1,MATCH("X",INDIRECT(CONCATENATE("SeguimientoAlumnos!R"&amp;MATCH($C109,SeguimientoAlumnos!$C$3:$C$160,0)+2&amp;"C"&amp;AU109+1&amp;":R"&amp;MATCH($C109,SeguimientoAlumnos!$C$3:$C$160,0)+2&amp;"C76"),FALSE()),0)+AU109,0)</f>
        <v>#N/A</v>
      </c>
    </row>
    <row r="110" spans="1:48" ht="15.75" customHeight="1">
      <c r="A110" s="130" t="e">
        <f>#REF!</f>
        <v>#REF!</v>
      </c>
      <c r="B110" s="130" t="e">
        <f>#REF!</f>
        <v>#REF!</v>
      </c>
      <c r="C110" s="130" t="e">
        <f>#REF!</f>
        <v>#REF!</v>
      </c>
      <c r="D110" s="130" t="e">
        <f>#REF!</f>
        <v>#REF!</v>
      </c>
      <c r="E110" s="65" t="e">
        <f>C110&amp;"@alumnos.upa.edu.mx"</f>
        <v>#REF!</v>
      </c>
      <c r="F110" s="65" t="e">
        <f>VLOOKUP($C110,SeguimientoAlumnos!$C$2:$BW$109,51,FALSE())</f>
        <v>#N/A</v>
      </c>
      <c r="G110" s="65" t="e">
        <f>VLOOKUP($C110,SeguimientoAlumnos!$C$2:$BW$109,52,FALSE())</f>
        <v>#N/A</v>
      </c>
      <c r="H110" s="131" t="str">
        <f aca="1">IFERROR(INDIRECT(CONCATENATE("SeguimientoAlumnos!R2C"&amp;AN110),FALSE()),"")</f>
        <v/>
      </c>
      <c r="I110" s="131" t="str">
        <f aca="1">IFERROR(INDIRECT(CONCATENATE("SeguimientoAlumnos!R2C"&amp;AO110),FALSE()),"")</f>
        <v/>
      </c>
      <c r="J110" s="131" t="str">
        <f aca="1">IFERROR(INDIRECT(CONCATENATE("SeguimientoAlumnos!R2C"&amp;AP110),FALSE()),"")</f>
        <v/>
      </c>
      <c r="K110" s="131" t="str">
        <f aca="1">IFERROR(INDIRECT(CONCATENATE("SeguimientoAlumnos!R2C"&amp;AQ110),FALSE()),"")</f>
        <v/>
      </c>
      <c r="L110" s="131" t="str">
        <f aca="1">IFERROR(INDIRECT(CONCATENATE("SeguimientoAlumnos!R2C"&amp;AR110),FALSE()),"")</f>
        <v/>
      </c>
      <c r="M110" s="131" t="str">
        <f aca="1">IFERROR(INDIRECT(CONCATENATE("SeguimientoAlumnos!R2C"&amp;AS110),FALSE()),"")</f>
        <v/>
      </c>
      <c r="N110" s="131" t="str">
        <f aca="1">IFERROR(INDIRECT(CONCATENATE("SeguimientoAlumnos!R2C"&amp;AT110),FALSE()),"")</f>
        <v/>
      </c>
      <c r="O110" s="131" t="str">
        <f aca="1">IFERROR(INDIRECT(CONCATENATE("SeguimientoAlumnos!R2C"&amp;AU110),FALSE()),"")</f>
        <v/>
      </c>
      <c r="P110" s="131" t="str">
        <f aca="1">IFERROR(INDIRECT(CONCATENATE("SeguimientoAlumnos!R2C"&amp;AV110),FALSE()),"")</f>
        <v/>
      </c>
      <c r="Q110" s="65" t="e">
        <f>VLOOKUP($C110,SeguimientoAlumnos!$C$2:$BT$109,49,FALSE())</f>
        <v>#N/A</v>
      </c>
      <c r="R110" s="131" t="str">
        <f aca="1">IFERROR(INDIRECT(CONCATENATE("SeguimientoAlumnos!R2C"&amp;AG110),FALSE()),"")</f>
        <v/>
      </c>
      <c r="S110" s="131" t="str">
        <f aca="1">IFERROR(INDIRECT(CONCATENATE("SeguimientoAlumnos!R2C"&amp;AH110),FALSE()),"")</f>
        <v/>
      </c>
      <c r="T110" s="131" t="str">
        <f aca="1">IFERROR(INDIRECT(CONCATENATE("SeguimientoAlumnos!R2C"&amp;AI110),FALSE()),"")</f>
        <v/>
      </c>
      <c r="U110" s="65"/>
      <c r="V110" s="65"/>
      <c r="W110" s="65"/>
      <c r="X110" s="65"/>
      <c r="Y110" s="65" t="e">
        <f>VLOOKUP($C110,SeguimientoAlumnos!$C$2:$BT$109,50,FALSE())</f>
        <v>#N/A</v>
      </c>
      <c r="Z110" s="131" t="str">
        <f aca="1">IFERROR(INDIRECT(CONCATENATE("SeguimientoAlumnos!R2C"&amp;AD110),FALSE()),"")</f>
        <v/>
      </c>
      <c r="AA110" s="131" t="str">
        <f aca="1">IFERROR(INDIRECT(CONCATENATE("SeguimientoAlumnos!R2C"&amp;AE110),FALSE()),"")</f>
        <v/>
      </c>
      <c r="AB110" s="131" t="str">
        <f aca="1">IFERROR(INDIRECT(CONCATENATE("SeguimientoAlumnos!R2C"&amp;AF110),FALSE()),"")</f>
        <v/>
      </c>
      <c r="AC110" s="65" t="e">
        <f>VLOOKUP($C110,SeguimientoAlumnos!$C$2:$BT$109,43,FALSE())</f>
        <v>#N/A</v>
      </c>
      <c r="AD110" s="132" t="e">
        <f aca="1">IF($Y110&gt;0,MATCH("E",INDIRECT(CONCATENATE("SeguimientoAlumnos!R"&amp;MATCH($C110,SeguimientoAlumnos!$C$3:$C$130,0)+2&amp;"C5"&amp;":R"&amp;MATCH($C110,SeguimientoAlumnos!$C$3:$C$130,0)+2&amp;"C76"),FALSE()),0)+4,0)</f>
        <v>#N/A</v>
      </c>
      <c r="AE110" s="133" t="e">
        <f aca="1">IF($Y110&gt;1,MATCH("E",INDIRECT(CONCATENATE("SeguimientoAlumnos!R"&amp;MATCH($C110,SeguimientoAlumnos!$C$3:$C$130,0)+2&amp;"C"&amp;AD110+1&amp;":R"&amp;MATCH($C110,SeguimientoAlumnos!$C$3:$C$130,0)+2&amp;"C76"),FALSE()),0)+AD110,0)</f>
        <v>#N/A</v>
      </c>
      <c r="AF110" s="133" t="e">
        <f aca="1">IF($Y110&gt;2,MATCH("E",INDIRECT(CONCATENATE("SeguimientoAlumnos!R"&amp;MATCH($C110,SeguimientoAlumnos!$C$3:$C$130,0)+2&amp;"C"&amp;AE110+1&amp;":R"&amp;MATCH($C110,SeguimientoAlumnos!$C$3:$C$130,0)+2&amp;"C76"),FALSE()),0)+AE110,0)</f>
        <v>#N/A</v>
      </c>
      <c r="AG110" s="133" t="e">
        <f aca="1">IF($Q110&gt;0,MATCH("R",INDIRECT(CONCATENATE("SeguimientoAlumnos!R"&amp;MATCH($C110,SeguimientoAlumnos!$C$3:$C$160,0)+2&amp;"C5"&amp;":R"&amp;MATCH($C110,SeguimientoAlumnos!$C$3:$C$160,0)+2&amp;"C76"),FALSE()),0)+4,0)</f>
        <v>#N/A</v>
      </c>
      <c r="AH110" s="133" t="e">
        <f aca="1">IF($Q110&gt;1,MATCH("R",INDIRECT(CONCATENATE("SeguimientoAlumnos!R"&amp;MATCH($C110,SeguimientoAlumnos!$C$3:$C$160,0)+2&amp;"C"&amp;AG110+1&amp;":R"&amp;MATCH($C110,SeguimientoAlumnos!$C$3:$C$160,0)+2&amp;"C76"),FALSE()),0)+AG110,0)</f>
        <v>#N/A</v>
      </c>
      <c r="AI110" s="133" t="e">
        <f aca="1">IF($Q110&gt;1,MATCH("R",INDIRECT(CONCATENATE("SeguimientoAlumnos!R"&amp;MATCH($C110,SeguimientoAlumnos!$C$3:$C$160,0)+2&amp;"C"&amp;AH110+1&amp;":R"&amp;MATCH($C110,SeguimientoAlumnos!$C$3:$C$160,0)+2&amp;"C76"),FALSE()),0)+AH110,0)</f>
        <v>#N/A</v>
      </c>
      <c r="AJ110" s="133" t="e">
        <f aca="1">IF($Q110&gt;1,MATCH("R",INDIRECT(CONCATENATE("SeguimientoAlumnos!R"&amp;MATCH($C110,SeguimientoAlumnos!$C$3:$C$160,0)+2&amp;"C"&amp;AI110+1&amp;":R"&amp;MATCH($C110,SeguimientoAlumnos!$C$3:$C$160,0)+2&amp;"C76"),FALSE()),0)+AI110,0)</f>
        <v>#N/A</v>
      </c>
      <c r="AK110" s="133" t="e">
        <f aca="1">IF($Q110&gt;1,MATCH("R",INDIRECT(CONCATENATE("SeguimientoAlumnos!R"&amp;MATCH($C110,SeguimientoAlumnos!$C$3:$C$160,0)+2&amp;"C"&amp;AJ110+1&amp;":R"&amp;MATCH($C110,SeguimientoAlumnos!$C$3:$C$160,0)+2&amp;"C76"),FALSE()),0)+AJ110,0)</f>
        <v>#N/A</v>
      </c>
      <c r="AL110" s="134" t="e">
        <f aca="1">IF($Q110&gt;1,MATCH("R",INDIRECT(CONCATENATE("SeguimientoAlumnos!R"&amp;MATCH($C110,SeguimientoAlumnos!$C$3:$C$160,0)+2&amp;"C"&amp;AK110+1&amp;":R"&amp;MATCH($C110,SeguimientoAlumnos!$C$3:$C$160,0)+2&amp;"C76"),FALSE()),0)+AK110,0)</f>
        <v>#N/A</v>
      </c>
      <c r="AM110" s="134" t="e">
        <f aca="1">IF($Q110&gt;1,MATCH("R",INDIRECT(CONCATENATE("SeguimientoAlumnos!R"&amp;MATCH($C110,SeguimientoAlumnos!$C$3:$C$160,0)+2&amp;"C"&amp;AL110+1&amp;":R"&amp;MATCH($C110,SeguimientoAlumnos!$C$3:$C$160,0)+2&amp;"C76"),FALSE()),0)+AL110,0)</f>
        <v>#N/A</v>
      </c>
      <c r="AN110" s="133" t="e">
        <f aca="1">IF($G110&gt;0,MATCH("X",INDIRECT(CONCATENATE("SeguimientoAlumnos!R"&amp;MATCH($C110,SeguimientoAlumnos!$C$3:$C$160,0)+2&amp;"C5"&amp;":R"&amp;MATCH($C110,SeguimientoAlumnos!$C$3:$C$160,0)+2&amp;"C76"),FALSE()),0)+4,0)</f>
        <v>#N/A</v>
      </c>
      <c r="AO110" s="135" t="e">
        <f aca="1">IF($G110&gt;1,MATCH("X",INDIRECT(CONCATENATE("SeguimientoAlumnos!R"&amp;MATCH($C110,SeguimientoAlumnos!$C$3:$C$160,0)+2&amp;"C"&amp;AN110+1&amp;":R"&amp;MATCH($C110,SeguimientoAlumnos!$C$3:$C$160,0)+2&amp;"C76"),FALSE()),0)+AN110,0)</f>
        <v>#N/A</v>
      </c>
      <c r="AP110" s="133" t="e">
        <f aca="1">IF($G110&gt;1,MATCH("X",INDIRECT(CONCATENATE("SeguimientoAlumnos!R"&amp;MATCH($C110,SeguimientoAlumnos!$C$3:$C$160,0)+2&amp;"C"&amp;AO110+1&amp;":R"&amp;MATCH($C110,SeguimientoAlumnos!$C$3:$C$160,0)+2&amp;"C76"),FALSE()),0)+AO110,0)</f>
        <v>#N/A</v>
      </c>
      <c r="AQ110" s="133" t="e">
        <f aca="1">IF($G110&gt;1,MATCH("X",INDIRECT(CONCATENATE("SeguimientoAlumnos!R"&amp;MATCH($C110,SeguimientoAlumnos!$C$3:$C$160,0)+2&amp;"C"&amp;AP110+1&amp;":R"&amp;MATCH($C110,SeguimientoAlumnos!$C$3:$C$160,0)+2&amp;"C76"),FALSE()),0)+AP110,0)</f>
        <v>#N/A</v>
      </c>
      <c r="AR110" s="133" t="e">
        <f aca="1">IF($G110&gt;1,MATCH("X",INDIRECT(CONCATENATE("SeguimientoAlumnos!R"&amp;MATCH($C110,SeguimientoAlumnos!$C$3:$C$160,0)+2&amp;"C"&amp;AQ110+1&amp;":R"&amp;MATCH($C110,SeguimientoAlumnos!$C$3:$C$160,0)+2&amp;"C76"),FALSE()),0)+AQ110,0)</f>
        <v>#N/A</v>
      </c>
      <c r="AS110" s="133" t="e">
        <f aca="1">IF($G110&gt;1,MATCH("X",INDIRECT(CONCATENATE("SeguimientoAlumnos!R"&amp;MATCH($C110,SeguimientoAlumnos!$C$3:$C$160,0)+2&amp;"C"&amp;AR110+1&amp;":R"&amp;MATCH($C110,SeguimientoAlumnos!$C$3:$C$160,0)+2&amp;"C76"),FALSE()),0)+AR110,0)</f>
        <v>#N/A</v>
      </c>
      <c r="AT110" s="133" t="e">
        <f aca="1">IF($G110&gt;1,MATCH("X",INDIRECT(CONCATENATE("SeguimientoAlumnos!R"&amp;MATCH($C110,SeguimientoAlumnos!$C$3:$C$160,0)+2&amp;"C"&amp;AS110+1&amp;":R"&amp;MATCH($C110,SeguimientoAlumnos!$C$3:$C$160,0)+2&amp;"C76"),FALSE()),0)+AS110,0)</f>
        <v>#N/A</v>
      </c>
      <c r="AU110" s="133" t="e">
        <f aca="1">IF($G110&gt;1,MATCH("X",INDIRECT(CONCATENATE("SeguimientoAlumnos!R"&amp;MATCH($C110,SeguimientoAlumnos!$C$3:$C$160,0)+2&amp;"C"&amp;AT110+1&amp;":R"&amp;MATCH($C110,SeguimientoAlumnos!$C$3:$C$160,0)+2&amp;"C76"),FALSE()),0)+AT110,0)</f>
        <v>#N/A</v>
      </c>
      <c r="AV110" s="133" t="e">
        <f aca="1">IF($G110&gt;1,MATCH("X",INDIRECT(CONCATENATE("SeguimientoAlumnos!R"&amp;MATCH($C110,SeguimientoAlumnos!$C$3:$C$160,0)+2&amp;"C"&amp;AU110+1&amp;":R"&amp;MATCH($C110,SeguimientoAlumnos!$C$3:$C$160,0)+2&amp;"C76"),FALSE()),0)+AU110,0)</f>
        <v>#N/A</v>
      </c>
    </row>
    <row r="111" spans="1:48" ht="15.75" customHeight="1">
      <c r="A111" s="130" t="e">
        <f>#REF!</f>
        <v>#REF!</v>
      </c>
      <c r="B111" s="130" t="e">
        <f>#REF!</f>
        <v>#REF!</v>
      </c>
      <c r="C111" s="130" t="e">
        <f>#REF!</f>
        <v>#REF!</v>
      </c>
      <c r="D111" s="130" t="e">
        <f>#REF!</f>
        <v>#REF!</v>
      </c>
      <c r="E111" s="65" t="e">
        <f>C111&amp;"@alumnos.upa.edu.mx"</f>
        <v>#REF!</v>
      </c>
      <c r="F111" s="65" t="e">
        <f>VLOOKUP($C111,SeguimientoAlumnos!$C$2:$BW$109,51,FALSE())</f>
        <v>#N/A</v>
      </c>
      <c r="G111" s="65" t="e">
        <f>VLOOKUP($C111,SeguimientoAlumnos!$C$2:$BW$109,52,FALSE())</f>
        <v>#N/A</v>
      </c>
      <c r="H111" s="131" t="str">
        <f aca="1">IFERROR(INDIRECT(CONCATENATE("SeguimientoAlumnos!R2C"&amp;AN111),FALSE()),"")</f>
        <v/>
      </c>
      <c r="I111" s="131" t="str">
        <f aca="1">IFERROR(INDIRECT(CONCATENATE("SeguimientoAlumnos!R2C"&amp;AO111),FALSE()),"")</f>
        <v/>
      </c>
      <c r="J111" s="131" t="str">
        <f aca="1">IFERROR(INDIRECT(CONCATENATE("SeguimientoAlumnos!R2C"&amp;AP111),FALSE()),"")</f>
        <v/>
      </c>
      <c r="K111" s="131" t="str">
        <f aca="1">IFERROR(INDIRECT(CONCATENATE("SeguimientoAlumnos!R2C"&amp;AQ111),FALSE()),"")</f>
        <v/>
      </c>
      <c r="L111" s="131" t="str">
        <f aca="1">IFERROR(INDIRECT(CONCATENATE("SeguimientoAlumnos!R2C"&amp;AR111),FALSE()),"")</f>
        <v/>
      </c>
      <c r="M111" s="131" t="str">
        <f aca="1">IFERROR(INDIRECT(CONCATENATE("SeguimientoAlumnos!R2C"&amp;AS111),FALSE()),"")</f>
        <v/>
      </c>
      <c r="N111" s="131" t="str">
        <f aca="1">IFERROR(INDIRECT(CONCATENATE("SeguimientoAlumnos!R2C"&amp;AT111),FALSE()),"")</f>
        <v/>
      </c>
      <c r="O111" s="131" t="str">
        <f aca="1">IFERROR(INDIRECT(CONCATENATE("SeguimientoAlumnos!R2C"&amp;AU111),FALSE()),"")</f>
        <v/>
      </c>
      <c r="P111" s="131" t="str">
        <f aca="1">IFERROR(INDIRECT(CONCATENATE("SeguimientoAlumnos!R2C"&amp;AV111),FALSE()),"")</f>
        <v/>
      </c>
      <c r="Q111" s="65" t="e">
        <f>VLOOKUP($C111,SeguimientoAlumnos!$C$2:$BT$109,49,FALSE())</f>
        <v>#N/A</v>
      </c>
      <c r="R111" s="131" t="str">
        <f aca="1">IFERROR(INDIRECT(CONCATENATE("SeguimientoAlumnos!R2C"&amp;AG111),FALSE()),"")</f>
        <v/>
      </c>
      <c r="S111" s="131" t="str">
        <f aca="1">IFERROR(INDIRECT(CONCATENATE("SeguimientoAlumnos!R2C"&amp;AH111),FALSE()),"")</f>
        <v/>
      </c>
      <c r="T111" s="131" t="str">
        <f aca="1">IFERROR(INDIRECT(CONCATENATE("SeguimientoAlumnos!R2C"&amp;AI111),FALSE()),"")</f>
        <v/>
      </c>
      <c r="U111" s="65"/>
      <c r="V111" s="65"/>
      <c r="W111" s="65"/>
      <c r="X111" s="65"/>
      <c r="Y111" s="65" t="e">
        <f>VLOOKUP($C111,SeguimientoAlumnos!$C$2:$BT$109,50,FALSE())</f>
        <v>#N/A</v>
      </c>
      <c r="Z111" s="131" t="str">
        <f aca="1">IFERROR(INDIRECT(CONCATENATE("SeguimientoAlumnos!R2C"&amp;AD111),FALSE()),"")</f>
        <v/>
      </c>
      <c r="AA111" s="131" t="str">
        <f aca="1">IFERROR(INDIRECT(CONCATENATE("SeguimientoAlumnos!R2C"&amp;AE111),FALSE()),"")</f>
        <v/>
      </c>
      <c r="AB111" s="131" t="str">
        <f aca="1">IFERROR(INDIRECT(CONCATENATE("SeguimientoAlumnos!R2C"&amp;AF111),FALSE()),"")</f>
        <v/>
      </c>
      <c r="AC111" s="65" t="e">
        <f>VLOOKUP($C111,SeguimientoAlumnos!$C$2:$BT$109,43,FALSE())</f>
        <v>#N/A</v>
      </c>
      <c r="AD111" s="132" t="e">
        <f aca="1">IF($Y111&gt;0,MATCH("E",INDIRECT(CONCATENATE("SeguimientoAlumnos!R"&amp;MATCH($C111,SeguimientoAlumnos!$C$3:$C$130,0)+2&amp;"C5"&amp;":R"&amp;MATCH($C111,SeguimientoAlumnos!$C$3:$C$130,0)+2&amp;"C76"),FALSE()),0)+4,0)</f>
        <v>#N/A</v>
      </c>
      <c r="AE111" s="133" t="e">
        <f aca="1">IF($Y111&gt;1,MATCH("E",INDIRECT(CONCATENATE("SeguimientoAlumnos!R"&amp;MATCH($C111,SeguimientoAlumnos!$C$3:$C$130,0)+2&amp;"C"&amp;AD111+1&amp;":R"&amp;MATCH($C111,SeguimientoAlumnos!$C$3:$C$130,0)+2&amp;"C76"),FALSE()),0)+AD111,0)</f>
        <v>#N/A</v>
      </c>
      <c r="AF111" s="133" t="e">
        <f aca="1">IF($Y111&gt;2,MATCH("E",INDIRECT(CONCATENATE("SeguimientoAlumnos!R"&amp;MATCH($C111,SeguimientoAlumnos!$C$3:$C$130,0)+2&amp;"C"&amp;AE111+1&amp;":R"&amp;MATCH($C111,SeguimientoAlumnos!$C$3:$C$130,0)+2&amp;"C76"),FALSE()),0)+AE111,0)</f>
        <v>#N/A</v>
      </c>
      <c r="AG111" s="133" t="e">
        <f aca="1">IF($Q111&gt;0,MATCH("R",INDIRECT(CONCATENATE("SeguimientoAlumnos!R"&amp;MATCH($C111,SeguimientoAlumnos!$C$3:$C$160,0)+2&amp;"C5"&amp;":R"&amp;MATCH($C111,SeguimientoAlumnos!$C$3:$C$160,0)+2&amp;"C76"),FALSE()),0)+4,0)</f>
        <v>#N/A</v>
      </c>
      <c r="AH111" s="133" t="e">
        <f aca="1">IF($Q111&gt;1,MATCH("R",INDIRECT(CONCATENATE("SeguimientoAlumnos!R"&amp;MATCH($C111,SeguimientoAlumnos!$C$3:$C$160,0)+2&amp;"C"&amp;AG111+1&amp;":R"&amp;MATCH($C111,SeguimientoAlumnos!$C$3:$C$160,0)+2&amp;"C76"),FALSE()),0)+AG111,0)</f>
        <v>#N/A</v>
      </c>
      <c r="AI111" s="133" t="e">
        <f aca="1">IF($Q111&gt;1,MATCH("R",INDIRECT(CONCATENATE("SeguimientoAlumnos!R"&amp;MATCH($C111,SeguimientoAlumnos!$C$3:$C$160,0)+2&amp;"C"&amp;AH111+1&amp;":R"&amp;MATCH($C111,SeguimientoAlumnos!$C$3:$C$160,0)+2&amp;"C76"),FALSE()),0)+AH111,0)</f>
        <v>#N/A</v>
      </c>
      <c r="AJ111" s="133" t="e">
        <f aca="1">IF($Q111&gt;1,MATCH("R",INDIRECT(CONCATENATE("SeguimientoAlumnos!R"&amp;MATCH($C111,SeguimientoAlumnos!$C$3:$C$160,0)+2&amp;"C"&amp;AI111+1&amp;":R"&amp;MATCH($C111,SeguimientoAlumnos!$C$3:$C$160,0)+2&amp;"C76"),FALSE()),0)+AI111,0)</f>
        <v>#N/A</v>
      </c>
      <c r="AK111" s="133" t="e">
        <f aca="1">IF($Q111&gt;1,MATCH("R",INDIRECT(CONCATENATE("SeguimientoAlumnos!R"&amp;MATCH($C111,SeguimientoAlumnos!$C$3:$C$160,0)+2&amp;"C"&amp;AJ111+1&amp;":R"&amp;MATCH($C111,SeguimientoAlumnos!$C$3:$C$160,0)+2&amp;"C76"),FALSE()),0)+AJ111,0)</f>
        <v>#N/A</v>
      </c>
      <c r="AL111" s="134" t="e">
        <f aca="1">IF($Q111&gt;1,MATCH("R",INDIRECT(CONCATENATE("SeguimientoAlumnos!R"&amp;MATCH($C111,SeguimientoAlumnos!$C$3:$C$160,0)+2&amp;"C"&amp;AK111+1&amp;":R"&amp;MATCH($C111,SeguimientoAlumnos!$C$3:$C$160,0)+2&amp;"C76"),FALSE()),0)+AK111,0)</f>
        <v>#N/A</v>
      </c>
      <c r="AM111" s="134" t="e">
        <f aca="1">IF($Q111&gt;1,MATCH("R",INDIRECT(CONCATENATE("SeguimientoAlumnos!R"&amp;MATCH($C111,SeguimientoAlumnos!$C$3:$C$160,0)+2&amp;"C"&amp;AL111+1&amp;":R"&amp;MATCH($C111,SeguimientoAlumnos!$C$3:$C$160,0)+2&amp;"C76"),FALSE()),0)+AL111,0)</f>
        <v>#N/A</v>
      </c>
      <c r="AN111" s="133" t="e">
        <f aca="1">IF($G111&gt;0,MATCH("X",INDIRECT(CONCATENATE("SeguimientoAlumnos!R"&amp;MATCH($C111,SeguimientoAlumnos!$C$3:$C$160,0)+2&amp;"C5"&amp;":R"&amp;MATCH($C111,SeguimientoAlumnos!$C$3:$C$160,0)+2&amp;"C76"),FALSE()),0)+4,0)</f>
        <v>#N/A</v>
      </c>
      <c r="AO111" s="135" t="e">
        <f aca="1">IF($G111&gt;1,MATCH("X",INDIRECT(CONCATENATE("SeguimientoAlumnos!R"&amp;MATCH($C111,SeguimientoAlumnos!$C$3:$C$160,0)+2&amp;"C"&amp;AN111+1&amp;":R"&amp;MATCH($C111,SeguimientoAlumnos!$C$3:$C$160,0)+2&amp;"C76"),FALSE()),0)+AN111,0)</f>
        <v>#N/A</v>
      </c>
      <c r="AP111" s="133" t="e">
        <f aca="1">IF($G111&gt;1,MATCH("X",INDIRECT(CONCATENATE("SeguimientoAlumnos!R"&amp;MATCH($C111,SeguimientoAlumnos!$C$3:$C$160,0)+2&amp;"C"&amp;AO111+1&amp;":R"&amp;MATCH($C111,SeguimientoAlumnos!$C$3:$C$160,0)+2&amp;"C76"),FALSE()),0)+AO111,0)</f>
        <v>#N/A</v>
      </c>
      <c r="AQ111" s="133" t="e">
        <f aca="1">IF($G111&gt;1,MATCH("X",INDIRECT(CONCATENATE("SeguimientoAlumnos!R"&amp;MATCH($C111,SeguimientoAlumnos!$C$3:$C$160,0)+2&amp;"C"&amp;AP111+1&amp;":R"&amp;MATCH($C111,SeguimientoAlumnos!$C$3:$C$160,0)+2&amp;"C76"),FALSE()),0)+AP111,0)</f>
        <v>#N/A</v>
      </c>
      <c r="AR111" s="133" t="e">
        <f aca="1">IF($G111&gt;1,MATCH("X",INDIRECT(CONCATENATE("SeguimientoAlumnos!R"&amp;MATCH($C111,SeguimientoAlumnos!$C$3:$C$160,0)+2&amp;"C"&amp;AQ111+1&amp;":R"&amp;MATCH($C111,SeguimientoAlumnos!$C$3:$C$160,0)+2&amp;"C76"),FALSE()),0)+AQ111,0)</f>
        <v>#N/A</v>
      </c>
      <c r="AS111" s="133" t="e">
        <f aca="1">IF($G111&gt;1,MATCH("X",INDIRECT(CONCATENATE("SeguimientoAlumnos!R"&amp;MATCH($C111,SeguimientoAlumnos!$C$3:$C$160,0)+2&amp;"C"&amp;AR111+1&amp;":R"&amp;MATCH($C111,SeguimientoAlumnos!$C$3:$C$160,0)+2&amp;"C76"),FALSE()),0)+AR111,0)</f>
        <v>#N/A</v>
      </c>
      <c r="AT111" s="133" t="e">
        <f aca="1">IF($G111&gt;1,MATCH("X",INDIRECT(CONCATENATE("SeguimientoAlumnos!R"&amp;MATCH($C111,SeguimientoAlumnos!$C$3:$C$160,0)+2&amp;"C"&amp;AS111+1&amp;":R"&amp;MATCH($C111,SeguimientoAlumnos!$C$3:$C$160,0)+2&amp;"C76"),FALSE()),0)+AS111,0)</f>
        <v>#N/A</v>
      </c>
      <c r="AU111" s="133" t="e">
        <f aca="1">IF($G111&gt;1,MATCH("X",INDIRECT(CONCATENATE("SeguimientoAlumnos!R"&amp;MATCH($C111,SeguimientoAlumnos!$C$3:$C$160,0)+2&amp;"C"&amp;AT111+1&amp;":R"&amp;MATCH($C111,SeguimientoAlumnos!$C$3:$C$160,0)+2&amp;"C76"),FALSE()),0)+AT111,0)</f>
        <v>#N/A</v>
      </c>
      <c r="AV111" s="133" t="e">
        <f aca="1">IF($G111&gt;1,MATCH("X",INDIRECT(CONCATENATE("SeguimientoAlumnos!R"&amp;MATCH($C111,SeguimientoAlumnos!$C$3:$C$160,0)+2&amp;"C"&amp;AU111+1&amp;":R"&amp;MATCH($C111,SeguimientoAlumnos!$C$3:$C$160,0)+2&amp;"C76"),FALSE()),0)+AU111,0)</f>
        <v>#N/A</v>
      </c>
    </row>
    <row r="112" spans="1:48" ht="15.75" customHeight="1">
      <c r="A112" s="130" t="e">
        <f>#REF!</f>
        <v>#REF!</v>
      </c>
      <c r="B112" s="130" t="e">
        <f>#REF!</f>
        <v>#REF!</v>
      </c>
      <c r="C112" s="130" t="e">
        <f>#REF!</f>
        <v>#REF!</v>
      </c>
      <c r="D112" s="130" t="e">
        <f>#REF!</f>
        <v>#REF!</v>
      </c>
      <c r="E112" s="65" t="e">
        <f>C112&amp;"@alumnos.upa.edu.mx"</f>
        <v>#REF!</v>
      </c>
      <c r="F112" s="65" t="e">
        <f>VLOOKUP($C112,SeguimientoAlumnos!$C$2:$BW$109,51,FALSE())</f>
        <v>#N/A</v>
      </c>
      <c r="G112" s="65" t="e">
        <f>VLOOKUP($C112,SeguimientoAlumnos!$C$2:$BW$109,52,FALSE())</f>
        <v>#N/A</v>
      </c>
      <c r="H112" s="131" t="str">
        <f aca="1">IFERROR(INDIRECT(CONCATENATE("SeguimientoAlumnos!R2C"&amp;AN112),FALSE()),"")</f>
        <v/>
      </c>
      <c r="I112" s="131" t="str">
        <f aca="1">IFERROR(INDIRECT(CONCATENATE("SeguimientoAlumnos!R2C"&amp;AO112),FALSE()),"")</f>
        <v/>
      </c>
      <c r="J112" s="131" t="str">
        <f aca="1">IFERROR(INDIRECT(CONCATENATE("SeguimientoAlumnos!R2C"&amp;AP112),FALSE()),"")</f>
        <v/>
      </c>
      <c r="K112" s="131" t="str">
        <f aca="1">IFERROR(INDIRECT(CONCATENATE("SeguimientoAlumnos!R2C"&amp;AQ112),FALSE()),"")</f>
        <v/>
      </c>
      <c r="L112" s="131" t="str">
        <f aca="1">IFERROR(INDIRECT(CONCATENATE("SeguimientoAlumnos!R2C"&amp;AR112),FALSE()),"")</f>
        <v/>
      </c>
      <c r="M112" s="131" t="str">
        <f aca="1">IFERROR(INDIRECT(CONCATENATE("SeguimientoAlumnos!R2C"&amp;AS112),FALSE()),"")</f>
        <v/>
      </c>
      <c r="N112" s="131" t="str">
        <f aca="1">IFERROR(INDIRECT(CONCATENATE("SeguimientoAlumnos!R2C"&amp;AT112),FALSE()),"")</f>
        <v/>
      </c>
      <c r="O112" s="131" t="str">
        <f aca="1">IFERROR(INDIRECT(CONCATENATE("SeguimientoAlumnos!R2C"&amp;AU112),FALSE()),"")</f>
        <v/>
      </c>
      <c r="P112" s="131" t="str">
        <f aca="1">IFERROR(INDIRECT(CONCATENATE("SeguimientoAlumnos!R2C"&amp;AV112),FALSE()),"")</f>
        <v/>
      </c>
      <c r="Q112" s="65" t="e">
        <f>VLOOKUP($C112,SeguimientoAlumnos!$C$2:$BT$109,49,FALSE())</f>
        <v>#N/A</v>
      </c>
      <c r="R112" s="131" t="str">
        <f aca="1">IFERROR(INDIRECT(CONCATENATE("SeguimientoAlumnos!R2C"&amp;AG112),FALSE()),"")</f>
        <v/>
      </c>
      <c r="S112" s="131" t="str">
        <f aca="1">IFERROR(INDIRECT(CONCATENATE("SeguimientoAlumnos!R2C"&amp;AH112),FALSE()),"")</f>
        <v/>
      </c>
      <c r="T112" s="131" t="str">
        <f aca="1">IFERROR(INDIRECT(CONCATENATE("SeguimientoAlumnos!R2C"&amp;AI112),FALSE()),"")</f>
        <v/>
      </c>
      <c r="U112" s="65"/>
      <c r="V112" s="65"/>
      <c r="W112" s="65"/>
      <c r="X112" s="65"/>
      <c r="Y112" s="65" t="e">
        <f>VLOOKUP($C112,SeguimientoAlumnos!$C$2:$BT$109,50,FALSE())</f>
        <v>#N/A</v>
      </c>
      <c r="Z112" s="131" t="str">
        <f aca="1">IFERROR(INDIRECT(CONCATENATE("SeguimientoAlumnos!R2C"&amp;AD112),FALSE()),"")</f>
        <v/>
      </c>
      <c r="AA112" s="131" t="str">
        <f aca="1">IFERROR(INDIRECT(CONCATENATE("SeguimientoAlumnos!R2C"&amp;AE112),FALSE()),"")</f>
        <v/>
      </c>
      <c r="AB112" s="131" t="str">
        <f aca="1">IFERROR(INDIRECT(CONCATENATE("SeguimientoAlumnos!R2C"&amp;AF112),FALSE()),"")</f>
        <v/>
      </c>
      <c r="AC112" s="65" t="e">
        <f>VLOOKUP($C112,SeguimientoAlumnos!$C$2:$BT$109,43,FALSE())</f>
        <v>#N/A</v>
      </c>
      <c r="AD112" s="132" t="e">
        <f aca="1">IF($Y112&gt;0,MATCH("E",INDIRECT(CONCATENATE("SeguimientoAlumnos!R"&amp;MATCH($C112,SeguimientoAlumnos!$C$3:$C$130,0)+2&amp;"C5"&amp;":R"&amp;MATCH($C112,SeguimientoAlumnos!$C$3:$C$130,0)+2&amp;"C76"),FALSE()),0)+4,0)</f>
        <v>#N/A</v>
      </c>
      <c r="AE112" s="133" t="e">
        <f aca="1">IF($Y112&gt;1,MATCH("E",INDIRECT(CONCATENATE("SeguimientoAlumnos!R"&amp;MATCH($C112,SeguimientoAlumnos!$C$3:$C$130,0)+2&amp;"C"&amp;AD112+1&amp;":R"&amp;MATCH($C112,SeguimientoAlumnos!$C$3:$C$130,0)+2&amp;"C76"),FALSE()),0)+AD112,0)</f>
        <v>#N/A</v>
      </c>
      <c r="AF112" s="133" t="e">
        <f aca="1">IF($Y112&gt;2,MATCH("E",INDIRECT(CONCATENATE("SeguimientoAlumnos!R"&amp;MATCH($C112,SeguimientoAlumnos!$C$3:$C$130,0)+2&amp;"C"&amp;AE112+1&amp;":R"&amp;MATCH($C112,SeguimientoAlumnos!$C$3:$C$130,0)+2&amp;"C76"),FALSE()),0)+AE112,0)</f>
        <v>#N/A</v>
      </c>
      <c r="AG112" s="133" t="e">
        <f aca="1">IF($Q112&gt;0,MATCH("R",INDIRECT(CONCATENATE("SeguimientoAlumnos!R"&amp;MATCH($C112,SeguimientoAlumnos!$C$3:$C$160,0)+2&amp;"C5"&amp;":R"&amp;MATCH($C112,SeguimientoAlumnos!$C$3:$C$160,0)+2&amp;"C76"),FALSE()),0)+4,0)</f>
        <v>#N/A</v>
      </c>
      <c r="AH112" s="133" t="e">
        <f aca="1">IF($Q112&gt;1,MATCH("R",INDIRECT(CONCATENATE("SeguimientoAlumnos!R"&amp;MATCH($C112,SeguimientoAlumnos!$C$3:$C$160,0)+2&amp;"C"&amp;AG112+1&amp;":R"&amp;MATCH($C112,SeguimientoAlumnos!$C$3:$C$160,0)+2&amp;"C76"),FALSE()),0)+AG112,0)</f>
        <v>#N/A</v>
      </c>
      <c r="AI112" s="133" t="e">
        <f aca="1">IF($Q112&gt;1,MATCH("R",INDIRECT(CONCATENATE("SeguimientoAlumnos!R"&amp;MATCH($C112,SeguimientoAlumnos!$C$3:$C$160,0)+2&amp;"C"&amp;AH112+1&amp;":R"&amp;MATCH($C112,SeguimientoAlumnos!$C$3:$C$160,0)+2&amp;"C76"),FALSE()),0)+AH112,0)</f>
        <v>#N/A</v>
      </c>
      <c r="AJ112" s="133" t="e">
        <f aca="1">IF($Q112&gt;1,MATCH("R",INDIRECT(CONCATENATE("SeguimientoAlumnos!R"&amp;MATCH($C112,SeguimientoAlumnos!$C$3:$C$160,0)+2&amp;"C"&amp;AI112+1&amp;":R"&amp;MATCH($C112,SeguimientoAlumnos!$C$3:$C$160,0)+2&amp;"C76"),FALSE()),0)+AI112,0)</f>
        <v>#N/A</v>
      </c>
      <c r="AK112" s="133" t="e">
        <f aca="1">IF($Q112&gt;1,MATCH("R",INDIRECT(CONCATENATE("SeguimientoAlumnos!R"&amp;MATCH($C112,SeguimientoAlumnos!$C$3:$C$160,0)+2&amp;"C"&amp;AJ112+1&amp;":R"&amp;MATCH($C112,SeguimientoAlumnos!$C$3:$C$160,0)+2&amp;"C76"),FALSE()),0)+AJ112,0)</f>
        <v>#N/A</v>
      </c>
      <c r="AL112" s="134" t="e">
        <f aca="1">IF($Q112&gt;1,MATCH("R",INDIRECT(CONCATENATE("SeguimientoAlumnos!R"&amp;MATCH($C112,SeguimientoAlumnos!$C$3:$C$160,0)+2&amp;"C"&amp;AK112+1&amp;":R"&amp;MATCH($C112,SeguimientoAlumnos!$C$3:$C$160,0)+2&amp;"C76"),FALSE()),0)+AK112,0)</f>
        <v>#N/A</v>
      </c>
      <c r="AM112" s="134" t="e">
        <f aca="1">IF($Q112&gt;1,MATCH("R",INDIRECT(CONCATENATE("SeguimientoAlumnos!R"&amp;MATCH($C112,SeguimientoAlumnos!$C$3:$C$160,0)+2&amp;"C"&amp;AL112+1&amp;":R"&amp;MATCH($C112,SeguimientoAlumnos!$C$3:$C$160,0)+2&amp;"C76"),FALSE()),0)+AL112,0)</f>
        <v>#N/A</v>
      </c>
      <c r="AN112" s="133" t="e">
        <f aca="1">IF($G112&gt;0,MATCH("X",INDIRECT(CONCATENATE("SeguimientoAlumnos!R"&amp;MATCH($C112,SeguimientoAlumnos!$C$3:$C$160,0)+2&amp;"C5"&amp;":R"&amp;MATCH($C112,SeguimientoAlumnos!$C$3:$C$160,0)+2&amp;"C76"),FALSE()),0)+4,0)</f>
        <v>#N/A</v>
      </c>
      <c r="AO112" s="135" t="e">
        <f aca="1">IF($G112&gt;1,MATCH("X",INDIRECT(CONCATENATE("SeguimientoAlumnos!R"&amp;MATCH($C112,SeguimientoAlumnos!$C$3:$C$160,0)+2&amp;"C"&amp;AN112+1&amp;":R"&amp;MATCH($C112,SeguimientoAlumnos!$C$3:$C$160,0)+2&amp;"C76"),FALSE()),0)+AN112,0)</f>
        <v>#N/A</v>
      </c>
      <c r="AP112" s="133" t="e">
        <f aca="1">IF($G112&gt;1,MATCH("X",INDIRECT(CONCATENATE("SeguimientoAlumnos!R"&amp;MATCH($C112,SeguimientoAlumnos!$C$3:$C$160,0)+2&amp;"C"&amp;AO112+1&amp;":R"&amp;MATCH($C112,SeguimientoAlumnos!$C$3:$C$160,0)+2&amp;"C76"),FALSE()),0)+AO112,0)</f>
        <v>#N/A</v>
      </c>
      <c r="AQ112" s="133" t="e">
        <f aca="1">IF($G112&gt;1,MATCH("X",INDIRECT(CONCATENATE("SeguimientoAlumnos!R"&amp;MATCH($C112,SeguimientoAlumnos!$C$3:$C$160,0)+2&amp;"C"&amp;AP112+1&amp;":R"&amp;MATCH($C112,SeguimientoAlumnos!$C$3:$C$160,0)+2&amp;"C76"),FALSE()),0)+AP112,0)</f>
        <v>#N/A</v>
      </c>
      <c r="AR112" s="133" t="e">
        <f aca="1">IF($G112&gt;1,MATCH("X",INDIRECT(CONCATENATE("SeguimientoAlumnos!R"&amp;MATCH($C112,SeguimientoAlumnos!$C$3:$C$160,0)+2&amp;"C"&amp;AQ112+1&amp;":R"&amp;MATCH($C112,SeguimientoAlumnos!$C$3:$C$160,0)+2&amp;"C76"),FALSE()),0)+AQ112,0)</f>
        <v>#N/A</v>
      </c>
      <c r="AS112" s="133" t="e">
        <f aca="1">IF($G112&gt;1,MATCH("X",INDIRECT(CONCATENATE("SeguimientoAlumnos!R"&amp;MATCH($C112,SeguimientoAlumnos!$C$3:$C$160,0)+2&amp;"C"&amp;AR112+1&amp;":R"&amp;MATCH($C112,SeguimientoAlumnos!$C$3:$C$160,0)+2&amp;"C76"),FALSE()),0)+AR112,0)</f>
        <v>#N/A</v>
      </c>
      <c r="AT112" s="133" t="e">
        <f aca="1">IF($G112&gt;1,MATCH("X",INDIRECT(CONCATENATE("SeguimientoAlumnos!R"&amp;MATCH($C112,SeguimientoAlumnos!$C$3:$C$160,0)+2&amp;"C"&amp;AS112+1&amp;":R"&amp;MATCH($C112,SeguimientoAlumnos!$C$3:$C$160,0)+2&amp;"C76"),FALSE()),0)+AS112,0)</f>
        <v>#N/A</v>
      </c>
      <c r="AU112" s="133" t="e">
        <f aca="1">IF($G112&gt;1,MATCH("X",INDIRECT(CONCATENATE("SeguimientoAlumnos!R"&amp;MATCH($C112,SeguimientoAlumnos!$C$3:$C$160,0)+2&amp;"C"&amp;AT112+1&amp;":R"&amp;MATCH($C112,SeguimientoAlumnos!$C$3:$C$160,0)+2&amp;"C76"),FALSE()),0)+AT112,0)</f>
        <v>#N/A</v>
      </c>
      <c r="AV112" s="133" t="e">
        <f aca="1">IF($G112&gt;1,MATCH("X",INDIRECT(CONCATENATE("SeguimientoAlumnos!R"&amp;MATCH($C112,SeguimientoAlumnos!$C$3:$C$160,0)+2&amp;"C"&amp;AU112+1&amp;":R"&amp;MATCH($C112,SeguimientoAlumnos!$C$3:$C$160,0)+2&amp;"C76"),FALSE()),0)+AU112,0)</f>
        <v>#N/A</v>
      </c>
    </row>
    <row r="113" spans="1:48" ht="15.75" customHeight="1">
      <c r="A113" s="130" t="e">
        <f>#REF!</f>
        <v>#REF!</v>
      </c>
      <c r="B113" s="130" t="e">
        <f>#REF!</f>
        <v>#REF!</v>
      </c>
      <c r="C113" s="130" t="e">
        <f>#REF!</f>
        <v>#REF!</v>
      </c>
      <c r="D113" s="130" t="e">
        <f>#REF!</f>
        <v>#REF!</v>
      </c>
      <c r="E113" s="65" t="e">
        <f>C113&amp;"@alumnos.upa.edu.mx"</f>
        <v>#REF!</v>
      </c>
      <c r="F113" s="65" t="e">
        <f>VLOOKUP($C113,SeguimientoAlumnos!$C$2:$BW$109,51,FALSE())</f>
        <v>#N/A</v>
      </c>
      <c r="G113" s="65" t="e">
        <f>VLOOKUP($C113,SeguimientoAlumnos!$C$2:$BW$109,52,FALSE())</f>
        <v>#N/A</v>
      </c>
      <c r="H113" s="131" t="str">
        <f aca="1">IFERROR(INDIRECT(CONCATENATE("SeguimientoAlumnos!R2C"&amp;AN113),FALSE()),"")</f>
        <v/>
      </c>
      <c r="I113" s="131" t="str">
        <f aca="1">IFERROR(INDIRECT(CONCATENATE("SeguimientoAlumnos!R2C"&amp;AO113),FALSE()),"")</f>
        <v/>
      </c>
      <c r="J113" s="131" t="str">
        <f aca="1">IFERROR(INDIRECT(CONCATENATE("SeguimientoAlumnos!R2C"&amp;AP113),FALSE()),"")</f>
        <v/>
      </c>
      <c r="K113" s="131" t="str">
        <f aca="1">IFERROR(INDIRECT(CONCATENATE("SeguimientoAlumnos!R2C"&amp;AQ113),FALSE()),"")</f>
        <v/>
      </c>
      <c r="L113" s="131" t="str">
        <f aca="1">IFERROR(INDIRECT(CONCATENATE("SeguimientoAlumnos!R2C"&amp;AR113),FALSE()),"")</f>
        <v/>
      </c>
      <c r="M113" s="131" t="str">
        <f aca="1">IFERROR(INDIRECT(CONCATENATE("SeguimientoAlumnos!R2C"&amp;AS113),FALSE()),"")</f>
        <v/>
      </c>
      <c r="N113" s="131" t="str">
        <f aca="1">IFERROR(INDIRECT(CONCATENATE("SeguimientoAlumnos!R2C"&amp;AT113),FALSE()),"")</f>
        <v/>
      </c>
      <c r="O113" s="131" t="str">
        <f aca="1">IFERROR(INDIRECT(CONCATENATE("SeguimientoAlumnos!R2C"&amp;AU113),FALSE()),"")</f>
        <v/>
      </c>
      <c r="P113" s="131" t="str">
        <f aca="1">IFERROR(INDIRECT(CONCATENATE("SeguimientoAlumnos!R2C"&amp;AV113),FALSE()),"")</f>
        <v/>
      </c>
      <c r="Q113" s="65" t="e">
        <f>VLOOKUP($C113,SeguimientoAlumnos!$C$2:$BT$109,49,FALSE())</f>
        <v>#N/A</v>
      </c>
      <c r="R113" s="131" t="str">
        <f aca="1">IFERROR(INDIRECT(CONCATENATE("SeguimientoAlumnos!R2C"&amp;AG113),FALSE()),"")</f>
        <v/>
      </c>
      <c r="S113" s="131" t="str">
        <f aca="1">IFERROR(INDIRECT(CONCATENATE("SeguimientoAlumnos!R2C"&amp;AH113),FALSE()),"")</f>
        <v/>
      </c>
      <c r="T113" s="131" t="str">
        <f aca="1">IFERROR(INDIRECT(CONCATENATE("SeguimientoAlumnos!R2C"&amp;AI113),FALSE()),"")</f>
        <v/>
      </c>
      <c r="U113" s="65"/>
      <c r="V113" s="65"/>
      <c r="W113" s="65"/>
      <c r="X113" s="65"/>
      <c r="Y113" s="65" t="e">
        <f>VLOOKUP($C113,SeguimientoAlumnos!$C$2:$BT$109,50,FALSE())</f>
        <v>#N/A</v>
      </c>
      <c r="Z113" s="131" t="str">
        <f aca="1">IFERROR(INDIRECT(CONCATENATE("SeguimientoAlumnos!R2C"&amp;AD113),FALSE()),"")</f>
        <v/>
      </c>
      <c r="AA113" s="131" t="str">
        <f aca="1">IFERROR(INDIRECT(CONCATENATE("SeguimientoAlumnos!R2C"&amp;AE113),FALSE()),"")</f>
        <v/>
      </c>
      <c r="AB113" s="131" t="str">
        <f aca="1">IFERROR(INDIRECT(CONCATENATE("SeguimientoAlumnos!R2C"&amp;AF113),FALSE()),"")</f>
        <v/>
      </c>
      <c r="AC113" s="65" t="e">
        <f>VLOOKUP($C113,SeguimientoAlumnos!$C$2:$BT$109,43,FALSE())</f>
        <v>#N/A</v>
      </c>
      <c r="AD113" s="132" t="e">
        <f aca="1">IF($Y113&gt;0,MATCH("E",INDIRECT(CONCATENATE("SeguimientoAlumnos!R"&amp;MATCH($C113,SeguimientoAlumnos!$C$3:$C$130,0)+2&amp;"C5"&amp;":R"&amp;MATCH($C113,SeguimientoAlumnos!$C$3:$C$130,0)+2&amp;"C76"),FALSE()),0)+4,0)</f>
        <v>#N/A</v>
      </c>
      <c r="AE113" s="133" t="e">
        <f aca="1">IF($Y113&gt;1,MATCH("E",INDIRECT(CONCATENATE("SeguimientoAlumnos!R"&amp;MATCH($C113,SeguimientoAlumnos!$C$3:$C$130,0)+2&amp;"C"&amp;AD113+1&amp;":R"&amp;MATCH($C113,SeguimientoAlumnos!$C$3:$C$130,0)+2&amp;"C76"),FALSE()),0)+AD113,0)</f>
        <v>#N/A</v>
      </c>
      <c r="AF113" s="133" t="e">
        <f aca="1">IF($Y113&gt;2,MATCH("E",INDIRECT(CONCATENATE("SeguimientoAlumnos!R"&amp;MATCH($C113,SeguimientoAlumnos!$C$3:$C$130,0)+2&amp;"C"&amp;AE113+1&amp;":R"&amp;MATCH($C113,SeguimientoAlumnos!$C$3:$C$130,0)+2&amp;"C76"),FALSE()),0)+AE113,0)</f>
        <v>#N/A</v>
      </c>
      <c r="AG113" s="133" t="e">
        <f aca="1">IF($Q113&gt;0,MATCH("R",INDIRECT(CONCATENATE("SeguimientoAlumnos!R"&amp;MATCH($C113,SeguimientoAlumnos!$C$3:$C$160,0)+2&amp;"C5"&amp;":R"&amp;MATCH($C113,SeguimientoAlumnos!$C$3:$C$160,0)+2&amp;"C76"),FALSE()),0)+4,0)</f>
        <v>#N/A</v>
      </c>
      <c r="AH113" s="133" t="e">
        <f aca="1">IF($Q113&gt;1,MATCH("R",INDIRECT(CONCATENATE("SeguimientoAlumnos!R"&amp;MATCH($C113,SeguimientoAlumnos!$C$3:$C$160,0)+2&amp;"C"&amp;AG113+1&amp;":R"&amp;MATCH($C113,SeguimientoAlumnos!$C$3:$C$160,0)+2&amp;"C76"),FALSE()),0)+AG113,0)</f>
        <v>#N/A</v>
      </c>
      <c r="AI113" s="133" t="e">
        <f aca="1">IF($Q113&gt;1,MATCH("R",INDIRECT(CONCATENATE("SeguimientoAlumnos!R"&amp;MATCH($C113,SeguimientoAlumnos!$C$3:$C$160,0)+2&amp;"C"&amp;AH113+1&amp;":R"&amp;MATCH($C113,SeguimientoAlumnos!$C$3:$C$160,0)+2&amp;"C76"),FALSE()),0)+AH113,0)</f>
        <v>#N/A</v>
      </c>
      <c r="AJ113" s="133" t="e">
        <f aca="1">IF($Q113&gt;1,MATCH("R",INDIRECT(CONCATENATE("SeguimientoAlumnos!R"&amp;MATCH($C113,SeguimientoAlumnos!$C$3:$C$160,0)+2&amp;"C"&amp;AI113+1&amp;":R"&amp;MATCH($C113,SeguimientoAlumnos!$C$3:$C$160,0)+2&amp;"C76"),FALSE()),0)+AI113,0)</f>
        <v>#N/A</v>
      </c>
      <c r="AK113" s="133" t="e">
        <f aca="1">IF($Q113&gt;1,MATCH("R",INDIRECT(CONCATENATE("SeguimientoAlumnos!R"&amp;MATCH($C113,SeguimientoAlumnos!$C$3:$C$160,0)+2&amp;"C"&amp;AJ113+1&amp;":R"&amp;MATCH($C113,SeguimientoAlumnos!$C$3:$C$160,0)+2&amp;"C76"),FALSE()),0)+AJ113,0)</f>
        <v>#N/A</v>
      </c>
      <c r="AL113" s="134" t="e">
        <f aca="1">IF($Q113&gt;1,MATCH("R",INDIRECT(CONCATENATE("SeguimientoAlumnos!R"&amp;MATCH($C113,SeguimientoAlumnos!$C$3:$C$160,0)+2&amp;"C"&amp;AK113+1&amp;":R"&amp;MATCH($C113,SeguimientoAlumnos!$C$3:$C$160,0)+2&amp;"C76"),FALSE()),0)+AK113,0)</f>
        <v>#N/A</v>
      </c>
      <c r="AM113" s="134" t="e">
        <f aca="1">IF($Q113&gt;1,MATCH("R",INDIRECT(CONCATENATE("SeguimientoAlumnos!R"&amp;MATCH($C113,SeguimientoAlumnos!$C$3:$C$160,0)+2&amp;"C"&amp;AL113+1&amp;":R"&amp;MATCH($C113,SeguimientoAlumnos!$C$3:$C$160,0)+2&amp;"C76"),FALSE()),0)+AL113,0)</f>
        <v>#N/A</v>
      </c>
      <c r="AN113" s="133" t="e">
        <f aca="1">IF($G113&gt;0,MATCH("X",INDIRECT(CONCATENATE("SeguimientoAlumnos!R"&amp;MATCH($C113,SeguimientoAlumnos!$C$3:$C$160,0)+2&amp;"C5"&amp;":R"&amp;MATCH($C113,SeguimientoAlumnos!$C$3:$C$160,0)+2&amp;"C76"),FALSE()),0)+4,0)</f>
        <v>#N/A</v>
      </c>
      <c r="AO113" s="135" t="e">
        <f aca="1">IF($G113&gt;1,MATCH("X",INDIRECT(CONCATENATE("SeguimientoAlumnos!R"&amp;MATCH($C113,SeguimientoAlumnos!$C$3:$C$160,0)+2&amp;"C"&amp;AN113+1&amp;":R"&amp;MATCH($C113,SeguimientoAlumnos!$C$3:$C$160,0)+2&amp;"C76"),FALSE()),0)+AN113,0)</f>
        <v>#N/A</v>
      </c>
      <c r="AP113" s="133" t="e">
        <f aca="1">IF($G113&gt;1,MATCH("X",INDIRECT(CONCATENATE("SeguimientoAlumnos!R"&amp;MATCH($C113,SeguimientoAlumnos!$C$3:$C$160,0)+2&amp;"C"&amp;AO113+1&amp;":R"&amp;MATCH($C113,SeguimientoAlumnos!$C$3:$C$160,0)+2&amp;"C76"),FALSE()),0)+AO113,0)</f>
        <v>#N/A</v>
      </c>
      <c r="AQ113" s="133" t="e">
        <f aca="1">IF($G113&gt;1,MATCH("X",INDIRECT(CONCATENATE("SeguimientoAlumnos!R"&amp;MATCH($C113,SeguimientoAlumnos!$C$3:$C$160,0)+2&amp;"C"&amp;AP113+1&amp;":R"&amp;MATCH($C113,SeguimientoAlumnos!$C$3:$C$160,0)+2&amp;"C76"),FALSE()),0)+AP113,0)</f>
        <v>#N/A</v>
      </c>
      <c r="AR113" s="133" t="e">
        <f aca="1">IF($G113&gt;1,MATCH("X",INDIRECT(CONCATENATE("SeguimientoAlumnos!R"&amp;MATCH($C113,SeguimientoAlumnos!$C$3:$C$160,0)+2&amp;"C"&amp;AQ113+1&amp;":R"&amp;MATCH($C113,SeguimientoAlumnos!$C$3:$C$160,0)+2&amp;"C76"),FALSE()),0)+AQ113,0)</f>
        <v>#N/A</v>
      </c>
      <c r="AS113" s="133" t="e">
        <f aca="1">IF($G113&gt;1,MATCH("X",INDIRECT(CONCATENATE("SeguimientoAlumnos!R"&amp;MATCH($C113,SeguimientoAlumnos!$C$3:$C$160,0)+2&amp;"C"&amp;AR113+1&amp;":R"&amp;MATCH($C113,SeguimientoAlumnos!$C$3:$C$160,0)+2&amp;"C76"),FALSE()),0)+AR113,0)</f>
        <v>#N/A</v>
      </c>
      <c r="AT113" s="133" t="e">
        <f aca="1">IF($G113&gt;1,MATCH("X",INDIRECT(CONCATENATE("SeguimientoAlumnos!R"&amp;MATCH($C113,SeguimientoAlumnos!$C$3:$C$160,0)+2&amp;"C"&amp;AS113+1&amp;":R"&amp;MATCH($C113,SeguimientoAlumnos!$C$3:$C$160,0)+2&amp;"C76"),FALSE()),0)+AS113,0)</f>
        <v>#N/A</v>
      </c>
      <c r="AU113" s="133" t="e">
        <f aca="1">IF($G113&gt;1,MATCH("X",INDIRECT(CONCATENATE("SeguimientoAlumnos!R"&amp;MATCH($C113,SeguimientoAlumnos!$C$3:$C$160,0)+2&amp;"C"&amp;AT113+1&amp;":R"&amp;MATCH($C113,SeguimientoAlumnos!$C$3:$C$160,0)+2&amp;"C76"),FALSE()),0)+AT113,0)</f>
        <v>#N/A</v>
      </c>
      <c r="AV113" s="133" t="e">
        <f aca="1">IF($G113&gt;1,MATCH("X",INDIRECT(CONCATENATE("SeguimientoAlumnos!R"&amp;MATCH($C113,SeguimientoAlumnos!$C$3:$C$160,0)+2&amp;"C"&amp;AU113+1&amp;":R"&amp;MATCH($C113,SeguimientoAlumnos!$C$3:$C$160,0)+2&amp;"C76"),FALSE()),0)+AU113,0)</f>
        <v>#N/A</v>
      </c>
    </row>
    <row r="114" spans="1:48" ht="15.75" customHeight="1">
      <c r="A114" s="130" t="e">
        <f>#REF!</f>
        <v>#REF!</v>
      </c>
      <c r="B114" s="130" t="e">
        <f>#REF!</f>
        <v>#REF!</v>
      </c>
      <c r="C114" s="130" t="e">
        <f>#REF!</f>
        <v>#REF!</v>
      </c>
      <c r="D114" s="130" t="e">
        <f>#REF!</f>
        <v>#REF!</v>
      </c>
      <c r="E114" s="65" t="e">
        <f>C114&amp;"@alumnos.upa.edu.mx"</f>
        <v>#REF!</v>
      </c>
      <c r="F114" s="65" t="e">
        <f>VLOOKUP($C114,SeguimientoAlumnos!$C$2:$BW$109,51,FALSE())</f>
        <v>#N/A</v>
      </c>
      <c r="G114" s="65" t="e">
        <f>VLOOKUP($C114,SeguimientoAlumnos!$C$2:$BW$109,52,FALSE())</f>
        <v>#N/A</v>
      </c>
      <c r="H114" s="131" t="str">
        <f aca="1">IFERROR(INDIRECT(CONCATENATE("SeguimientoAlumnos!R2C"&amp;AN114),FALSE()),"")</f>
        <v/>
      </c>
      <c r="I114" s="131" t="str">
        <f aca="1">IFERROR(INDIRECT(CONCATENATE("SeguimientoAlumnos!R2C"&amp;AO114),FALSE()),"")</f>
        <v/>
      </c>
      <c r="J114" s="131" t="str">
        <f aca="1">IFERROR(INDIRECT(CONCATENATE("SeguimientoAlumnos!R2C"&amp;AP114),FALSE()),"")</f>
        <v/>
      </c>
      <c r="K114" s="131" t="str">
        <f aca="1">IFERROR(INDIRECT(CONCATENATE("SeguimientoAlumnos!R2C"&amp;AQ114),FALSE()),"")</f>
        <v/>
      </c>
      <c r="L114" s="131" t="str">
        <f aca="1">IFERROR(INDIRECT(CONCATENATE("SeguimientoAlumnos!R2C"&amp;AR114),FALSE()),"")</f>
        <v/>
      </c>
      <c r="M114" s="131" t="str">
        <f aca="1">IFERROR(INDIRECT(CONCATENATE("SeguimientoAlumnos!R2C"&amp;AS114),FALSE()),"")</f>
        <v/>
      </c>
      <c r="N114" s="131" t="str">
        <f aca="1">IFERROR(INDIRECT(CONCATENATE("SeguimientoAlumnos!R2C"&amp;AT114),FALSE()),"")</f>
        <v/>
      </c>
      <c r="O114" s="131" t="str">
        <f aca="1">IFERROR(INDIRECT(CONCATENATE("SeguimientoAlumnos!R2C"&amp;AU114),FALSE()),"")</f>
        <v/>
      </c>
      <c r="P114" s="131" t="str">
        <f aca="1">IFERROR(INDIRECT(CONCATENATE("SeguimientoAlumnos!R2C"&amp;AV114),FALSE()),"")</f>
        <v/>
      </c>
      <c r="Q114" s="65" t="e">
        <f>VLOOKUP($C114,SeguimientoAlumnos!$C$2:$BT$109,49,FALSE())</f>
        <v>#N/A</v>
      </c>
      <c r="R114" s="131" t="str">
        <f aca="1">IFERROR(INDIRECT(CONCATENATE("SeguimientoAlumnos!R2C"&amp;AG114),FALSE()),"")</f>
        <v/>
      </c>
      <c r="S114" s="131" t="str">
        <f aca="1">IFERROR(INDIRECT(CONCATENATE("SeguimientoAlumnos!R2C"&amp;AH114),FALSE()),"")</f>
        <v/>
      </c>
      <c r="T114" s="131" t="str">
        <f aca="1">IFERROR(INDIRECT(CONCATENATE("SeguimientoAlumnos!R2C"&amp;AI114),FALSE()),"")</f>
        <v/>
      </c>
      <c r="U114" s="65"/>
      <c r="V114" s="65"/>
      <c r="W114" s="65"/>
      <c r="X114" s="65"/>
      <c r="Y114" s="65" t="e">
        <f>VLOOKUP($C114,SeguimientoAlumnos!$C$2:$BT$109,50,FALSE())</f>
        <v>#N/A</v>
      </c>
      <c r="Z114" s="131" t="str">
        <f aca="1">IFERROR(INDIRECT(CONCATENATE("SeguimientoAlumnos!R2C"&amp;AD114),FALSE()),"")</f>
        <v/>
      </c>
      <c r="AA114" s="131" t="str">
        <f aca="1">IFERROR(INDIRECT(CONCATENATE("SeguimientoAlumnos!R2C"&amp;AE114),FALSE()),"")</f>
        <v/>
      </c>
      <c r="AB114" s="131" t="str">
        <f aca="1">IFERROR(INDIRECT(CONCATENATE("SeguimientoAlumnos!R2C"&amp;AF114),FALSE()),"")</f>
        <v/>
      </c>
      <c r="AC114" s="65" t="e">
        <f>VLOOKUP($C114,SeguimientoAlumnos!$C$2:$BT$109,43,FALSE())</f>
        <v>#N/A</v>
      </c>
      <c r="AD114" s="132" t="e">
        <f aca="1">IF($Y114&gt;0,MATCH("E",INDIRECT(CONCATENATE("SeguimientoAlumnos!R"&amp;MATCH($C114,SeguimientoAlumnos!$C$3:$C$130,0)+2&amp;"C5"&amp;":R"&amp;MATCH($C114,SeguimientoAlumnos!$C$3:$C$130,0)+2&amp;"C76"),FALSE()),0)+4,0)</f>
        <v>#N/A</v>
      </c>
      <c r="AE114" s="133" t="e">
        <f aca="1">IF($Y114&gt;1,MATCH("E",INDIRECT(CONCATENATE("SeguimientoAlumnos!R"&amp;MATCH($C114,SeguimientoAlumnos!$C$3:$C$130,0)+2&amp;"C"&amp;AD114+1&amp;":R"&amp;MATCH($C114,SeguimientoAlumnos!$C$3:$C$130,0)+2&amp;"C76"),FALSE()),0)+AD114,0)</f>
        <v>#N/A</v>
      </c>
      <c r="AF114" s="133" t="e">
        <f aca="1">IF($Y114&gt;2,MATCH("E",INDIRECT(CONCATENATE("SeguimientoAlumnos!R"&amp;MATCH($C114,SeguimientoAlumnos!$C$3:$C$130,0)+2&amp;"C"&amp;AE114+1&amp;":R"&amp;MATCH($C114,SeguimientoAlumnos!$C$3:$C$130,0)+2&amp;"C76"),FALSE()),0)+AE114,0)</f>
        <v>#N/A</v>
      </c>
      <c r="AG114" s="133" t="e">
        <f aca="1">IF($Q114&gt;0,MATCH("R",INDIRECT(CONCATENATE("SeguimientoAlumnos!R"&amp;MATCH($C114,SeguimientoAlumnos!$C$3:$C$160,0)+2&amp;"C5"&amp;":R"&amp;MATCH($C114,SeguimientoAlumnos!$C$3:$C$160,0)+2&amp;"C76"),FALSE()),0)+4,0)</f>
        <v>#N/A</v>
      </c>
      <c r="AH114" s="133" t="e">
        <f aca="1">IF($Q114&gt;1,MATCH("R",INDIRECT(CONCATENATE("SeguimientoAlumnos!R"&amp;MATCH($C114,SeguimientoAlumnos!$C$3:$C$160,0)+2&amp;"C"&amp;AG114+1&amp;":R"&amp;MATCH($C114,SeguimientoAlumnos!$C$3:$C$160,0)+2&amp;"C76"),FALSE()),0)+AG114,0)</f>
        <v>#N/A</v>
      </c>
      <c r="AI114" s="133" t="e">
        <f aca="1">IF($Q114&gt;1,MATCH("R",INDIRECT(CONCATENATE("SeguimientoAlumnos!R"&amp;MATCH($C114,SeguimientoAlumnos!$C$3:$C$160,0)+2&amp;"C"&amp;AH114+1&amp;":R"&amp;MATCH($C114,SeguimientoAlumnos!$C$3:$C$160,0)+2&amp;"C76"),FALSE()),0)+AH114,0)</f>
        <v>#N/A</v>
      </c>
      <c r="AJ114" s="133" t="e">
        <f aca="1">IF($Q114&gt;1,MATCH("R",INDIRECT(CONCATENATE("SeguimientoAlumnos!R"&amp;MATCH($C114,SeguimientoAlumnos!$C$3:$C$160,0)+2&amp;"C"&amp;AI114+1&amp;":R"&amp;MATCH($C114,SeguimientoAlumnos!$C$3:$C$160,0)+2&amp;"C76"),FALSE()),0)+AI114,0)</f>
        <v>#N/A</v>
      </c>
      <c r="AK114" s="133" t="e">
        <f aca="1">IF($Q114&gt;1,MATCH("R",INDIRECT(CONCATENATE("SeguimientoAlumnos!R"&amp;MATCH($C114,SeguimientoAlumnos!$C$3:$C$160,0)+2&amp;"C"&amp;AJ114+1&amp;":R"&amp;MATCH($C114,SeguimientoAlumnos!$C$3:$C$160,0)+2&amp;"C76"),FALSE()),0)+AJ114,0)</f>
        <v>#N/A</v>
      </c>
      <c r="AL114" s="134" t="e">
        <f aca="1">IF($Q114&gt;1,MATCH("R",INDIRECT(CONCATENATE("SeguimientoAlumnos!R"&amp;MATCH($C114,SeguimientoAlumnos!$C$3:$C$160,0)+2&amp;"C"&amp;AK114+1&amp;":R"&amp;MATCH($C114,SeguimientoAlumnos!$C$3:$C$160,0)+2&amp;"C76"),FALSE()),0)+AK114,0)</f>
        <v>#N/A</v>
      </c>
      <c r="AM114" s="134" t="e">
        <f aca="1">IF($Q114&gt;1,MATCH("R",INDIRECT(CONCATENATE("SeguimientoAlumnos!R"&amp;MATCH($C114,SeguimientoAlumnos!$C$3:$C$160,0)+2&amp;"C"&amp;AL114+1&amp;":R"&amp;MATCH($C114,SeguimientoAlumnos!$C$3:$C$160,0)+2&amp;"C76"),FALSE()),0)+AL114,0)</f>
        <v>#N/A</v>
      </c>
      <c r="AN114" s="133" t="e">
        <f aca="1">IF($G114&gt;0,MATCH("X",INDIRECT(CONCATENATE("SeguimientoAlumnos!R"&amp;MATCH($C114,SeguimientoAlumnos!$C$3:$C$160,0)+2&amp;"C5"&amp;":R"&amp;MATCH($C114,SeguimientoAlumnos!$C$3:$C$160,0)+2&amp;"C76"),FALSE()),0)+4,0)</f>
        <v>#N/A</v>
      </c>
      <c r="AO114" s="135" t="e">
        <f aca="1">IF($G114&gt;1,MATCH("X",INDIRECT(CONCATENATE("SeguimientoAlumnos!R"&amp;MATCH($C114,SeguimientoAlumnos!$C$3:$C$160,0)+2&amp;"C"&amp;AN114+1&amp;":R"&amp;MATCH($C114,SeguimientoAlumnos!$C$3:$C$160,0)+2&amp;"C76"),FALSE()),0)+AN114,0)</f>
        <v>#N/A</v>
      </c>
      <c r="AP114" s="133" t="e">
        <f aca="1">IF($G114&gt;1,MATCH("X",INDIRECT(CONCATENATE("SeguimientoAlumnos!R"&amp;MATCH($C114,SeguimientoAlumnos!$C$3:$C$160,0)+2&amp;"C"&amp;AO114+1&amp;":R"&amp;MATCH($C114,SeguimientoAlumnos!$C$3:$C$160,0)+2&amp;"C76"),FALSE()),0)+AO114,0)</f>
        <v>#N/A</v>
      </c>
      <c r="AQ114" s="133" t="e">
        <f aca="1">IF($G114&gt;1,MATCH("X",INDIRECT(CONCATENATE("SeguimientoAlumnos!R"&amp;MATCH($C114,SeguimientoAlumnos!$C$3:$C$160,0)+2&amp;"C"&amp;AP114+1&amp;":R"&amp;MATCH($C114,SeguimientoAlumnos!$C$3:$C$160,0)+2&amp;"C76"),FALSE()),0)+AP114,0)</f>
        <v>#N/A</v>
      </c>
      <c r="AR114" s="133" t="e">
        <f aca="1">IF($G114&gt;1,MATCH("X",INDIRECT(CONCATENATE("SeguimientoAlumnos!R"&amp;MATCH($C114,SeguimientoAlumnos!$C$3:$C$160,0)+2&amp;"C"&amp;AQ114+1&amp;":R"&amp;MATCH($C114,SeguimientoAlumnos!$C$3:$C$160,0)+2&amp;"C76"),FALSE()),0)+AQ114,0)</f>
        <v>#N/A</v>
      </c>
      <c r="AS114" s="133" t="e">
        <f aca="1">IF($G114&gt;1,MATCH("X",INDIRECT(CONCATENATE("SeguimientoAlumnos!R"&amp;MATCH($C114,SeguimientoAlumnos!$C$3:$C$160,0)+2&amp;"C"&amp;AR114+1&amp;":R"&amp;MATCH($C114,SeguimientoAlumnos!$C$3:$C$160,0)+2&amp;"C76"),FALSE()),0)+AR114,0)</f>
        <v>#N/A</v>
      </c>
      <c r="AT114" s="133" t="e">
        <f aca="1">IF($G114&gt;1,MATCH("X",INDIRECT(CONCATENATE("SeguimientoAlumnos!R"&amp;MATCH($C114,SeguimientoAlumnos!$C$3:$C$160,0)+2&amp;"C"&amp;AS114+1&amp;":R"&amp;MATCH($C114,SeguimientoAlumnos!$C$3:$C$160,0)+2&amp;"C76"),FALSE()),0)+AS114,0)</f>
        <v>#N/A</v>
      </c>
      <c r="AU114" s="133" t="e">
        <f aca="1">IF($G114&gt;1,MATCH("X",INDIRECT(CONCATENATE("SeguimientoAlumnos!R"&amp;MATCH($C114,SeguimientoAlumnos!$C$3:$C$160,0)+2&amp;"C"&amp;AT114+1&amp;":R"&amp;MATCH($C114,SeguimientoAlumnos!$C$3:$C$160,0)+2&amp;"C76"),FALSE()),0)+AT114,0)</f>
        <v>#N/A</v>
      </c>
      <c r="AV114" s="133" t="e">
        <f aca="1">IF($G114&gt;1,MATCH("X",INDIRECT(CONCATENATE("SeguimientoAlumnos!R"&amp;MATCH($C114,SeguimientoAlumnos!$C$3:$C$160,0)+2&amp;"C"&amp;AU114+1&amp;":R"&amp;MATCH($C114,SeguimientoAlumnos!$C$3:$C$160,0)+2&amp;"C76"),FALSE()),0)+AU114,0)</f>
        <v>#N/A</v>
      </c>
    </row>
  </sheetData>
  <autoFilter ref="A1:H98"/>
  <printOptions>
    <extLst>
      <ext uri="smNativeData">
        <pm:pageFlags xmlns:pm="smNativeData" id="1712247999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712247999" l="56" r="56" t="56" b="56" borderId="0" fillId="0" vertical="0"/>
        <pm:footer xmlns:pm="smNativeData" id="1712247999" l="56" r="56" t="56" b="56" borderId="0" fillId="0" vertical="2"/>
      </ext>
    </extLst>
  </headerFooter>
  <extLst>
    <ext uri="smNativeData">
      <pm:sheetPrefs xmlns:pm="smNativeData" day="17122479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6"/>
  <sheetViews>
    <sheetView view="normal" workbookViewId="0">
      <selection activeCell="A1" sqref="A1"/>
    </sheetView>
  </sheetViews>
  <sheetFormatPr baseColWidth="11" defaultColWidth="12.630631" defaultRowHeight="13.45"/>
  <cols>
    <col min="1" max="1" width="6.495495" customWidth="1" style="6"/>
    <col min="2" max="3" width="13.252252" customWidth="1" style="6"/>
    <col min="4" max="4" width="15.252252" customWidth="1" style="6"/>
    <col min="5" max="7" width="13.252252" customWidth="1" style="6"/>
    <col min="8" max="8" width="14.882883" customWidth="1" style="6"/>
  </cols>
  <sheetData>
    <row r="1" spans="2:8" ht="15.75" customHeight="1">
      <c r="B1" s="100" t="s">
        <v>1037</v>
      </c>
      <c r="C1" s="100" t="s">
        <v>1038</v>
      </c>
      <c r="D1" s="100" t="s">
        <v>1039</v>
      </c>
      <c r="E1" s="100" t="s">
        <v>1040</v>
      </c>
      <c r="F1" s="102" t="s">
        <v>1041</v>
      </c>
      <c r="G1" s="100" t="s">
        <v>159</v>
      </c>
      <c r="H1" s="100" t="s">
        <v>1042</v>
      </c>
    </row>
    <row r="2" spans="2:17" ht="29.25" customHeight="1">
      <c r="B2" s="136" t="s">
        <v>25</v>
      </c>
      <c r="C2" s="136" t="s">
        <v>26</v>
      </c>
      <c r="D2" s="136" t="s">
        <v>27</v>
      </c>
      <c r="E2" s="136" t="s">
        <v>28</v>
      </c>
      <c r="F2" s="136" t="s">
        <v>29</v>
      </c>
      <c r="G2" s="136" t="s">
        <v>30</v>
      </c>
      <c r="H2" s="136" t="s">
        <v>31</v>
      </c>
      <c r="K2" s="136" t="s">
        <v>25</v>
      </c>
      <c r="L2" s="136" t="s">
        <v>26</v>
      </c>
      <c r="M2" s="136" t="s">
        <v>27</v>
      </c>
      <c r="N2" s="136" t="s">
        <v>28</v>
      </c>
      <c r="O2" s="136" t="s">
        <v>29</v>
      </c>
      <c r="P2" s="136" t="s">
        <v>30</v>
      </c>
      <c r="Q2" s="136" t="s">
        <v>31</v>
      </c>
    </row>
    <row r="3" spans="1:17" ht="15.75" customHeight="1">
      <c r="A3" s="65" t="s">
        <v>119</v>
      </c>
      <c r="B3" s="102">
        <f>_xlfn.COUNTIFS(AcomodoGrupos!S3:S200,"3A")+K3</f>
        <v>21</v>
      </c>
      <c r="C3" s="102">
        <f>_xlfn.COUNTIFS(AcomodoGrupos!T3:T200,"3A")+L3</f>
        <v>21</v>
      </c>
      <c r="D3" s="102">
        <f>_xlfn.COUNTIFS(AcomodoGrupos!U3:U200,"3A")+M3</f>
        <v>20</v>
      </c>
      <c r="E3" s="102">
        <f>_xlfn.COUNTIFS(AcomodoGrupos!V3:V200,"3A")+N3</f>
        <v>22</v>
      </c>
      <c r="F3" s="102">
        <f>_xlfn.COUNTIFS(AcomodoGrupos!W3:W200,"3A")+O3</f>
        <v>20</v>
      </c>
      <c r="G3" s="102">
        <f>_xlfn.COUNTIFS(AcomodoGrupos!X3:X200,"3A")+P3</f>
        <v>21</v>
      </c>
      <c r="H3" s="102">
        <f>_xlfn.COUNTIFS(AcomodoGrupos!Y3:Y200,"3A")+Q3</f>
        <v>20</v>
      </c>
      <c r="K3" s="65"/>
      <c r="L3" s="65"/>
      <c r="M3" s="65"/>
      <c r="N3" s="65"/>
      <c r="O3" s="65"/>
      <c r="P3" s="65"/>
      <c r="Q3" s="65"/>
    </row>
    <row r="4" spans="1:17" ht="15.75" customHeight="1">
      <c r="A4" s="65" t="s">
        <v>122</v>
      </c>
      <c r="B4" s="102">
        <f>_xlfn.COUNTIFS(AcomodoGrupos!S3:S200,"3B")+K4</f>
        <v>25</v>
      </c>
      <c r="C4" s="102">
        <f>_xlfn.COUNTIFS(AcomodoGrupos!T3:T200,"3B")+L4</f>
        <v>24</v>
      </c>
      <c r="D4" s="102">
        <f>_xlfn.COUNTIFS(AcomodoGrupos!U3:U200,"3B")+M4</f>
        <v>21</v>
      </c>
      <c r="E4" s="102">
        <f>_xlfn.COUNTIFS(AcomodoGrupos!V3:V200,"3B")+N4</f>
        <v>21</v>
      </c>
      <c r="F4" s="102">
        <f>_xlfn.COUNTIFS(AcomodoGrupos!W3:W200,"3B")+O4</f>
        <v>20</v>
      </c>
      <c r="G4" s="102">
        <f>_xlfn.COUNTIFS(AcomodoGrupos!X3:X200,"3B")+P4</f>
        <v>21</v>
      </c>
      <c r="H4" s="102">
        <f>_xlfn.COUNTIFS(AcomodoGrupos!Y3:Y200,"3B")+Q4</f>
        <v>20</v>
      </c>
      <c r="K4" s="65" t="n">
        <v>1</v>
      </c>
      <c r="L4" s="65"/>
      <c r="M4" s="65" t="n">
        <v>1</v>
      </c>
      <c r="N4" s="65"/>
      <c r="O4" s="65"/>
      <c r="P4" s="65"/>
      <c r="Q4" s="65"/>
    </row>
    <row r="5" spans="1:17" ht="15.75" customHeight="1">
      <c r="A5" s="65" t="s">
        <v>112</v>
      </c>
      <c r="B5" s="102">
        <f>_xlfn.COUNTIFS(AcomodoGrupos!S3:S200,"3C")+K5</f>
        <v>25</v>
      </c>
      <c r="C5" s="102">
        <f>_xlfn.COUNTIFS(AcomodoGrupos!T3:T200,"3C")+L5</f>
        <v>22</v>
      </c>
      <c r="D5" s="102">
        <f>_xlfn.COUNTIFS(AcomodoGrupos!U3:U200,"3C")+M5</f>
        <v>22</v>
      </c>
      <c r="E5" s="102">
        <f>_xlfn.COUNTIFS(AcomodoGrupos!V3:V200,"3C")+N5</f>
        <v>22</v>
      </c>
      <c r="F5" s="102">
        <f>_xlfn.COUNTIFS(AcomodoGrupos!W3:W200,"3C")+O5</f>
        <v>21</v>
      </c>
      <c r="G5" s="102">
        <f>_xlfn.COUNTIFS(AcomodoGrupos!X3:X200,"3C")+P5</f>
        <v>21</v>
      </c>
      <c r="H5" s="102">
        <f>_xlfn.COUNTIFS(AcomodoGrupos!Y3:Y200,"3C")+Q5</f>
        <v>21</v>
      </c>
      <c r="K5" s="65" t="n">
        <v>1</v>
      </c>
      <c r="L5" s="65"/>
      <c r="M5" s="65" t="n">
        <v>1</v>
      </c>
      <c r="N5" s="65"/>
      <c r="O5" s="65"/>
      <c r="P5" s="65"/>
      <c r="Q5" s="65"/>
    </row>
    <row r="6" spans="2:8" ht="15.75" customHeight="1">
      <c r="B6" s="100"/>
      <c r="C6" s="100"/>
      <c r="D6" s="100"/>
      <c r="E6" s="100"/>
      <c r="F6" s="100"/>
      <c r="G6" s="100"/>
      <c r="H6" s="100"/>
    </row>
    <row r="8" spans="2:17" ht="15.75" customHeight="1">
      <c r="B8" s="136" t="s">
        <v>46</v>
      </c>
      <c r="C8" s="136" t="s">
        <v>47</v>
      </c>
      <c r="D8" s="136" t="s">
        <v>48</v>
      </c>
      <c r="E8" s="136" t="s">
        <v>49</v>
      </c>
      <c r="F8" s="136" t="s">
        <v>50</v>
      </c>
      <c r="G8" s="136" t="s">
        <v>51</v>
      </c>
      <c r="H8" s="136" t="s">
        <v>52</v>
      </c>
      <c r="K8" s="136" t="s">
        <v>46</v>
      </c>
      <c r="L8" s="136" t="s">
        <v>47</v>
      </c>
      <c r="M8" s="136" t="s">
        <v>48</v>
      </c>
      <c r="N8" s="136" t="s">
        <v>49</v>
      </c>
      <c r="O8" s="136" t="s">
        <v>50</v>
      </c>
      <c r="P8" s="136" t="s">
        <v>51</v>
      </c>
      <c r="Q8" s="136" t="s">
        <v>52</v>
      </c>
    </row>
    <row r="9" spans="1:17" ht="15.75" customHeight="1">
      <c r="A9" s="65" t="s">
        <v>125</v>
      </c>
      <c r="B9" s="102">
        <f>_xlfn.COUNTIFS(AcomodoGrupos!AN3:AN200,"6A")</f>
        <v>23</v>
      </c>
      <c r="C9" s="102">
        <f>_xlfn.COUNTIFS(AcomodoGrupos!AO3:AO200,"6A")</f>
        <v>23</v>
      </c>
      <c r="D9" s="102">
        <f>_xlfn.COUNTIFS(AcomodoGrupos!AP3:AP200,"6A")</f>
        <v>23</v>
      </c>
      <c r="E9" s="102">
        <f>_xlfn.COUNTIFS(AcomodoGrupos!AQ3:AQ200,"6A")</f>
        <v>23</v>
      </c>
      <c r="F9" s="102">
        <f>_xlfn.COUNTIFS(AcomodoGrupos!AR3:AR200,"6A")</f>
        <v>25</v>
      </c>
      <c r="G9" s="102">
        <f>_xlfn.COUNTIFS(AcomodoGrupos!AS3:AS200,"6A")</f>
        <v>23</v>
      </c>
      <c r="H9" s="102">
        <f>_xlfn.COUNTIFS(AcomodoGrupos!AT3:AT200,"6A")</f>
        <v>27</v>
      </c>
      <c r="K9" s="102"/>
      <c r="L9" s="102"/>
      <c r="M9" s="102"/>
      <c r="N9" s="102"/>
      <c r="O9" s="102"/>
      <c r="P9" s="102"/>
      <c r="Q9" s="102"/>
    </row>
    <row r="10" spans="1:17" ht="15.75" customHeight="1">
      <c r="A10" s="65" t="s">
        <v>134</v>
      </c>
      <c r="B10" s="102">
        <f>_xlfn.COUNTIFS(AcomodoGrupos!AN3:AN200,"6B")</f>
        <v>27</v>
      </c>
      <c r="C10" s="102">
        <f>_xlfn.COUNTIFS(AcomodoGrupos!AO3:AO200,"6B")</f>
        <v>27</v>
      </c>
      <c r="D10" s="102">
        <f>_xlfn.COUNTIFS(AcomodoGrupos!AP3:AP200,"6B")</f>
        <v>27</v>
      </c>
      <c r="E10" s="102">
        <f>_xlfn.COUNTIFS(AcomodoGrupos!AQ3:AQ200,"6B")</f>
        <v>27</v>
      </c>
      <c r="F10" s="102">
        <f>_xlfn.COUNTIFS(AcomodoGrupos!AR3:AR200,"6B")</f>
        <v>28</v>
      </c>
      <c r="G10" s="102">
        <f>_xlfn.COUNTIFS(AcomodoGrupos!AS3:AS200,"6B")</f>
        <v>27</v>
      </c>
      <c r="H10" s="102">
        <f>_xlfn.COUNTIFS(AcomodoGrupos!AT3:AT200,"6B")</f>
        <v>29</v>
      </c>
      <c r="K10" s="102"/>
      <c r="L10" s="102"/>
      <c r="M10" s="102"/>
      <c r="N10" s="102"/>
      <c r="O10" s="102"/>
      <c r="P10" s="102"/>
      <c r="Q10" s="102"/>
    </row>
    <row r="14" spans="2:8" ht="15.75" customHeight="1">
      <c r="B14" s="137" t="s">
        <v>63</v>
      </c>
      <c r="C14" s="137" t="s">
        <v>65</v>
      </c>
      <c r="D14" s="137" t="s">
        <v>60</v>
      </c>
      <c r="E14" s="137" t="s">
        <v>66</v>
      </c>
      <c r="F14" s="7" t="s">
        <v>64</v>
      </c>
      <c r="G14" s="137" t="s">
        <v>62</v>
      </c>
      <c r="H14" s="136" t="s">
        <v>1043</v>
      </c>
    </row>
    <row r="15" spans="1:8" ht="15.75" customHeight="1">
      <c r="A15" s="6" t="s">
        <v>143</v>
      </c>
      <c r="B15" s="6">
        <f>_xlfn.COUNTIFS(AcomodoGrupos!BB3:BB200,"8A")</f>
        <v>0</v>
      </c>
      <c r="C15" s="6">
        <f>_xlfn.COUNTIFS(AcomodoGrupos!BC3:BC200,"8A")</f>
        <v>0</v>
      </c>
      <c r="D15" s="6">
        <f>_xlfn.COUNTIFS(AcomodoGrupos!BD3:BD200,"8A")</f>
        <v>0</v>
      </c>
      <c r="E15" s="6">
        <f>_xlfn.COUNTIFS(AcomodoGrupos!BE3:BE200,"8A")</f>
        <v>0</v>
      </c>
      <c r="F15" s="6">
        <f>_xlfn.COUNTIFS(AcomodoGrupos!BF3:BF200,"8A")</f>
        <v>0</v>
      </c>
      <c r="G15" s="6">
        <f>_xlfn.COUNTIFS(AcomodoGrupos!BG3:BG200,"8A")</f>
        <v>0</v>
      </c>
      <c r="H15" s="138">
        <f>_xlfn.COUNTIFS(AcomodoGrupos!BH3:BH200,"8A")</f>
        <v>0</v>
      </c>
    </row>
    <row r="16" spans="1:8" ht="15.75" customHeight="1">
      <c r="A16" s="6" t="s">
        <v>110</v>
      </c>
      <c r="B16" s="6">
        <f>_xlfn.COUNTIFS(AcomodoGrupos!BB3:BB200,"8B")</f>
        <v>0</v>
      </c>
      <c r="C16" s="6">
        <f>_xlfn.COUNTIFS(AcomodoGrupos!BC3:BC200,"8B")</f>
        <v>0</v>
      </c>
      <c r="D16" s="6">
        <f>_xlfn.COUNTIFS(AcomodoGrupos!BD3:BD200,"8B")</f>
        <v>0</v>
      </c>
      <c r="E16" s="6">
        <f>_xlfn.COUNTIFS(AcomodoGrupos!BE3:BE200,"8B")</f>
        <v>0</v>
      </c>
      <c r="F16" s="138">
        <f>_xlfn.COUNTIFS(AcomodoGrupos!BF3:BF200,"8B")</f>
        <v>0</v>
      </c>
      <c r="G16" s="138">
        <f>_xlfn.COUNTIFS(AcomodoGrupos!BG3:BG200,"8B")</f>
        <v>0</v>
      </c>
      <c r="H16" s="6">
        <f>_xlfn.COUNTIFS(AcomodoGrupos!BH3:BH200,"8B")</f>
        <v>0</v>
      </c>
    </row>
  </sheetData>
  <printOptions>
    <extLst>
      <ext uri="smNativeData">
        <pm:pageFlags xmlns:pm="smNativeData" id="1712247999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712247999" l="56" r="56" t="56" b="56" borderId="0" fillId="0" vertical="0"/>
        <pm:footer xmlns:pm="smNativeData" id="1712247999" l="56" r="56" t="56" b="56" borderId="0" fillId="0" vertical="2"/>
      </ext>
    </extLst>
  </headerFooter>
  <extLst>
    <ext uri="smNativeData">
      <pm:sheetPrefs xmlns:pm="smNativeData" day="17122479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76"/>
  <sheetViews>
    <sheetView view="normal" workbookViewId="0">
      <selection activeCell="A1" sqref="A1"/>
    </sheetView>
  </sheetViews>
  <sheetFormatPr baseColWidth="11" defaultColWidth="12.630631" defaultRowHeight="13.45"/>
  <cols>
    <col min="1" max="1" width="2.495495" customWidth="1" style="6"/>
    <col min="2" max="2" width="8.378378" customWidth="1" style="6"/>
    <col min="3" max="3" width="33.747748" customWidth="1" style="6"/>
    <col min="4" max="4" width="3.378378" customWidth="1" style="6"/>
    <col min="5" max="5" width="8.378378" customWidth="1" style="6"/>
    <col min="6" max="6" width="37.000000" customWidth="1" style="6"/>
    <col min="7" max="7" width="3.630631" customWidth="1" style="6"/>
    <col min="8" max="8" width="2.630631" customWidth="1" style="6"/>
    <col min="10" max="10" width="36.495495" customWidth="1" style="6"/>
    <col min="11" max="11" width="2.495495" customWidth="1" style="6"/>
    <col min="13" max="13" width="35.495495" customWidth="1" style="6"/>
    <col min="14" max="14" width="5.252252" customWidth="1" style="6"/>
    <col min="16" max="16" width="27.630631" customWidth="1" style="6"/>
  </cols>
  <sheetData>
    <row r="1" spans="1:1" ht="15.75" customHeight="1">
      <c r="A1" s="33"/>
    </row>
    <row r="2" spans="1:16" ht="15.75" customHeight="1">
      <c r="A2" s="139"/>
      <c r="B2" s="140" t="s">
        <v>612</v>
      </c>
      <c r="C2" s="140" t="s">
        <v>310</v>
      </c>
      <c r="D2" s="139"/>
      <c r="E2" s="140" t="s">
        <v>612</v>
      </c>
      <c r="F2" s="140" t="s">
        <v>306</v>
      </c>
      <c r="I2" s="140" t="s">
        <v>612</v>
      </c>
      <c r="J2" s="140" t="s">
        <v>304</v>
      </c>
      <c r="L2" s="140"/>
      <c r="M2" s="140" t="s">
        <v>144</v>
      </c>
      <c r="O2" s="140" t="s">
        <v>612</v>
      </c>
      <c r="P2" s="140" t="s">
        <v>597</v>
      </c>
    </row>
    <row r="4" spans="1:16" ht="15.75" customHeight="1">
      <c r="A4" s="141"/>
      <c r="B4" s="142" t="s">
        <v>9</v>
      </c>
      <c r="C4" s="142" t="s">
        <v>10</v>
      </c>
      <c r="D4" s="139"/>
      <c r="E4" s="142" t="s">
        <v>9</v>
      </c>
      <c r="F4" s="142" t="s">
        <v>10</v>
      </c>
      <c r="I4" s="143" t="s">
        <v>9</v>
      </c>
      <c r="J4" s="143" t="s">
        <v>10</v>
      </c>
      <c r="L4" s="143"/>
      <c r="M4" s="143"/>
      <c r="O4" s="143" t="s">
        <v>9</v>
      </c>
      <c r="P4" s="143" t="s">
        <v>10</v>
      </c>
    </row>
    <row r="5" spans="1:15" ht="15.75" customHeight="1">
      <c r="A5" s="144"/>
      <c r="B5" s="130" t="e">
        <f>#NAME?</f>
        <v>#NAME?</v>
      </c>
      <c r="C5" s="27" t="e">
        <f>#NAME?</f>
        <v>#NAME?</v>
      </c>
      <c r="D5" s="144"/>
      <c r="E5" s="130" t="e">
        <f>#NAME?</f>
        <v>#NAME?</v>
      </c>
      <c r="F5" s="27" t="e">
        <f>#NAME?</f>
        <v>#NAME?</v>
      </c>
      <c r="G5" s="144"/>
      <c r="I5" s="130" t="e">
        <f>#NAME?</f>
        <v>#NAME?</v>
      </c>
      <c r="J5" s="27" t="e">
        <f>#NAME?</f>
        <v>#NAME?</v>
      </c>
      <c r="L5" s="130" t="e">
        <f>#NAME?</f>
        <v>#NAME?</v>
      </c>
      <c r="M5" s="27" t="e">
        <f>#NAME?</f>
        <v>#NAME?</v>
      </c>
      <c r="O5" s="6" t="e">
        <f>#NAME?</f>
        <v>#NAME?</v>
      </c>
    </row>
    <row r="6" spans="1:13" ht="15.75" customHeight="1">
      <c r="A6" s="144"/>
      <c r="B6" s="130" t="e">
        <f>#NAME?</f>
        <v>#NAME?</v>
      </c>
      <c r="C6" s="27" t="e">
        <f>#NAME?</f>
        <v>#NAME?</v>
      </c>
      <c r="D6" s="144"/>
      <c r="E6" s="130" t="e">
        <f>#NAME?</f>
        <v>#NAME?</v>
      </c>
      <c r="F6" s="27" t="e">
        <f>#NAME?</f>
        <v>#NAME?</v>
      </c>
      <c r="G6" s="144"/>
      <c r="I6" s="65" t="e">
        <f>#NAME?</f>
        <v>#NAME?</v>
      </c>
      <c r="J6" s="65" t="e">
        <f>#NAME?</f>
        <v>#NAME?</v>
      </c>
      <c r="L6" s="65" t="e">
        <f>#NAME?</f>
        <v>#NAME?</v>
      </c>
      <c r="M6" s="65" t="e">
        <f>#NAME?</f>
        <v>#NAME?</v>
      </c>
    </row>
    <row r="7" spans="1:13" ht="15.75" customHeight="1">
      <c r="A7" s="144"/>
      <c r="B7" s="130" t="e">
        <f>#NAME?</f>
        <v>#NAME?</v>
      </c>
      <c r="C7" s="27" t="e">
        <f>#NAME?</f>
        <v>#NAME?</v>
      </c>
      <c r="D7" s="144"/>
      <c r="E7" s="130" t="e">
        <f>#NAME?</f>
        <v>#NAME?</v>
      </c>
      <c r="F7" s="27" t="e">
        <f>#NAME?</f>
        <v>#NAME?</v>
      </c>
      <c r="G7" s="144"/>
      <c r="I7" s="65" t="e">
        <f>#NAME?</f>
        <v>#NAME?</v>
      </c>
      <c r="J7" s="65" t="e">
        <f>#NAME?</f>
        <v>#NAME?</v>
      </c>
      <c r="L7" s="65" t="e">
        <f>#NAME?</f>
        <v>#NAME?</v>
      </c>
      <c r="M7" s="65" t="e">
        <f>#NAME?</f>
        <v>#NAME?</v>
      </c>
    </row>
    <row r="8" spans="1:13" ht="15.75" customHeight="1">
      <c r="A8" s="144"/>
      <c r="B8" s="130" t="e">
        <f>#NAME?</f>
        <v>#NAME?</v>
      </c>
      <c r="C8" s="27" t="e">
        <f>#NAME?</f>
        <v>#NAME?</v>
      </c>
      <c r="D8" s="144"/>
      <c r="E8" s="130" t="e">
        <f>#NAME?</f>
        <v>#NAME?</v>
      </c>
      <c r="F8" s="27" t="e">
        <f>#NAME?</f>
        <v>#NAME?</v>
      </c>
      <c r="G8" s="144"/>
      <c r="I8" s="65" t="e">
        <f>#NAME?</f>
        <v>#NAME?</v>
      </c>
      <c r="J8" s="65" t="e">
        <f>#NAME?</f>
        <v>#NAME?</v>
      </c>
      <c r="L8" s="65" t="e">
        <f>#NAME?</f>
        <v>#NAME?</v>
      </c>
      <c r="M8" s="65" t="e">
        <f>#NAME?</f>
        <v>#NAME?</v>
      </c>
    </row>
    <row r="9" spans="1:13" ht="15.75" customHeight="1">
      <c r="A9" s="144"/>
      <c r="B9" s="130" t="e">
        <f>#NAME?</f>
        <v>#NAME?</v>
      </c>
      <c r="C9" s="27" t="e">
        <f>#NAME?</f>
        <v>#NAME?</v>
      </c>
      <c r="D9" s="144"/>
      <c r="E9" s="130" t="e">
        <f>#NAME?</f>
        <v>#NAME?</v>
      </c>
      <c r="F9" s="27" t="e">
        <f>#NAME?</f>
        <v>#NAME?</v>
      </c>
      <c r="G9" s="144"/>
      <c r="I9" s="65" t="e">
        <f>#NAME?</f>
        <v>#NAME?</v>
      </c>
      <c r="J9" s="65" t="e">
        <f>#NAME?</f>
        <v>#NAME?</v>
      </c>
      <c r="L9" s="65" t="e">
        <f>#NAME?</f>
        <v>#NAME?</v>
      </c>
      <c r="M9" s="65" t="e">
        <f>#NAME?</f>
        <v>#NAME?</v>
      </c>
    </row>
    <row r="10" spans="1:13" ht="15.75" customHeight="1">
      <c r="A10" s="144"/>
      <c r="B10" s="130" t="e">
        <f>#NAME?</f>
        <v>#NAME?</v>
      </c>
      <c r="C10" s="27" t="e">
        <f>#NAME?</f>
        <v>#NAME?</v>
      </c>
      <c r="D10" s="144"/>
      <c r="E10" s="130" t="e">
        <f>#NAME?</f>
        <v>#NAME?</v>
      </c>
      <c r="F10" s="27" t="e">
        <f>#NAME?</f>
        <v>#NAME?</v>
      </c>
      <c r="G10" s="144"/>
      <c r="I10" s="65" t="e">
        <f>#NAME?</f>
        <v>#NAME?</v>
      </c>
      <c r="J10" s="65" t="e">
        <f>#NAME?</f>
        <v>#NAME?</v>
      </c>
      <c r="L10" s="65" t="e">
        <f>#NAME?</f>
        <v>#NAME?</v>
      </c>
      <c r="M10" s="65" t="e">
        <f>#NAME?</f>
        <v>#NAME?</v>
      </c>
    </row>
    <row r="11" spans="1:16" ht="15.75" customHeight="1">
      <c r="A11" s="144"/>
      <c r="B11" s="130" t="e">
        <f>#NAME?</f>
        <v>#NAME?</v>
      </c>
      <c r="C11" s="27" t="e">
        <f>#NAME?</f>
        <v>#NAME?</v>
      </c>
      <c r="D11" s="144"/>
      <c r="E11" s="130" t="e">
        <f>#NAME?</f>
        <v>#NAME?</v>
      </c>
      <c r="F11" s="27" t="e">
        <f>#NAME?</f>
        <v>#NAME?</v>
      </c>
      <c r="G11" s="144"/>
      <c r="I11" s="65" t="e">
        <f>#NAME?</f>
        <v>#NAME?</v>
      </c>
      <c r="J11" s="65" t="e">
        <f>#NAME?</f>
        <v>#NAME?</v>
      </c>
      <c r="L11" s="65" t="e">
        <f>#NAME?</f>
        <v>#NAME?</v>
      </c>
      <c r="M11" s="65" t="e">
        <f>#NAME?</f>
        <v>#NAME?</v>
      </c>
      <c r="O11" s="143" t="s">
        <v>612</v>
      </c>
      <c r="P11" s="143" t="s">
        <v>154</v>
      </c>
    </row>
    <row r="12" spans="1:16" ht="15.75" customHeight="1">
      <c r="A12" s="144"/>
      <c r="B12" s="130" t="e">
        <f>#NAME?</f>
        <v>#NAME?</v>
      </c>
      <c r="C12" s="27" t="e">
        <f>#NAME?</f>
        <v>#NAME?</v>
      </c>
      <c r="D12" s="144"/>
      <c r="E12" s="130" t="e">
        <f>#NAME?</f>
        <v>#NAME?</v>
      </c>
      <c r="F12" s="27" t="e">
        <f>#NAME?</f>
        <v>#NAME?</v>
      </c>
      <c r="G12" s="144"/>
      <c r="I12" s="65" t="e">
        <f>#NAME?</f>
        <v>#NAME?</v>
      </c>
      <c r="J12" s="65" t="e">
        <f>#NAME?</f>
        <v>#NAME?</v>
      </c>
      <c r="L12" s="65" t="e">
        <f>#NAME?</f>
        <v>#NAME?</v>
      </c>
      <c r="M12" s="65" t="e">
        <f>#NAME?</f>
        <v>#NAME?</v>
      </c>
      <c r="O12" s="6" t="e">
        <f>#NAME?</f>
        <v>#NAME?</v>
      </c>
      <c r="P12" s="6" t="e">
        <f>#NAME?</f>
        <v>#NAME?</v>
      </c>
    </row>
    <row r="13" spans="2:16" ht="15.75" customHeight="1">
      <c r="B13" s="6" t="e">
        <f>#NAME?</f>
        <v>#NAME?</v>
      </c>
      <c r="C13" s="6" t="e">
        <f>#NAME?</f>
        <v>#NAME?</v>
      </c>
      <c r="E13" s="6" t="e">
        <f>#NAME?</f>
        <v>#NAME?</v>
      </c>
      <c r="F13" s="6" t="e">
        <f>#NAME?</f>
        <v>#NAME?</v>
      </c>
      <c r="I13" s="6" t="e">
        <f>#NAME?</f>
        <v>#NAME?</v>
      </c>
      <c r="J13" s="6" t="e">
        <f>#NAME?</f>
        <v>#NAME?</v>
      </c>
      <c r="L13" s="6" t="e">
        <f>#NAME?</f>
        <v>#NAME?</v>
      </c>
      <c r="M13" s="6" t="e">
        <f>#NAME?</f>
        <v>#NAME?</v>
      </c>
      <c r="O13" s="6" t="e">
        <f>#NAME?</f>
        <v>#NAME?</v>
      </c>
      <c r="P13" s="6" t="e">
        <f>#NAME?</f>
        <v>#NAME?</v>
      </c>
    </row>
    <row r="14" spans="2:16" ht="15.75" customHeight="1">
      <c r="B14" s="6" t="e">
        <f>#NAME?</f>
        <v>#NAME?</v>
      </c>
      <c r="C14" s="6" t="e">
        <f>#NAME?</f>
        <v>#NAME?</v>
      </c>
      <c r="E14" s="6" t="e">
        <f>#NAME?</f>
        <v>#NAME?</v>
      </c>
      <c r="F14" s="6" t="e">
        <f>#NAME?</f>
        <v>#NAME?</v>
      </c>
      <c r="I14" s="6" t="e">
        <f>#NAME?</f>
        <v>#NAME?</v>
      </c>
      <c r="J14" s="6" t="e">
        <f>#NAME?</f>
        <v>#NAME?</v>
      </c>
      <c r="L14" s="6" t="e">
        <f>#NAME?</f>
        <v>#NAME?</v>
      </c>
      <c r="M14" s="6" t="e">
        <f>#NAME?</f>
        <v>#NAME?</v>
      </c>
      <c r="O14" s="6" t="e">
        <f>#NAME?</f>
        <v>#NAME?</v>
      </c>
      <c r="P14" s="6" t="e">
        <f>#NAME?</f>
        <v>#NAME?</v>
      </c>
    </row>
    <row r="15" spans="2:16" ht="15.75" customHeight="1">
      <c r="B15" s="6" t="e">
        <f>#NAME?</f>
        <v>#NAME?</v>
      </c>
      <c r="C15" s="6" t="e">
        <f>#NAME?</f>
        <v>#NAME?</v>
      </c>
      <c r="E15" s="6" t="e">
        <f>#NAME?</f>
        <v>#NAME?</v>
      </c>
      <c r="F15" s="6" t="e">
        <f>#NAME?</f>
        <v>#NAME?</v>
      </c>
      <c r="I15" s="6" t="e">
        <f>#NAME?</f>
        <v>#NAME?</v>
      </c>
      <c r="J15" s="6" t="e">
        <f>#NAME?</f>
        <v>#NAME?</v>
      </c>
      <c r="L15" s="6" t="e">
        <f>#NAME?</f>
        <v>#NAME?</v>
      </c>
      <c r="M15" s="6" t="e">
        <f>#NAME?</f>
        <v>#NAME?</v>
      </c>
      <c r="O15" s="6" t="e">
        <f>#NAME?</f>
        <v>#NAME?</v>
      </c>
      <c r="P15" s="6" t="e">
        <f>#NAME?</f>
        <v>#NAME?</v>
      </c>
    </row>
    <row r="16" spans="2:16" ht="15.75" customHeight="1">
      <c r="B16" s="6" t="e">
        <f>#NAME?</f>
        <v>#NAME?</v>
      </c>
      <c r="C16" s="6" t="e">
        <f>#NAME?</f>
        <v>#NAME?</v>
      </c>
      <c r="E16" s="6" t="e">
        <f>#NAME?</f>
        <v>#NAME?</v>
      </c>
      <c r="F16" s="6" t="e">
        <f>#NAME?</f>
        <v>#NAME?</v>
      </c>
      <c r="I16" s="6" t="e">
        <f>#NAME?</f>
        <v>#NAME?</v>
      </c>
      <c r="J16" s="6" t="e">
        <f>#NAME?</f>
        <v>#NAME?</v>
      </c>
      <c r="L16" s="6" t="e">
        <f>#NAME?</f>
        <v>#NAME?</v>
      </c>
      <c r="M16" s="6" t="e">
        <f>#NAME?</f>
        <v>#NAME?</v>
      </c>
      <c r="O16" s="6" t="e">
        <f>#NAME?</f>
        <v>#NAME?</v>
      </c>
      <c r="P16" s="6" t="e">
        <f>#NAME?</f>
        <v>#NAME?</v>
      </c>
    </row>
    <row r="17" spans="2:16" ht="15.75" customHeight="1">
      <c r="B17" s="6" t="e">
        <f>#NAME?</f>
        <v>#NAME?</v>
      </c>
      <c r="C17" s="6" t="e">
        <f>#NAME?</f>
        <v>#NAME?</v>
      </c>
      <c r="E17" s="6" t="e">
        <f>#NAME?</f>
        <v>#NAME?</v>
      </c>
      <c r="F17" s="6" t="e">
        <f>#NAME?</f>
        <v>#NAME?</v>
      </c>
      <c r="I17" s="6" t="e">
        <f>#NAME?</f>
        <v>#NAME?</v>
      </c>
      <c r="J17" s="6" t="e">
        <f>#NAME?</f>
        <v>#NAME?</v>
      </c>
      <c r="L17" s="6" t="e">
        <f>#NAME?</f>
        <v>#NAME?</v>
      </c>
      <c r="M17" s="6" t="e">
        <f>#NAME?</f>
        <v>#NAME?</v>
      </c>
      <c r="O17" s="6" t="e">
        <f>#NAME?</f>
        <v>#NAME?</v>
      </c>
      <c r="P17" s="6" t="e">
        <f>#NAME?</f>
        <v>#NAME?</v>
      </c>
    </row>
    <row r="18" spans="2:16" ht="15.75" customHeight="1">
      <c r="B18" s="6" t="e">
        <f>#NAME?</f>
        <v>#NAME?</v>
      </c>
      <c r="C18" s="6" t="e">
        <f>#NAME?</f>
        <v>#NAME?</v>
      </c>
      <c r="E18" s="6" t="e">
        <f>#NAME?</f>
        <v>#NAME?</v>
      </c>
      <c r="F18" s="6" t="e">
        <f>#NAME?</f>
        <v>#NAME?</v>
      </c>
      <c r="I18" s="6" t="e">
        <f>#NAME?</f>
        <v>#NAME?</v>
      </c>
      <c r="J18" s="6" t="e">
        <f>#NAME?</f>
        <v>#NAME?</v>
      </c>
      <c r="L18" s="6" t="e">
        <f>#NAME?</f>
        <v>#NAME?</v>
      </c>
      <c r="M18" s="6" t="e">
        <f>#NAME?</f>
        <v>#NAME?</v>
      </c>
      <c r="O18" s="6" t="e">
        <f>#NAME?</f>
        <v>#NAME?</v>
      </c>
      <c r="P18" s="6" t="e">
        <f>#NAME?</f>
        <v>#NAME?</v>
      </c>
    </row>
    <row r="19" spans="2:16" ht="15.75" customHeight="1">
      <c r="B19" s="6" t="e">
        <f>#NAME?</f>
        <v>#NAME?</v>
      </c>
      <c r="C19" s="6" t="e">
        <f>#NAME?</f>
        <v>#NAME?</v>
      </c>
      <c r="E19" s="6" t="e">
        <f>#NAME?</f>
        <v>#NAME?</v>
      </c>
      <c r="F19" s="6" t="e">
        <f>#NAME?</f>
        <v>#NAME?</v>
      </c>
      <c r="I19" s="6" t="e">
        <f>#NAME?</f>
        <v>#NAME?</v>
      </c>
      <c r="J19" s="6" t="e">
        <f>#NAME?</f>
        <v>#NAME?</v>
      </c>
      <c r="L19" s="6" t="e">
        <f>#NAME?</f>
        <v>#NAME?</v>
      </c>
      <c r="M19" s="6" t="e">
        <f>#NAME?</f>
        <v>#NAME?</v>
      </c>
      <c r="O19" s="6" t="e">
        <f>#NAME?</f>
        <v>#NAME?</v>
      </c>
      <c r="P19" s="6" t="e">
        <f>#NAME?</f>
        <v>#NAME?</v>
      </c>
    </row>
    <row r="20" spans="2:16" ht="15.75" customHeight="1">
      <c r="B20" s="6" t="e">
        <f>#NAME?</f>
        <v>#NAME?</v>
      </c>
      <c r="C20" s="6" t="e">
        <f>#NAME?</f>
        <v>#NAME?</v>
      </c>
      <c r="E20" s="6" t="e">
        <f>#NAME?</f>
        <v>#NAME?</v>
      </c>
      <c r="F20" s="6" t="e">
        <f>#NAME?</f>
        <v>#NAME?</v>
      </c>
      <c r="I20" s="6" t="e">
        <f>#NAME?</f>
        <v>#NAME?</v>
      </c>
      <c r="J20" s="6" t="e">
        <f>#NAME?</f>
        <v>#NAME?</v>
      </c>
      <c r="L20" s="6" t="e">
        <f>#NAME?</f>
        <v>#NAME?</v>
      </c>
      <c r="M20" s="6" t="e">
        <f>#NAME?</f>
        <v>#NAME?</v>
      </c>
      <c r="O20" s="6" t="e">
        <f>#NAME?</f>
        <v>#NAME?</v>
      </c>
      <c r="P20" s="6" t="e">
        <f>#NAME?</f>
        <v>#NAME?</v>
      </c>
    </row>
    <row r="21" spans="2:16" ht="15.75" customHeight="1">
      <c r="B21" s="6" t="e">
        <f>#NAME?</f>
        <v>#NAME?</v>
      </c>
      <c r="C21" s="6" t="e">
        <f>#NAME?</f>
        <v>#NAME?</v>
      </c>
      <c r="E21" s="6" t="e">
        <f>#NAME?</f>
        <v>#NAME?</v>
      </c>
      <c r="F21" s="6" t="e">
        <f>#NAME?</f>
        <v>#NAME?</v>
      </c>
      <c r="I21" s="6" t="e">
        <f>#NAME?</f>
        <v>#NAME?</v>
      </c>
      <c r="J21" s="6" t="e">
        <f>#NAME?</f>
        <v>#NAME?</v>
      </c>
      <c r="L21" s="6" t="e">
        <f>#NAME?</f>
        <v>#NAME?</v>
      </c>
      <c r="M21" s="6" t="e">
        <f>#NAME?</f>
        <v>#NAME?</v>
      </c>
      <c r="O21" s="6" t="e">
        <f>#NAME?</f>
        <v>#NAME?</v>
      </c>
      <c r="P21" s="6" t="e">
        <f>#NAME?</f>
        <v>#NAME?</v>
      </c>
    </row>
    <row r="22" spans="2:16" ht="15.75" customHeight="1">
      <c r="B22" s="6" t="e">
        <f>#NAME?</f>
        <v>#NAME?</v>
      </c>
      <c r="C22" s="6" t="e">
        <f>#NAME?</f>
        <v>#NAME?</v>
      </c>
      <c r="E22" s="6" t="e">
        <f>#NAME?</f>
        <v>#NAME?</v>
      </c>
      <c r="F22" s="6" t="e">
        <f>#NAME?</f>
        <v>#NAME?</v>
      </c>
      <c r="I22" s="6" t="e">
        <f>#NAME?</f>
        <v>#NAME?</v>
      </c>
      <c r="J22" s="6" t="e">
        <f>#NAME?</f>
        <v>#NAME?</v>
      </c>
      <c r="L22" s="6" t="e">
        <f>#NAME?</f>
        <v>#NAME?</v>
      </c>
      <c r="M22" s="6" t="e">
        <f>#NAME?</f>
        <v>#NAME?</v>
      </c>
      <c r="O22" s="6" t="e">
        <f>#NAME?</f>
        <v>#NAME?</v>
      </c>
      <c r="P22" s="6" t="e">
        <f>#NAME?</f>
        <v>#NAME?</v>
      </c>
    </row>
    <row r="23" spans="2:13" ht="15.75" customHeight="1">
      <c r="B23" s="6" t="e">
        <f>#NAME?</f>
        <v>#NAME?</v>
      </c>
      <c r="C23" s="6" t="e">
        <f>#NAME?</f>
        <v>#NAME?</v>
      </c>
      <c r="E23" s="6" t="e">
        <f>#NAME?</f>
        <v>#NAME?</v>
      </c>
      <c r="F23" s="6" t="e">
        <f>#NAME?</f>
        <v>#NAME?</v>
      </c>
      <c r="I23" s="6" t="e">
        <f>#NAME?</f>
        <v>#NAME?</v>
      </c>
      <c r="J23" s="6" t="e">
        <f>#NAME?</f>
        <v>#NAME?</v>
      </c>
      <c r="L23" s="6" t="e">
        <f>#NAME?</f>
        <v>#NAME?</v>
      </c>
      <c r="M23" s="6" t="e">
        <f>#NAME?</f>
        <v>#NAME?</v>
      </c>
    </row>
    <row r="24" spans="2:13" ht="15.75" customHeight="1">
      <c r="B24" s="6" t="e">
        <f>#NAME?</f>
        <v>#NAME?</v>
      </c>
      <c r="C24" s="6" t="e">
        <f>#NAME?</f>
        <v>#NAME?</v>
      </c>
      <c r="E24" s="6" t="e">
        <f>#NAME?</f>
        <v>#NAME?</v>
      </c>
      <c r="F24" s="6" t="e">
        <f>#NAME?</f>
        <v>#NAME?</v>
      </c>
      <c r="I24" s="6" t="e">
        <f>#NAME?</f>
        <v>#NAME?</v>
      </c>
      <c r="J24" s="6" t="e">
        <f>#NAME?</f>
        <v>#NAME?</v>
      </c>
      <c r="L24" s="6" t="e">
        <f>#NAME?</f>
        <v>#NAME?</v>
      </c>
      <c r="M24" s="6" t="e">
        <f>#NAME?</f>
        <v>#NAME?</v>
      </c>
    </row>
    <row r="25" spans="2:13" ht="15.75" customHeight="1">
      <c r="B25" s="6" t="e">
        <f>#NAME?</f>
        <v>#NAME?</v>
      </c>
      <c r="C25" s="6" t="e">
        <f>#NAME?</f>
        <v>#NAME?</v>
      </c>
      <c r="E25" s="6" t="e">
        <f>#NAME?</f>
        <v>#NAME?</v>
      </c>
      <c r="F25" s="6" t="e">
        <f>#NAME?</f>
        <v>#NAME?</v>
      </c>
      <c r="I25" s="6" t="e">
        <f>#NAME?</f>
        <v>#NAME?</v>
      </c>
      <c r="J25" s="6" t="e">
        <f>#NAME?</f>
        <v>#NAME?</v>
      </c>
      <c r="L25" s="6" t="e">
        <f>#NAME?</f>
        <v>#NAME?</v>
      </c>
      <c r="M25" s="6" t="e">
        <f>#NAME?</f>
        <v>#NAME?</v>
      </c>
    </row>
    <row r="26" spans="2:13" ht="15.75" customHeight="1">
      <c r="B26" s="6" t="e">
        <f>#NAME?</f>
        <v>#NAME?</v>
      </c>
      <c r="C26" s="6" t="e">
        <f>#NAME?</f>
        <v>#NAME?</v>
      </c>
      <c r="E26" s="6" t="e">
        <f>#NAME?</f>
        <v>#NAME?</v>
      </c>
      <c r="F26" s="6" t="e">
        <f>#NAME?</f>
        <v>#NAME?</v>
      </c>
      <c r="I26" s="6" t="e">
        <f>#NAME?</f>
        <v>#NAME?</v>
      </c>
      <c r="J26" s="6" t="e">
        <f>#NAME?</f>
        <v>#NAME?</v>
      </c>
      <c r="L26" s="6" t="e">
        <f>#NAME?</f>
        <v>#NAME?</v>
      </c>
      <c r="M26" s="6" t="e">
        <f>#NAME?</f>
        <v>#NAME?</v>
      </c>
    </row>
    <row r="27" spans="2:10" ht="15.75" customHeight="1">
      <c r="B27" s="6" t="e">
        <f>#NAME?</f>
        <v>#NAME?</v>
      </c>
      <c r="C27" s="6" t="e">
        <f>#NAME?</f>
        <v>#NAME?</v>
      </c>
      <c r="E27" s="6" t="e">
        <f>#NAME?</f>
        <v>#NAME?</v>
      </c>
      <c r="F27" s="6" t="e">
        <f>#NAME?</f>
        <v>#NAME?</v>
      </c>
      <c r="I27" s="6" t="e">
        <f>#NAME?</f>
        <v>#NAME?</v>
      </c>
      <c r="J27" s="6" t="e">
        <f>#NAME?</f>
        <v>#NAME?</v>
      </c>
    </row>
    <row r="28" spans="2:10" ht="15.75" customHeight="1">
      <c r="B28" s="6" t="e">
        <f>#NAME?</f>
        <v>#NAME?</v>
      </c>
      <c r="C28" s="6" t="e">
        <f>#NAME?</f>
        <v>#NAME?</v>
      </c>
      <c r="E28" s="6" t="e">
        <f>#NAME?</f>
        <v>#NAME?</v>
      </c>
      <c r="F28" s="6" t="e">
        <f>#NAME?</f>
        <v>#NAME?</v>
      </c>
      <c r="I28" s="6" t="e">
        <f>#NAME?</f>
        <v>#NAME?</v>
      </c>
      <c r="J28" s="6" t="e">
        <f>#NAME?</f>
        <v>#NAME?</v>
      </c>
    </row>
    <row r="29" spans="2:10" ht="15.75" customHeight="1">
      <c r="B29" s="6" t="e">
        <f>#NAME?</f>
        <v>#NAME?</v>
      </c>
      <c r="C29" s="6" t="e">
        <f>#NAME?</f>
        <v>#NAME?</v>
      </c>
      <c r="E29" s="6" t="e">
        <f>#NAME?</f>
        <v>#NAME?</v>
      </c>
      <c r="F29" s="6" t="e">
        <f>#NAME?</f>
        <v>#NAME?</v>
      </c>
      <c r="I29" s="6" t="e">
        <f>#NAME?</f>
        <v>#NAME?</v>
      </c>
      <c r="J29" s="6" t="e">
        <f>#NAME?</f>
        <v>#NAME?</v>
      </c>
    </row>
    <row r="30" spans="2:10" ht="15.75" customHeight="1">
      <c r="B30" s="139" t="e">
        <f>#NAME?</f>
        <v>#NAME?</v>
      </c>
      <c r="C30" s="139" t="e">
        <f>#NAME?</f>
        <v>#NAME?</v>
      </c>
      <c r="E30" s="139" t="e">
        <f>#NAME?</f>
        <v>#NAME?</v>
      </c>
      <c r="F30" s="139" t="e">
        <f>#NAME?</f>
        <v>#NAME?</v>
      </c>
      <c r="I30" s="139" t="e">
        <f>#NAME?</f>
        <v>#NAME?</v>
      </c>
      <c r="J30" s="139" t="e">
        <f>#NAME?</f>
        <v>#NAME?</v>
      </c>
    </row>
    <row r="31" spans="2:10" ht="15.75" customHeight="1">
      <c r="B31" s="139" t="e">
        <f>#NAME?</f>
        <v>#NAME?</v>
      </c>
      <c r="C31" s="139" t="e">
        <f>#NAME?</f>
        <v>#NAME?</v>
      </c>
      <c r="E31" s="139" t="e">
        <f>#NAME?</f>
        <v>#NAME?</v>
      </c>
      <c r="F31" s="139" t="e">
        <f>#NAME?</f>
        <v>#NAME?</v>
      </c>
      <c r="I31" s="139" t="e">
        <f>#NAME?</f>
        <v>#NAME?</v>
      </c>
      <c r="J31" s="139" t="e">
        <f>#NAME?</f>
        <v>#NAME?</v>
      </c>
    </row>
    <row r="32" spans="2:10" ht="15.75" customHeight="1">
      <c r="B32" s="139" t="e">
        <f>#NAME?</f>
        <v>#NAME?</v>
      </c>
      <c r="C32" s="139" t="e">
        <f>#NAME?</f>
        <v>#NAME?</v>
      </c>
      <c r="E32" s="139" t="e">
        <f>#NAME?</f>
        <v>#NAME?</v>
      </c>
      <c r="F32" s="139" t="e">
        <f>#NAME?</f>
        <v>#NAME?</v>
      </c>
      <c r="I32" s="139" t="e">
        <f>#NAME?</f>
        <v>#NAME?</v>
      </c>
      <c r="J32" s="139" t="e">
        <f>#NAME?</f>
        <v>#NAME?</v>
      </c>
    </row>
    <row r="33" spans="2:10" ht="15.75" customHeight="1">
      <c r="B33" s="139" t="e">
        <f>#NAME?</f>
        <v>#NAME?</v>
      </c>
      <c r="C33" s="139" t="e">
        <f>#NAME?</f>
        <v>#NAME?</v>
      </c>
      <c r="E33" s="139" t="e">
        <f>#NAME?</f>
        <v>#NAME?</v>
      </c>
      <c r="F33" s="139" t="e">
        <f>#NAME?</f>
        <v>#NAME?</v>
      </c>
      <c r="I33" s="139" t="e">
        <f>#NAME?</f>
        <v>#NAME?</v>
      </c>
      <c r="J33" s="139" t="e">
        <f>#NAME?</f>
        <v>#NAME?</v>
      </c>
    </row>
    <row r="34" spans="2:10" ht="15.75" customHeight="1">
      <c r="B34" s="139" t="e">
        <f>#NAME?</f>
        <v>#NAME?</v>
      </c>
      <c r="C34" s="139" t="e">
        <f>#NAME?</f>
        <v>#NAME?</v>
      </c>
      <c r="E34" s="139" t="e">
        <f>#NAME?</f>
        <v>#NAME?</v>
      </c>
      <c r="F34" s="139" t="e">
        <f>#NAME?</f>
        <v>#NAME?</v>
      </c>
      <c r="I34" s="139" t="e">
        <f>#NAME?</f>
        <v>#NAME?</v>
      </c>
      <c r="J34" s="139" t="e">
        <f>#NAME?</f>
        <v>#NAME?</v>
      </c>
    </row>
    <row r="35" spans="2:10" ht="15.75" customHeight="1">
      <c r="B35" s="139" t="e">
        <f>#NAME?</f>
        <v>#NAME?</v>
      </c>
      <c r="C35" s="139" t="e">
        <f>#NAME?</f>
        <v>#NAME?</v>
      </c>
      <c r="E35" s="139" t="e">
        <f>#NAME?</f>
        <v>#NAME?</v>
      </c>
      <c r="F35" s="139" t="e">
        <f>#NAME?</f>
        <v>#NAME?</v>
      </c>
      <c r="I35" s="139" t="e">
        <f>#NAME?</f>
        <v>#NAME?</v>
      </c>
      <c r="J35" s="139" t="e">
        <f>#NAME?</f>
        <v>#NAME?</v>
      </c>
    </row>
    <row r="36" spans="2:10" ht="15.75" customHeight="1">
      <c r="B36" s="139" t="e">
        <f>#NAME?</f>
        <v>#NAME?</v>
      </c>
      <c r="C36" s="139" t="e">
        <f>#NAME?</f>
        <v>#NAME?</v>
      </c>
      <c r="E36" s="139" t="e">
        <f>#NAME?</f>
        <v>#NAME?</v>
      </c>
      <c r="F36" s="139" t="e">
        <f>#NAME?</f>
        <v>#NAME?</v>
      </c>
      <c r="I36" s="139" t="e">
        <f>#NAME?</f>
        <v>#NAME?</v>
      </c>
      <c r="J36" s="139" t="e">
        <f>#NAME?</f>
        <v>#NAME?</v>
      </c>
    </row>
    <row r="37" spans="2:10" ht="15.75" customHeight="1">
      <c r="B37" s="139" t="e">
        <f>#NAME?</f>
        <v>#NAME?</v>
      </c>
      <c r="C37" s="139" t="e">
        <f>#NAME?</f>
        <v>#NAME?</v>
      </c>
      <c r="E37" s="139" t="e">
        <f>#NAME?</f>
        <v>#NAME?</v>
      </c>
      <c r="F37" s="139" t="e">
        <f>#NAME?</f>
        <v>#NAME?</v>
      </c>
      <c r="I37" s="139" t="e">
        <f>#NAME?</f>
        <v>#NAME?</v>
      </c>
      <c r="J37" s="139" t="e">
        <f>#NAME?</f>
        <v>#NAME?</v>
      </c>
    </row>
    <row r="38" spans="2:10" ht="15.75" customHeight="1">
      <c r="B38" s="139" t="e">
        <f>#NAME?</f>
        <v>#NAME?</v>
      </c>
      <c r="C38" s="139" t="e">
        <f>#NAME?</f>
        <v>#NAME?</v>
      </c>
      <c r="E38" s="139" t="e">
        <f>#NAME?</f>
        <v>#NAME?</v>
      </c>
      <c r="F38" s="139" t="e">
        <f>#NAME?</f>
        <v>#NAME?</v>
      </c>
      <c r="I38" s="139" t="e">
        <f>#NAME?</f>
        <v>#NAME?</v>
      </c>
      <c r="J38" s="139" t="e">
        <f>#NAME?</f>
        <v>#NAME?</v>
      </c>
    </row>
    <row r="39" spans="2:10" ht="15.75" customHeight="1">
      <c r="B39" s="139" t="e">
        <f>#NAME?</f>
        <v>#NAME?</v>
      </c>
      <c r="C39" s="139" t="e">
        <f>#NAME?</f>
        <v>#NAME?</v>
      </c>
      <c r="E39" s="139" t="e">
        <f>#NAME?</f>
        <v>#NAME?</v>
      </c>
      <c r="F39" s="139" t="e">
        <f>#NAME?</f>
        <v>#NAME?</v>
      </c>
      <c r="I39" s="139" t="e">
        <f>#NAME?</f>
        <v>#NAME?</v>
      </c>
      <c r="J39" s="139" t="e">
        <f>#NAME?</f>
        <v>#NAME?</v>
      </c>
    </row>
    <row r="40" spans="2:10" ht="15.75" customHeight="1">
      <c r="B40" s="139" t="e">
        <f>#NAME?</f>
        <v>#NAME?</v>
      </c>
      <c r="C40" s="139" t="e">
        <f>#NAME?</f>
        <v>#NAME?</v>
      </c>
      <c r="E40" s="139" t="e">
        <f>#NAME?</f>
        <v>#NAME?</v>
      </c>
      <c r="F40" s="139" t="e">
        <f>#NAME?</f>
        <v>#NAME?</v>
      </c>
      <c r="I40" s="139" t="e">
        <f>#NAME?</f>
        <v>#NAME?</v>
      </c>
      <c r="J40" s="139" t="e">
        <f>#NAME?</f>
        <v>#NAME?</v>
      </c>
    </row>
    <row r="41" spans="2:10" ht="15.75" customHeight="1">
      <c r="B41" s="139" t="e">
        <f>#NAME?</f>
        <v>#NAME?</v>
      </c>
      <c r="C41" s="139" t="e">
        <f>#NAME?</f>
        <v>#NAME?</v>
      </c>
      <c r="E41" s="139" t="e">
        <f>#NAME?</f>
        <v>#NAME?</v>
      </c>
      <c r="F41" s="139" t="e">
        <f>#NAME?</f>
        <v>#NAME?</v>
      </c>
      <c r="I41" s="139"/>
      <c r="J41" s="139"/>
    </row>
    <row r="42" spans="2:10" ht="15.75" customHeight="1">
      <c r="B42" s="139" t="e">
        <f>#NAME?</f>
        <v>#NAME?</v>
      </c>
      <c r="C42" s="139" t="e">
        <f>#NAME?</f>
        <v>#NAME?</v>
      </c>
      <c r="E42" s="139" t="e">
        <f>#NAME?</f>
        <v>#NAME?</v>
      </c>
      <c r="F42" s="139" t="e">
        <f>#NAME?</f>
        <v>#NAME?</v>
      </c>
      <c r="I42" s="139"/>
      <c r="J42" s="139"/>
    </row>
    <row r="43" spans="2:10" ht="15.75" customHeight="1">
      <c r="B43" s="139"/>
      <c r="C43" s="139"/>
      <c r="E43" s="139"/>
      <c r="F43" s="139"/>
      <c r="I43" s="139"/>
      <c r="J43" s="139"/>
    </row>
    <row r="44" spans="2:10" ht="15.75" customHeight="1">
      <c r="B44" s="139"/>
      <c r="C44" s="139"/>
      <c r="E44" s="139"/>
      <c r="F44" s="139"/>
      <c r="I44" s="139"/>
      <c r="J44" s="139"/>
    </row>
    <row r="45" spans="2:10" ht="15.75" customHeight="1">
      <c r="B45" s="139"/>
      <c r="C45" s="139"/>
      <c r="E45" s="139"/>
      <c r="F45" s="139"/>
      <c r="I45" s="139"/>
      <c r="J45" s="139"/>
    </row>
    <row r="46" spans="2:16" ht="15.75" customHeight="1">
      <c r="B46" s="140" t="s">
        <v>612</v>
      </c>
      <c r="C46" s="140" t="s">
        <v>157</v>
      </c>
      <c r="E46" s="140" t="s">
        <v>612</v>
      </c>
      <c r="F46" s="140" t="s">
        <v>113</v>
      </c>
      <c r="I46" s="140" t="s">
        <v>612</v>
      </c>
      <c r="J46" s="140" t="s">
        <v>126</v>
      </c>
      <c r="L46" s="140" t="s">
        <v>8</v>
      </c>
      <c r="M46" s="140" t="s">
        <v>135</v>
      </c>
      <c r="O46" s="140" t="s">
        <v>8</v>
      </c>
      <c r="P46" s="140" t="s">
        <v>264</v>
      </c>
    </row>
    <row r="47" spans="2:16" ht="15.75" customHeight="1">
      <c r="B47" s="142" t="s">
        <v>9</v>
      </c>
      <c r="C47" s="142" t="s">
        <v>10</v>
      </c>
      <c r="E47" s="142" t="s">
        <v>9</v>
      </c>
      <c r="F47" s="142" t="s">
        <v>10</v>
      </c>
      <c r="I47" s="142" t="s">
        <v>9</v>
      </c>
      <c r="J47" s="142" t="s">
        <v>10</v>
      </c>
      <c r="L47" s="142" t="s">
        <v>9</v>
      </c>
      <c r="M47" s="142" t="s">
        <v>10</v>
      </c>
      <c r="O47" s="142" t="s">
        <v>9</v>
      </c>
      <c r="P47" s="142" t="s">
        <v>10</v>
      </c>
    </row>
    <row r="48" spans="2:15" ht="15.75" customHeight="1">
      <c r="B48" s="6" t="e">
        <f>#NAME?</f>
        <v>#NAME?</v>
      </c>
      <c r="C48" s="6" t="e">
        <f>#NAME?</f>
        <v>#NAME?</v>
      </c>
      <c r="E48" s="145" t="e">
        <f>#NAME?</f>
        <v>#NAME?</v>
      </c>
      <c r="F48" s="6" t="e">
        <f>#NAME?</f>
        <v>#NAME?</v>
      </c>
      <c r="I48" s="6" t="e">
        <f>#NAME?</f>
        <v>#NAME?</v>
      </c>
      <c r="J48" s="6" t="e">
        <f>#NAME?</f>
        <v>#NAME?</v>
      </c>
      <c r="L48" s="6" t="e">
        <f>#NAME?</f>
        <v>#NAME?</v>
      </c>
      <c r="M48" s="6" t="e">
        <f>#NAME?</f>
        <v>#NAME?</v>
      </c>
      <c r="O48" s="6" t="e">
        <f>#NAME?</f>
        <v>#NAME?</v>
      </c>
    </row>
    <row r="49" spans="2:13" ht="15.75" customHeight="1">
      <c r="B49" s="6" t="e">
        <f>#NAME?</f>
        <v>#NAME?</v>
      </c>
      <c r="C49" s="6" t="e">
        <f>#NAME?</f>
        <v>#NAME?</v>
      </c>
      <c r="E49" s="6" t="e">
        <f>#NAME?</f>
        <v>#NAME?</v>
      </c>
      <c r="F49" s="6" t="e">
        <f>#NAME?</f>
        <v>#NAME?</v>
      </c>
      <c r="I49" s="6" t="e">
        <f>#NAME?</f>
        <v>#NAME?</v>
      </c>
      <c r="J49" s="6" t="e">
        <f>#NAME?</f>
        <v>#NAME?</v>
      </c>
      <c r="L49" s="6" t="e">
        <f>#NAME?</f>
        <v>#NAME?</v>
      </c>
      <c r="M49" s="6" t="e">
        <f>#NAME?</f>
        <v>#NAME?</v>
      </c>
    </row>
    <row r="50" spans="2:13" ht="15.75" customHeight="1">
      <c r="B50" s="6" t="e">
        <f>#NAME?</f>
        <v>#NAME?</v>
      </c>
      <c r="C50" s="6" t="e">
        <f>#NAME?</f>
        <v>#NAME?</v>
      </c>
      <c r="I50" s="6" t="e">
        <f>#NAME?</f>
        <v>#NAME?</v>
      </c>
      <c r="J50" s="6" t="e">
        <f>#NAME?</f>
        <v>#NAME?</v>
      </c>
      <c r="L50" s="6" t="e">
        <f>#NAME?</f>
        <v>#NAME?</v>
      </c>
      <c r="M50" s="6" t="e">
        <f>#NAME?</f>
        <v>#NAME?</v>
      </c>
    </row>
    <row r="51" spans="2:13" ht="15.75" customHeight="1">
      <c r="B51" s="6" t="e">
        <f>#NAME?</f>
        <v>#NAME?</v>
      </c>
      <c r="C51" s="6" t="e">
        <f>#NAME?</f>
        <v>#NAME?</v>
      </c>
      <c r="I51" s="6" t="e">
        <f>#NAME?</f>
        <v>#NAME?</v>
      </c>
      <c r="J51" s="6" t="e">
        <f>#NAME?</f>
        <v>#NAME?</v>
      </c>
      <c r="L51" s="6" t="e">
        <f>#NAME?</f>
        <v>#NAME?</v>
      </c>
      <c r="M51" s="6" t="e">
        <f>#NAME?</f>
        <v>#NAME?</v>
      </c>
    </row>
    <row r="52" spans="2:13" ht="15.75" customHeight="1">
      <c r="B52" s="6" t="e">
        <f>#NAME?</f>
        <v>#NAME?</v>
      </c>
      <c r="C52" s="6" t="e">
        <f>#NAME?</f>
        <v>#NAME?</v>
      </c>
      <c r="I52" s="6" t="e">
        <f>#NAME?</f>
        <v>#NAME?</v>
      </c>
      <c r="J52" s="6" t="e">
        <f>#NAME?</f>
        <v>#NAME?</v>
      </c>
      <c r="L52" s="6" t="e">
        <f>#NAME?</f>
        <v>#NAME?</v>
      </c>
      <c r="M52" s="6" t="e">
        <f>#NAME?</f>
        <v>#NAME?</v>
      </c>
    </row>
    <row r="53" spans="2:13" ht="15.75" customHeight="1">
      <c r="B53" s="6" t="e">
        <f>#NAME?</f>
        <v>#NAME?</v>
      </c>
      <c r="C53" s="6" t="e">
        <f>#NAME?</f>
        <v>#NAME?</v>
      </c>
      <c r="I53" s="6" t="e">
        <f>#NAME?</f>
        <v>#NAME?</v>
      </c>
      <c r="J53" s="6" t="e">
        <f>#NAME?</f>
        <v>#NAME?</v>
      </c>
      <c r="L53" s="6" t="e">
        <f>#NAME?</f>
        <v>#NAME?</v>
      </c>
      <c r="M53" s="6" t="e">
        <f>#NAME?</f>
        <v>#NAME?</v>
      </c>
    </row>
    <row r="54" spans="2:13" ht="15.75" customHeight="1">
      <c r="B54" s="6" t="e">
        <f>#NAME?</f>
        <v>#NAME?</v>
      </c>
      <c r="C54" s="6" t="e">
        <f>#NAME?</f>
        <v>#NAME?</v>
      </c>
      <c r="F54" s="146"/>
      <c r="I54" s="6" t="e">
        <f>#NAME?</f>
        <v>#NAME?</v>
      </c>
      <c r="J54" s="6" t="e">
        <f>#NAME?</f>
        <v>#NAME?</v>
      </c>
      <c r="L54" s="6" t="e">
        <f>#NAME?</f>
        <v>#NAME?</v>
      </c>
      <c r="M54" s="6" t="e">
        <f>#NAME?</f>
        <v>#NAME?</v>
      </c>
    </row>
    <row r="55" spans="2:13" ht="15.75" customHeight="1">
      <c r="B55" s="6" t="e">
        <f>#NAME?</f>
        <v>#NAME?</v>
      </c>
      <c r="C55" s="6" t="e">
        <f>#NAME?</f>
        <v>#NAME?</v>
      </c>
      <c r="F55" s="146"/>
      <c r="I55" s="6" t="e">
        <f>#NAME?</f>
        <v>#NAME?</v>
      </c>
      <c r="J55" s="6" t="e">
        <f>#NAME?</f>
        <v>#NAME?</v>
      </c>
      <c r="L55" s="6" t="e">
        <f>#NAME?</f>
        <v>#NAME?</v>
      </c>
      <c r="M55" s="6" t="e">
        <f>#NAME?</f>
        <v>#NAME?</v>
      </c>
    </row>
    <row r="56" spans="2:13" ht="15.75" customHeight="1">
      <c r="B56" s="6" t="e">
        <f>#NAME?</f>
        <v>#NAME?</v>
      </c>
      <c r="C56" s="6" t="e">
        <f>#NAME?</f>
        <v>#NAME?</v>
      </c>
      <c r="F56" s="146"/>
      <c r="I56" s="6" t="e">
        <f>#NAME?</f>
        <v>#NAME?</v>
      </c>
      <c r="J56" s="6" t="e">
        <f>#NAME?</f>
        <v>#NAME?</v>
      </c>
      <c r="L56" s="6" t="e">
        <f>#NAME?</f>
        <v>#NAME?</v>
      </c>
      <c r="M56" s="6" t="e">
        <f>#NAME?</f>
        <v>#NAME?</v>
      </c>
    </row>
    <row r="57" spans="2:13" ht="15.75" customHeight="1">
      <c r="B57" s="6" t="e">
        <f>#NAME?</f>
        <v>#NAME?</v>
      </c>
      <c r="C57" s="6" t="e">
        <f>#NAME?</f>
        <v>#NAME?</v>
      </c>
      <c r="F57" s="146"/>
      <c r="I57" s="6" t="e">
        <f>#NAME?</f>
        <v>#NAME?</v>
      </c>
      <c r="J57" s="6" t="e">
        <f>#NAME?</f>
        <v>#NAME?</v>
      </c>
      <c r="L57" s="6" t="e">
        <f>#NAME?</f>
        <v>#NAME?</v>
      </c>
      <c r="M57" s="6" t="e">
        <f>#NAME?</f>
        <v>#NAME?</v>
      </c>
    </row>
    <row r="58" spans="2:13" ht="15.75" customHeight="1">
      <c r="B58" s="6" t="e">
        <f>#NAME?</f>
        <v>#NAME?</v>
      </c>
      <c r="C58" s="6" t="e">
        <f>#NAME?</f>
        <v>#NAME?</v>
      </c>
      <c r="F58" s="146"/>
      <c r="I58" s="6" t="e">
        <f>#NAME?</f>
        <v>#NAME?</v>
      </c>
      <c r="J58" s="6" t="e">
        <f>#NAME?</f>
        <v>#NAME?</v>
      </c>
      <c r="L58" s="6" t="e">
        <f>#NAME?</f>
        <v>#NAME?</v>
      </c>
      <c r="M58" s="6" t="e">
        <f>#NAME?</f>
        <v>#NAME?</v>
      </c>
    </row>
    <row r="59" spans="2:13" ht="15.75" customHeight="1">
      <c r="B59" s="6" t="e">
        <f>#NAME?</f>
        <v>#NAME?</v>
      </c>
      <c r="C59" s="6" t="e">
        <f>#NAME?</f>
        <v>#NAME?</v>
      </c>
      <c r="F59" s="146"/>
      <c r="I59" s="6" t="e">
        <f>#NAME?</f>
        <v>#NAME?</v>
      </c>
      <c r="J59" s="6" t="e">
        <f>#NAME?</f>
        <v>#NAME?</v>
      </c>
      <c r="L59" s="6" t="e">
        <f>#NAME?</f>
        <v>#NAME?</v>
      </c>
      <c r="M59" s="6" t="e">
        <f>#NAME?</f>
        <v>#NAME?</v>
      </c>
    </row>
    <row r="60" spans="2:10" ht="15.75" customHeight="1">
      <c r="B60" s="6" t="e">
        <f>#NAME?</f>
        <v>#NAME?</v>
      </c>
      <c r="C60" s="6" t="e">
        <f>#NAME?</f>
        <v>#NAME?</v>
      </c>
      <c r="F60" s="146"/>
      <c r="I60" s="6" t="e">
        <f>#NAME?</f>
        <v>#NAME?</v>
      </c>
      <c r="J60" s="6" t="e">
        <f>#NAME?</f>
        <v>#NAME?</v>
      </c>
    </row>
    <row r="61" spans="2:10" ht="15.75" customHeight="1">
      <c r="B61" s="6" t="e">
        <f>#NAME?</f>
        <v>#NAME?</v>
      </c>
      <c r="C61" s="6" t="e">
        <f>#NAME?</f>
        <v>#NAME?</v>
      </c>
      <c r="F61" s="146"/>
      <c r="I61" s="6" t="e">
        <f>#NAME?</f>
        <v>#NAME?</v>
      </c>
      <c r="J61" s="6" t="e">
        <f>#NAME?</f>
        <v>#NAME?</v>
      </c>
    </row>
    <row r="62" spans="2:6" ht="15.75" customHeight="1">
      <c r="B62" s="6" t="e">
        <f>#NAME?</f>
        <v>#NAME?</v>
      </c>
      <c r="C62" s="6" t="e">
        <f>#NAME?</f>
        <v>#NAME?</v>
      </c>
      <c r="F62" s="146"/>
    </row>
    <row r="63" spans="2:6" ht="15.75" customHeight="1">
      <c r="B63" s="6" t="e">
        <f>#NAME?</f>
        <v>#NAME?</v>
      </c>
      <c r="C63" s="6" t="e">
        <f>#NAME?</f>
        <v>#NAME?</v>
      </c>
      <c r="F63" s="146"/>
    </row>
    <row r="64" spans="2:6" ht="15.75" customHeight="1">
      <c r="B64" s="6" t="e">
        <f>#NAME?</f>
        <v>#NAME?</v>
      </c>
      <c r="C64" s="6" t="e">
        <f>#NAME?</f>
        <v>#NAME?</v>
      </c>
      <c r="F64" s="147"/>
    </row>
    <row r="65" spans="2:6" ht="15.75" customHeight="1">
      <c r="B65" s="6" t="e">
        <f>#NAME?</f>
        <v>#NAME?</v>
      </c>
      <c r="C65" s="6" t="e">
        <f>#NAME?</f>
        <v>#NAME?</v>
      </c>
      <c r="F65" s="146"/>
    </row>
    <row r="66" spans="2:6" ht="15.75" customHeight="1">
      <c r="B66" s="6" t="e">
        <f>#NAME?</f>
        <v>#NAME?</v>
      </c>
      <c r="C66" s="6" t="e">
        <f>#NAME?</f>
        <v>#NAME?</v>
      </c>
      <c r="F66" s="146"/>
    </row>
    <row r="67" spans="2:6" ht="15.75" customHeight="1">
      <c r="B67" s="6" t="e">
        <f>#NAME?</f>
        <v>#NAME?</v>
      </c>
      <c r="C67" s="6" t="e">
        <f>#NAME?</f>
        <v>#NAME?</v>
      </c>
      <c r="F67" s="146"/>
    </row>
    <row r="68" spans="2:6" ht="15.75" customHeight="1">
      <c r="B68" s="6" t="e">
        <f>#NAME?</f>
        <v>#NAME?</v>
      </c>
      <c r="C68" s="6" t="e">
        <f>#NAME?</f>
        <v>#NAME?</v>
      </c>
      <c r="F68" s="146"/>
    </row>
    <row r="69" spans="2:6" ht="15.75" customHeight="1">
      <c r="B69" s="6" t="e">
        <f>#NAME?</f>
        <v>#NAME?</v>
      </c>
      <c r="C69" s="6" t="e">
        <f>#NAME?</f>
        <v>#NAME?</v>
      </c>
      <c r="F69" s="146"/>
    </row>
    <row r="70" spans="2:6" ht="15.75" customHeight="1">
      <c r="B70" s="6" t="e">
        <f>#NAME?</f>
        <v>#NAME?</v>
      </c>
      <c r="C70" s="6" t="e">
        <f>#NAME?</f>
        <v>#NAME?</v>
      </c>
      <c r="F70" s="146"/>
    </row>
    <row r="71" spans="6:6" ht="15.75" customHeight="1">
      <c r="F71" s="146"/>
    </row>
    <row r="72" spans="6:6" ht="15.75" customHeight="1">
      <c r="F72" s="147"/>
    </row>
    <row r="73" spans="6:6" ht="15.75" customHeight="1">
      <c r="F73" s="147"/>
    </row>
    <row r="74" spans="6:6" ht="15.75" customHeight="1">
      <c r="F74" s="146"/>
    </row>
    <row r="75" spans="6:6" ht="15.75" customHeight="1">
      <c r="F75" s="146"/>
    </row>
    <row r="76" spans="6:6" ht="15.75" customHeight="1">
      <c r="F76" s="146"/>
    </row>
  </sheetData>
  <printOptions>
    <extLst>
      <ext uri="smNativeData">
        <pm:pageFlags xmlns:pm="smNativeData" id="1712247999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712247999" l="56" r="56" t="56" b="56" borderId="0" fillId="0" vertical="0"/>
        <pm:footer xmlns:pm="smNativeData" id="1712247999" l="56" r="56" t="56" b="56" borderId="0" fillId="0" vertical="2"/>
      </ext>
    </extLst>
  </headerFooter>
  <extLst>
    <ext uri="smNativeData">
      <pm:sheetPrefs xmlns:pm="smNativeData" day="17122479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57"/>
  <sheetViews>
    <sheetView view="normal" workbookViewId="0">
      <selection activeCell="A1" sqref="A1"/>
    </sheetView>
  </sheetViews>
  <sheetFormatPr baseColWidth="11" defaultColWidth="12.630631" defaultRowHeight="13.45"/>
  <cols>
    <col min="1" max="1" width="2.495495" customWidth="1" style="6"/>
    <col min="2" max="2" width="8.378378" customWidth="1" style="6"/>
    <col min="3" max="3" width="33.747748" customWidth="1" style="6"/>
    <col min="4" max="4" width="3.378378" customWidth="1" style="6"/>
    <col min="5" max="5" width="8.378378" customWidth="1" style="6"/>
    <col min="6" max="6" width="34.882883" customWidth="1" style="6"/>
    <col min="7" max="7" width="3.630631" customWidth="1" style="6"/>
    <col min="8" max="8" width="2.630631" customWidth="1" style="6"/>
    <col min="10" max="10" width="36.495495" customWidth="1" style="6"/>
    <col min="11" max="11" width="2.495495" customWidth="1" style="6"/>
    <col min="13" max="13" width="35.495495" customWidth="1" style="6"/>
    <col min="16" max="16" width="27.630631" customWidth="1" style="6"/>
  </cols>
  <sheetData>
    <row r="1" spans="1:3" ht="15.75" customHeight="1">
      <c r="A1" s="33"/>
      <c r="C1" s="6" t="s">
        <v>108</v>
      </c>
    </row>
    <row r="2" spans="1:16" ht="15.75" customHeight="1">
      <c r="A2" s="139"/>
      <c r="B2" s="140" t="s">
        <v>612</v>
      </c>
      <c r="C2" s="140" t="s">
        <v>108</v>
      </c>
      <c r="D2" s="139"/>
      <c r="E2" s="140" t="s">
        <v>612</v>
      </c>
      <c r="F2" s="140" t="s">
        <v>562</v>
      </c>
      <c r="I2" s="140" t="s">
        <v>612</v>
      </c>
      <c r="J2" s="140" t="s">
        <v>143</v>
      </c>
      <c r="L2" s="140" t="s">
        <v>612</v>
      </c>
      <c r="M2" s="140" t="s">
        <v>110</v>
      </c>
      <c r="O2" s="140" t="s">
        <v>612</v>
      </c>
      <c r="P2" s="140" t="s">
        <v>1044</v>
      </c>
    </row>
    <row r="4" spans="1:16" ht="15.75" customHeight="1">
      <c r="A4" s="141"/>
      <c r="B4" s="142" t="s">
        <v>9</v>
      </c>
      <c r="C4" s="142" t="s">
        <v>10</v>
      </c>
      <c r="D4" s="139"/>
      <c r="E4" s="142" t="s">
        <v>9</v>
      </c>
      <c r="F4" s="142" t="s">
        <v>10</v>
      </c>
      <c r="I4" s="143" t="s">
        <v>9</v>
      </c>
      <c r="J4" s="143" t="s">
        <v>10</v>
      </c>
      <c r="L4" s="143" t="s">
        <v>9</v>
      </c>
      <c r="M4" s="143" t="s">
        <v>10</v>
      </c>
      <c r="O4" s="143" t="s">
        <v>9</v>
      </c>
      <c r="P4" s="143" t="s">
        <v>10</v>
      </c>
    </row>
    <row r="5" spans="1:15" ht="15.75" customHeight="1">
      <c r="A5" s="144"/>
      <c r="B5" s="130" t="e">
        <f>#NAME?</f>
        <v>#NAME?</v>
      </c>
      <c r="C5" s="27"/>
      <c r="D5" s="144"/>
      <c r="E5" s="130" t="e">
        <f>#NAME?</f>
        <v>#NAME?</v>
      </c>
      <c r="F5" s="27"/>
      <c r="G5" s="144"/>
      <c r="I5" s="130" t="e">
        <f>#NAME?</f>
        <v>#NAME?</v>
      </c>
      <c r="J5" s="27"/>
      <c r="L5" s="130" t="e">
        <f>#NAME?</f>
        <v>#NAME?</v>
      </c>
      <c r="M5" s="27"/>
      <c r="O5" s="6" t="e">
        <f>#NAME?</f>
        <v>#NAME?</v>
      </c>
    </row>
    <row r="6" spans="1:13" ht="15.75" customHeight="1">
      <c r="A6" s="144"/>
      <c r="B6" s="130"/>
      <c r="C6" s="27"/>
      <c r="D6" s="144"/>
      <c r="E6" s="130"/>
      <c r="F6" s="27"/>
      <c r="G6" s="144"/>
      <c r="I6" s="65"/>
      <c r="J6" s="65"/>
      <c r="L6" s="65"/>
      <c r="M6" s="65"/>
    </row>
    <row r="7" spans="1:13" ht="15.75" customHeight="1">
      <c r="A7" s="144"/>
      <c r="B7" s="130"/>
      <c r="C7" s="27"/>
      <c r="D7" s="144"/>
      <c r="E7" s="130"/>
      <c r="F7" s="27"/>
      <c r="G7" s="144"/>
      <c r="I7" s="65"/>
      <c r="J7" s="65"/>
      <c r="L7" s="65"/>
      <c r="M7" s="65"/>
    </row>
    <row r="8" spans="1:13" ht="15.75" customHeight="1">
      <c r="A8" s="144"/>
      <c r="B8" s="130"/>
      <c r="C8" s="27"/>
      <c r="D8" s="144"/>
      <c r="E8" s="130"/>
      <c r="F8" s="27"/>
      <c r="G8" s="144"/>
      <c r="I8" s="65"/>
      <c r="J8" s="65"/>
      <c r="L8" s="65"/>
      <c r="M8" s="65"/>
    </row>
    <row r="9" spans="1:13" ht="15.75" customHeight="1">
      <c r="A9" s="144"/>
      <c r="B9" s="130"/>
      <c r="C9" s="27"/>
      <c r="D9" s="144"/>
      <c r="E9" s="130"/>
      <c r="F9" s="27"/>
      <c r="G9" s="144"/>
      <c r="I9" s="65"/>
      <c r="J9" s="65"/>
      <c r="L9" s="65"/>
      <c r="M9" s="65"/>
    </row>
    <row r="10" spans="1:13" ht="15.75" customHeight="1">
      <c r="A10" s="144"/>
      <c r="B10" s="130"/>
      <c r="C10" s="27"/>
      <c r="D10" s="144"/>
      <c r="E10" s="130"/>
      <c r="F10" s="27"/>
      <c r="G10" s="144"/>
      <c r="I10" s="65"/>
      <c r="J10" s="65"/>
      <c r="L10" s="65"/>
      <c r="M10" s="65"/>
    </row>
    <row r="11" spans="1:16" ht="15.75" customHeight="1">
      <c r="A11" s="144"/>
      <c r="B11" s="130"/>
      <c r="C11" s="27"/>
      <c r="D11" s="144"/>
      <c r="E11" s="130"/>
      <c r="F11" s="27"/>
      <c r="G11" s="144"/>
      <c r="I11" s="65"/>
      <c r="J11" s="65"/>
      <c r="L11" s="65"/>
      <c r="M11" s="65"/>
      <c r="O11" s="143" t="s">
        <v>612</v>
      </c>
      <c r="P11" s="143" t="s">
        <v>1045</v>
      </c>
    </row>
    <row r="12" spans="1:15" ht="15.75" customHeight="1">
      <c r="A12" s="144"/>
      <c r="B12" s="130"/>
      <c r="C12" s="27"/>
      <c r="D12" s="144"/>
      <c r="E12" s="130"/>
      <c r="F12" s="27"/>
      <c r="G12" s="144"/>
      <c r="I12" s="65"/>
      <c r="J12" s="65"/>
      <c r="L12" s="65"/>
      <c r="M12" s="65"/>
      <c r="O12" s="6" t="e">
        <f>#NAME?</f>
        <v>#NAME?</v>
      </c>
    </row>
    <row r="16" spans="2:10" ht="15.75" customHeight="1">
      <c r="B16" s="139"/>
      <c r="C16" s="139"/>
      <c r="E16" s="139"/>
      <c r="F16" s="139"/>
      <c r="I16" s="139"/>
      <c r="J16" s="139"/>
    </row>
    <row r="17" spans="2:10" ht="15.75" customHeight="1">
      <c r="B17" s="139"/>
      <c r="C17" s="139"/>
      <c r="E17" s="139"/>
      <c r="F17" s="139"/>
      <c r="I17" s="139"/>
      <c r="J17" s="139"/>
    </row>
    <row r="18" spans="2:10" ht="15.75" customHeight="1">
      <c r="B18" s="139"/>
      <c r="C18" s="139"/>
      <c r="E18" s="139"/>
      <c r="F18" s="139"/>
      <c r="I18" s="139"/>
      <c r="J18" s="139"/>
    </row>
    <row r="19" spans="2:10" ht="15.75" customHeight="1">
      <c r="B19" s="139"/>
      <c r="C19" s="139"/>
      <c r="E19" s="139"/>
      <c r="F19" s="139"/>
      <c r="I19" s="139"/>
      <c r="J19" s="139"/>
    </row>
    <row r="20" spans="2:10" ht="15.75" customHeight="1">
      <c r="B20" s="139"/>
      <c r="C20" s="139"/>
      <c r="E20" s="139"/>
      <c r="F20" s="139"/>
      <c r="I20" s="139"/>
      <c r="J20" s="139"/>
    </row>
    <row r="21" spans="2:10" ht="15.75" customHeight="1">
      <c r="B21" s="139"/>
      <c r="C21" s="139"/>
      <c r="E21" s="139"/>
      <c r="F21" s="139"/>
      <c r="I21" s="139"/>
      <c r="J21" s="139"/>
    </row>
    <row r="22" spans="2:10" ht="15.75" customHeight="1">
      <c r="B22" s="139"/>
      <c r="C22" s="139"/>
      <c r="E22" s="139"/>
      <c r="F22" s="139"/>
      <c r="I22" s="139"/>
      <c r="J22" s="139"/>
    </row>
    <row r="23" spans="2:10" ht="15.75" customHeight="1">
      <c r="B23" s="139"/>
      <c r="C23" s="139"/>
      <c r="E23" s="139"/>
      <c r="F23" s="139"/>
      <c r="I23" s="139"/>
      <c r="J23" s="139"/>
    </row>
    <row r="24" spans="2:10" ht="15.75" customHeight="1">
      <c r="B24" s="139"/>
      <c r="C24" s="139"/>
      <c r="E24" s="139"/>
      <c r="F24" s="139"/>
      <c r="I24" s="139"/>
      <c r="J24" s="139"/>
    </row>
    <row r="25" spans="2:10" ht="15.75" customHeight="1">
      <c r="B25" s="139"/>
      <c r="C25" s="139"/>
      <c r="E25" s="139"/>
      <c r="F25" s="139"/>
      <c r="I25" s="139"/>
      <c r="J25" s="139"/>
    </row>
    <row r="26" spans="2:10" ht="15.75" customHeight="1">
      <c r="B26" s="139"/>
      <c r="C26" s="139"/>
      <c r="E26" s="139"/>
      <c r="F26" s="139"/>
      <c r="I26" s="139"/>
      <c r="J26" s="139"/>
    </row>
    <row r="27" spans="2:13" ht="15.75" customHeight="1">
      <c r="B27" s="140" t="s">
        <v>612</v>
      </c>
      <c r="C27" s="140" t="s">
        <v>82</v>
      </c>
      <c r="E27" s="140" t="s">
        <v>612</v>
      </c>
      <c r="F27" s="140" t="s">
        <v>93</v>
      </c>
      <c r="I27" s="140" t="s">
        <v>612</v>
      </c>
      <c r="J27" s="140" t="s">
        <v>102</v>
      </c>
      <c r="L27" s="140"/>
      <c r="M27" s="140"/>
    </row>
    <row r="28" spans="2:13" ht="15.75" customHeight="1">
      <c r="B28" s="142" t="s">
        <v>9</v>
      </c>
      <c r="C28" s="142" t="s">
        <v>10</v>
      </c>
      <c r="E28" s="142" t="s">
        <v>9</v>
      </c>
      <c r="F28" s="142" t="s">
        <v>10</v>
      </c>
      <c r="I28" s="142" t="s">
        <v>9</v>
      </c>
      <c r="J28" s="142" t="s">
        <v>10</v>
      </c>
      <c r="L28" s="142"/>
      <c r="M28" s="142"/>
    </row>
    <row r="29" spans="2:9" ht="15.75" customHeight="1">
      <c r="B29" s="6" t="e">
        <f>#NAME?</f>
        <v>#NAME?</v>
      </c>
      <c r="E29" s="145" t="e">
        <f>#NAME?</f>
        <v>#NAME?</v>
      </c>
      <c r="I29" s="6" t="e">
        <f>#NAME?</f>
        <v>#NAME?</v>
      </c>
    </row>
    <row r="35" spans="6:6" ht="15.75" customHeight="1">
      <c r="F35" s="146"/>
    </row>
    <row r="36" spans="6:6" ht="15.75" customHeight="1">
      <c r="F36" s="146"/>
    </row>
    <row r="37" spans="6:6" ht="15.75" customHeight="1">
      <c r="F37" s="146"/>
    </row>
    <row r="38" spans="6:6" ht="15.75" customHeight="1">
      <c r="F38" s="146"/>
    </row>
    <row r="39" spans="6:6" ht="15.75" customHeight="1">
      <c r="F39" s="146"/>
    </row>
    <row r="40" spans="6:6" ht="15.75" customHeight="1">
      <c r="F40" s="146"/>
    </row>
    <row r="41" spans="6:6" ht="15.75" customHeight="1">
      <c r="F41" s="146"/>
    </row>
    <row r="42" spans="6:6" ht="15.75" customHeight="1">
      <c r="F42" s="146"/>
    </row>
    <row r="43" spans="6:6" ht="15.75" customHeight="1">
      <c r="F43" s="146"/>
    </row>
    <row r="44" spans="6:6" ht="15.75" customHeight="1">
      <c r="F44" s="146"/>
    </row>
    <row r="45" spans="6:6" ht="15.75" customHeight="1">
      <c r="F45" s="147"/>
    </row>
    <row r="46" spans="6:6" ht="15.75" customHeight="1">
      <c r="F46" s="146"/>
    </row>
    <row r="47" spans="6:6" ht="15.75" customHeight="1">
      <c r="F47" s="146"/>
    </row>
    <row r="48" spans="6:6" ht="15.75" customHeight="1">
      <c r="F48" s="146"/>
    </row>
    <row r="49" spans="6:6" ht="15.75" customHeight="1">
      <c r="F49" s="146"/>
    </row>
    <row r="50" spans="6:6" ht="15.75" customHeight="1">
      <c r="F50" s="146"/>
    </row>
    <row r="51" spans="6:6" ht="15.75" customHeight="1">
      <c r="F51" s="146"/>
    </row>
    <row r="52" spans="6:6" ht="15.75" customHeight="1">
      <c r="F52" s="146"/>
    </row>
    <row r="53" spans="6:6" ht="15.75" customHeight="1">
      <c r="F53" s="147"/>
    </row>
    <row r="54" spans="6:6" ht="15.75" customHeight="1">
      <c r="F54" s="147"/>
    </row>
    <row r="55" spans="6:6" ht="15.75" customHeight="1">
      <c r="F55" s="146"/>
    </row>
    <row r="56" spans="6:6" ht="15.75" customHeight="1">
      <c r="F56" s="146"/>
    </row>
    <row r="57" spans="6:6" ht="15.75" customHeight="1">
      <c r="F57" s="146"/>
    </row>
  </sheetData>
  <printOptions>
    <extLst>
      <ext uri="smNativeData">
        <pm:pageFlags xmlns:pm="smNativeData" id="1712247999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712247999" l="56" r="56" t="56" b="56" borderId="0" fillId="0" vertical="0"/>
        <pm:footer xmlns:pm="smNativeData" id="1712247999" l="56" r="56" t="56" b="56" borderId="0" fillId="0" vertical="2"/>
      </ext>
    </extLst>
  </headerFooter>
  <extLst>
    <ext uri="smNativeData">
      <pm:sheetPrefs xmlns:pm="smNativeData" day="17122479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57"/>
  <sheetViews>
    <sheetView view="normal" workbookViewId="0">
      <selection activeCell="A1" sqref="A1"/>
    </sheetView>
  </sheetViews>
  <sheetFormatPr baseColWidth="11" defaultColWidth="12.630631" defaultRowHeight="13.45"/>
  <cols>
    <col min="1" max="1" width="2.495495" customWidth="1" style="6"/>
    <col min="2" max="2" width="8.378378" customWidth="1" style="6"/>
    <col min="3" max="3" width="33.747748" customWidth="1" style="6"/>
    <col min="4" max="4" width="3.378378" customWidth="1" style="6"/>
    <col min="5" max="5" width="8.378378" customWidth="1" style="6"/>
    <col min="6" max="6" width="34.882883" customWidth="1" style="6"/>
    <col min="7" max="7" width="3.630631" customWidth="1" style="6"/>
    <col min="8" max="8" width="2.630631" customWidth="1" style="6"/>
    <col min="10" max="10" width="36.495495" customWidth="1" style="6"/>
    <col min="11" max="11" width="2.495495" customWidth="1" style="6"/>
    <col min="13" max="13" width="35.495495" customWidth="1" style="6"/>
    <col min="16" max="16" width="27.630631" customWidth="1" style="6"/>
  </cols>
  <sheetData>
    <row r="1" spans="1:1" ht="15.75" customHeight="1">
      <c r="A1" s="33"/>
    </row>
    <row r="2" spans="1:16" ht="15.75" customHeight="1">
      <c r="A2" s="139"/>
      <c r="B2" s="140" t="s">
        <v>612</v>
      </c>
      <c r="C2" s="140" t="s">
        <v>310</v>
      </c>
      <c r="D2" s="139"/>
      <c r="E2" s="140" t="s">
        <v>612</v>
      </c>
      <c r="F2" s="140" t="s">
        <v>306</v>
      </c>
      <c r="I2" s="140" t="s">
        <v>612</v>
      </c>
      <c r="J2" s="140" t="s">
        <v>304</v>
      </c>
      <c r="L2" s="140"/>
      <c r="M2" s="140" t="s">
        <v>144</v>
      </c>
      <c r="O2" s="140" t="s">
        <v>612</v>
      </c>
      <c r="P2" s="140" t="s">
        <v>597</v>
      </c>
    </row>
    <row r="3" spans="16:16" ht="15.75" customHeight="1">
      <c r="P3" s="140"/>
    </row>
    <row r="4" spans="1:16" ht="15.75" customHeight="1">
      <c r="A4" s="141"/>
      <c r="B4" s="142" t="s">
        <v>9</v>
      </c>
      <c r="C4" s="142" t="s">
        <v>10</v>
      </c>
      <c r="D4" s="139"/>
      <c r="E4" s="142" t="s">
        <v>9</v>
      </c>
      <c r="F4" s="142" t="s">
        <v>10</v>
      </c>
      <c r="I4" s="143" t="s">
        <v>9</v>
      </c>
      <c r="J4" s="143" t="s">
        <v>10</v>
      </c>
      <c r="L4" s="143"/>
      <c r="M4" s="143"/>
      <c r="O4" s="143" t="s">
        <v>9</v>
      </c>
      <c r="P4" s="143" t="s">
        <v>10</v>
      </c>
    </row>
    <row r="5" spans="1:15" ht="15.75" customHeight="1">
      <c r="A5" s="144"/>
      <c r="B5" s="130" t="e">
        <f>#NAME?</f>
        <v>#NAME?</v>
      </c>
      <c r="C5" s="27"/>
      <c r="D5" s="144"/>
      <c r="E5" s="130" t="e">
        <f>#NAME?</f>
        <v>#NAME?</v>
      </c>
      <c r="F5" s="27"/>
      <c r="G5" s="144"/>
      <c r="I5" s="130" t="e">
        <f>#NAME?</f>
        <v>#NAME?</v>
      </c>
      <c r="J5" s="27" t="e">
        <f>#NAME?</f>
        <v>#NAME?</v>
      </c>
      <c r="L5" s="130" t="e">
        <f>#NAME?</f>
        <v>#NAME?</v>
      </c>
      <c r="M5" s="27" t="e">
        <f>#NAME?</f>
        <v>#NAME?</v>
      </c>
      <c r="O5" s="6" t="e">
        <f>#NAME?</f>
        <v>#NAME?</v>
      </c>
    </row>
    <row r="6" spans="1:13" ht="15.75" customHeight="1">
      <c r="A6" s="144"/>
      <c r="B6" s="130"/>
      <c r="C6" s="27"/>
      <c r="D6" s="144"/>
      <c r="E6" s="130"/>
      <c r="F6" s="27"/>
      <c r="G6" s="144"/>
      <c r="I6" s="65" t="e">
        <f>#NAME?</f>
        <v>#NAME?</v>
      </c>
      <c r="J6" s="65" t="e">
        <f>#NAME?</f>
        <v>#NAME?</v>
      </c>
      <c r="L6" s="65" t="e">
        <f>#NAME?</f>
        <v>#NAME?</v>
      </c>
      <c r="M6" s="65" t="e">
        <f>#NAME?</f>
        <v>#NAME?</v>
      </c>
    </row>
    <row r="7" spans="1:13" ht="15.75" customHeight="1">
      <c r="A7" s="144"/>
      <c r="B7" s="130"/>
      <c r="C7" s="27"/>
      <c r="D7" s="144"/>
      <c r="E7" s="130"/>
      <c r="F7" s="27"/>
      <c r="G7" s="144"/>
      <c r="I7" s="65" t="e">
        <f>#NAME?</f>
        <v>#NAME?</v>
      </c>
      <c r="J7" s="65" t="e">
        <f>#NAME?</f>
        <v>#NAME?</v>
      </c>
      <c r="L7" s="65" t="e">
        <f>#NAME?</f>
        <v>#NAME?</v>
      </c>
      <c r="M7" s="65" t="e">
        <f>#NAME?</f>
        <v>#NAME?</v>
      </c>
    </row>
    <row r="8" spans="1:13" ht="15.75" customHeight="1">
      <c r="A8" s="144"/>
      <c r="B8" s="130"/>
      <c r="C8" s="27"/>
      <c r="D8" s="144"/>
      <c r="E8" s="130"/>
      <c r="F8" s="27"/>
      <c r="G8" s="144"/>
      <c r="I8" s="65"/>
      <c r="J8" s="65"/>
      <c r="L8" s="65" t="e">
        <f>#NAME?</f>
        <v>#NAME?</v>
      </c>
      <c r="M8" s="65" t="e">
        <f>#NAME?</f>
        <v>#NAME?</v>
      </c>
    </row>
    <row r="9" spans="1:13" ht="15.75" customHeight="1">
      <c r="A9" s="144"/>
      <c r="B9" s="130"/>
      <c r="C9" s="27"/>
      <c r="D9" s="144"/>
      <c r="E9" s="130"/>
      <c r="F9" s="27"/>
      <c r="G9" s="144"/>
      <c r="I9" s="65"/>
      <c r="J9" s="65"/>
      <c r="L9" s="65" t="e">
        <f>#NAME?</f>
        <v>#NAME?</v>
      </c>
      <c r="M9" s="65" t="e">
        <f>#NAME?</f>
        <v>#NAME?</v>
      </c>
    </row>
    <row r="10" spans="1:13" ht="15.75" customHeight="1">
      <c r="A10" s="144"/>
      <c r="B10" s="130"/>
      <c r="C10" s="27"/>
      <c r="D10" s="144"/>
      <c r="E10" s="130"/>
      <c r="F10" s="27"/>
      <c r="G10" s="144"/>
      <c r="I10" s="65"/>
      <c r="J10" s="65"/>
      <c r="L10" s="65" t="e">
        <f>#NAME?</f>
        <v>#NAME?</v>
      </c>
      <c r="M10" s="65" t="e">
        <f>#NAME?</f>
        <v>#NAME?</v>
      </c>
    </row>
    <row r="11" spans="1:16" ht="15.75" customHeight="1">
      <c r="A11" s="144"/>
      <c r="B11" s="130"/>
      <c r="C11" s="27"/>
      <c r="D11" s="144"/>
      <c r="E11" s="130"/>
      <c r="F11" s="27"/>
      <c r="G11" s="144"/>
      <c r="I11" s="65"/>
      <c r="J11" s="65"/>
      <c r="L11" s="65" t="e">
        <f>#NAME?</f>
        <v>#NAME?</v>
      </c>
      <c r="M11" s="65" t="e">
        <f>#NAME?</f>
        <v>#NAME?</v>
      </c>
      <c r="O11" s="143" t="s">
        <v>612</v>
      </c>
      <c r="P11" s="143" t="s">
        <v>264</v>
      </c>
    </row>
    <row r="12" spans="1:16" ht="15.75" customHeight="1">
      <c r="A12" s="144"/>
      <c r="B12" s="130"/>
      <c r="C12" s="27"/>
      <c r="D12" s="144"/>
      <c r="E12" s="130"/>
      <c r="F12" s="27"/>
      <c r="G12" s="144"/>
      <c r="I12" s="65"/>
      <c r="J12" s="65"/>
      <c r="L12" s="65" t="e">
        <f>#NAME?</f>
        <v>#NAME?</v>
      </c>
      <c r="M12" s="65" t="e">
        <f>#NAME?</f>
        <v>#NAME?</v>
      </c>
      <c r="O12" s="6" t="e">
        <f>#NAME?</f>
        <v>#NAME?</v>
      </c>
      <c r="P12" s="6" t="e">
        <f>#NAME?</f>
        <v>#NAME?</v>
      </c>
    </row>
    <row r="13" spans="12:16" ht="15.75" customHeight="1">
      <c r="L13" s="6" t="e">
        <f>#NAME?</f>
        <v>#NAME?</v>
      </c>
      <c r="M13" s="6" t="e">
        <f>#NAME?</f>
        <v>#NAME?</v>
      </c>
      <c r="O13" s="6" t="e">
        <f>#NAME?</f>
        <v>#NAME?</v>
      </c>
      <c r="P13" s="6" t="e">
        <f>#NAME?</f>
        <v>#NAME?</v>
      </c>
    </row>
    <row r="14" spans="12:13" ht="15.75" customHeight="1">
      <c r="L14" s="6" t="e">
        <f>#NAME?</f>
        <v>#NAME?</v>
      </c>
      <c r="M14" s="6" t="e">
        <f>#NAME?</f>
        <v>#NAME?</v>
      </c>
    </row>
    <row r="15" spans="12:14" ht="15.75" customHeight="1">
      <c r="L15" s="6" t="e">
        <f>#NAME?</f>
        <v>#NAME?</v>
      </c>
      <c r="M15" s="6" t="e">
        <f>#NAME?</f>
        <v>#NAME?</v>
      </c>
      <c r="N15" s="6" t="s">
        <v>211</v>
      </c>
    </row>
    <row r="16" spans="2:16" ht="15.75" customHeight="1">
      <c r="B16" s="139"/>
      <c r="C16" s="139"/>
      <c r="E16" s="139"/>
      <c r="F16" s="139"/>
      <c r="I16" s="139"/>
      <c r="J16" s="139"/>
      <c r="L16" s="6" t="e">
        <f>#NAME?</f>
        <v>#NAME?</v>
      </c>
      <c r="M16" s="6" t="e">
        <f>#NAME?</f>
        <v>#NAME?</v>
      </c>
      <c r="O16" s="143" t="s">
        <v>612</v>
      </c>
      <c r="P16" s="143" t="s">
        <v>154</v>
      </c>
    </row>
    <row r="17" spans="2:16" ht="15.75" customHeight="1">
      <c r="B17" s="139"/>
      <c r="C17" s="139"/>
      <c r="E17" s="139"/>
      <c r="F17" s="139"/>
      <c r="I17" s="139"/>
      <c r="J17" s="139"/>
      <c r="O17" s="6" t="e">
        <f>#NAME?</f>
        <v>#NAME?</v>
      </c>
      <c r="P17" s="6" t="e">
        <f>#NAME?</f>
        <v>#NAME?</v>
      </c>
    </row>
    <row r="18" spans="2:16" ht="15.75" customHeight="1">
      <c r="B18" s="139"/>
      <c r="C18" s="139"/>
      <c r="E18" s="139"/>
      <c r="F18" s="139"/>
      <c r="I18" s="139"/>
      <c r="J18" s="139"/>
      <c r="O18" s="6" t="e">
        <f>#NAME?</f>
        <v>#NAME?</v>
      </c>
      <c r="P18" s="6" t="e">
        <f>#NAME?</f>
        <v>#NAME?</v>
      </c>
    </row>
    <row r="19" spans="2:10" ht="15.75" customHeight="1">
      <c r="B19" s="139"/>
      <c r="C19" s="139"/>
      <c r="E19" s="139"/>
      <c r="F19" s="139"/>
      <c r="I19" s="139"/>
      <c r="J19" s="139"/>
    </row>
    <row r="20" spans="2:10" ht="15.75" customHeight="1">
      <c r="B20" s="139"/>
      <c r="C20" s="139"/>
      <c r="E20" s="139"/>
      <c r="F20" s="139"/>
      <c r="I20" s="139"/>
      <c r="J20" s="139"/>
    </row>
    <row r="21" spans="2:10" ht="15.75" customHeight="1">
      <c r="B21" s="139"/>
      <c r="C21" s="139"/>
      <c r="E21" s="139"/>
      <c r="F21" s="139"/>
      <c r="I21" s="139"/>
      <c r="J21" s="139"/>
    </row>
    <row r="22" spans="2:10" ht="15.75" customHeight="1">
      <c r="B22" s="139"/>
      <c r="C22" s="139"/>
      <c r="E22" s="139"/>
      <c r="F22" s="139"/>
      <c r="I22" s="139"/>
      <c r="J22" s="139"/>
    </row>
    <row r="23" spans="2:10" ht="15.75" customHeight="1">
      <c r="B23" s="139"/>
      <c r="C23" s="139"/>
      <c r="E23" s="139"/>
      <c r="F23" s="139"/>
      <c r="I23" s="139"/>
      <c r="J23" s="139"/>
    </row>
    <row r="24" spans="2:10" ht="15.75" customHeight="1">
      <c r="B24" s="139"/>
      <c r="C24" s="139"/>
      <c r="E24" s="139"/>
      <c r="F24" s="139"/>
      <c r="I24" s="139"/>
      <c r="J24" s="139"/>
    </row>
    <row r="25" spans="2:10" ht="15.75" customHeight="1">
      <c r="B25" s="139"/>
      <c r="C25" s="139"/>
      <c r="E25" s="139"/>
      <c r="F25" s="139"/>
      <c r="I25" s="139"/>
      <c r="J25" s="139"/>
    </row>
    <row r="26" spans="2:10" ht="15.75" customHeight="1">
      <c r="B26" s="139"/>
      <c r="C26" s="139"/>
      <c r="E26" s="139"/>
      <c r="F26" s="139"/>
      <c r="I26" s="139"/>
      <c r="J26" s="139"/>
    </row>
    <row r="27" spans="2:13" ht="15.75" customHeight="1">
      <c r="B27" s="140" t="s">
        <v>612</v>
      </c>
      <c r="C27" s="140" t="s">
        <v>157</v>
      </c>
      <c r="E27" s="140" t="s">
        <v>612</v>
      </c>
      <c r="F27" s="140" t="s">
        <v>113</v>
      </c>
      <c r="I27" s="140" t="s">
        <v>612</v>
      </c>
      <c r="J27" s="140" t="s">
        <v>126</v>
      </c>
      <c r="L27" s="140"/>
      <c r="M27" s="140" t="s">
        <v>135</v>
      </c>
    </row>
    <row r="28" spans="2:13" ht="15.75" customHeight="1">
      <c r="B28" s="142" t="s">
        <v>9</v>
      </c>
      <c r="C28" s="142" t="s">
        <v>10</v>
      </c>
      <c r="E28" s="142" t="s">
        <v>9</v>
      </c>
      <c r="F28" s="142" t="s">
        <v>10</v>
      </c>
      <c r="I28" s="142" t="s">
        <v>9</v>
      </c>
      <c r="J28" s="142" t="s">
        <v>10</v>
      </c>
      <c r="L28" s="142"/>
      <c r="M28" s="142"/>
    </row>
    <row r="29" spans="2:13" ht="15.75" customHeight="1">
      <c r="B29" s="6" t="e">
        <f>#NAME?</f>
        <v>#NAME?</v>
      </c>
      <c r="C29" s="6" t="e">
        <f>#NAME?</f>
        <v>#NAME?</v>
      </c>
      <c r="E29" s="145" t="e">
        <f>#NAME?</f>
        <v>#NAME?</v>
      </c>
      <c r="I29" s="6" t="e">
        <f>#NAME?</f>
        <v>#NAME?</v>
      </c>
      <c r="J29" s="6" t="e">
        <f>#NAME?</f>
        <v>#NAME?</v>
      </c>
      <c r="L29" s="6" t="e">
        <f>#NAME?</f>
        <v>#NAME?</v>
      </c>
      <c r="M29" s="6" t="e">
        <f>#NAME?</f>
        <v>#NAME?</v>
      </c>
    </row>
    <row r="30" spans="2:13" ht="15.75" customHeight="1">
      <c r="B30" s="6" t="e">
        <f>#NAME?</f>
        <v>#NAME?</v>
      </c>
      <c r="C30" s="6" t="e">
        <f>#NAME?</f>
        <v>#NAME?</v>
      </c>
      <c r="I30" s="6" t="e">
        <f>#NAME?</f>
        <v>#NAME?</v>
      </c>
      <c r="J30" s="6" t="e">
        <f>#NAME?</f>
        <v>#NAME?</v>
      </c>
      <c r="L30" s="6" t="e">
        <f>#NAME?</f>
        <v>#NAME?</v>
      </c>
      <c r="M30" s="6" t="e">
        <f>#NAME?</f>
        <v>#NAME?</v>
      </c>
    </row>
    <row r="31" spans="2:10" ht="15.75" customHeight="1">
      <c r="B31" s="6" t="e">
        <f>#NAME?</f>
        <v>#NAME?</v>
      </c>
      <c r="C31" s="6" t="e">
        <f>#NAME?</f>
        <v>#NAME?</v>
      </c>
      <c r="I31" s="6" t="e">
        <f>#NAME?</f>
        <v>#NAME?</v>
      </c>
      <c r="J31" s="6" t="e">
        <f>#NAME?</f>
        <v>#NAME?</v>
      </c>
    </row>
    <row r="32" spans="9:10" ht="15.75" customHeight="1">
      <c r="I32" s="6" t="e">
        <f>#NAME?</f>
        <v>#NAME?</v>
      </c>
      <c r="J32" s="6" t="e">
        <f>#NAME?</f>
        <v>#NAME?</v>
      </c>
    </row>
    <row r="33" spans="9:10" ht="15.75" customHeight="1">
      <c r="I33" s="6" t="e">
        <f>#NAME?</f>
        <v>#NAME?</v>
      </c>
      <c r="J33" s="6" t="e">
        <f>#NAME?</f>
        <v>#NAME?</v>
      </c>
    </row>
    <row r="35" spans="6:6" ht="15.75" customHeight="1">
      <c r="F35" s="146"/>
    </row>
    <row r="36" spans="6:6" ht="15.75" customHeight="1">
      <c r="F36" s="146"/>
    </row>
    <row r="37" spans="6:6" ht="15.75" customHeight="1">
      <c r="F37" s="146"/>
    </row>
    <row r="38" spans="6:6" ht="15.75" customHeight="1">
      <c r="F38" s="146"/>
    </row>
    <row r="39" spans="6:6" ht="15.75" customHeight="1">
      <c r="F39" s="146"/>
    </row>
    <row r="40" spans="6:6" ht="15.75" customHeight="1">
      <c r="F40" s="146"/>
    </row>
    <row r="41" spans="6:6" ht="15.75" customHeight="1">
      <c r="F41" s="146"/>
    </row>
    <row r="42" spans="6:6" ht="15.75" customHeight="1">
      <c r="F42" s="146"/>
    </row>
    <row r="43" spans="6:6" ht="15.75" customHeight="1">
      <c r="F43" s="146"/>
    </row>
    <row r="44" spans="6:6" ht="15.75" customHeight="1">
      <c r="F44" s="146"/>
    </row>
    <row r="45" spans="6:6" ht="15.75" customHeight="1">
      <c r="F45" s="147"/>
    </row>
    <row r="46" spans="6:6" ht="15.75" customHeight="1">
      <c r="F46" s="146"/>
    </row>
    <row r="47" spans="6:6" ht="15.75" customHeight="1">
      <c r="F47" s="146"/>
    </row>
    <row r="48" spans="6:6" ht="15.75" customHeight="1">
      <c r="F48" s="146"/>
    </row>
    <row r="49" spans="6:6" ht="15.75" customHeight="1">
      <c r="F49" s="146"/>
    </row>
    <row r="50" spans="6:6" ht="15.75" customHeight="1">
      <c r="F50" s="146"/>
    </row>
    <row r="51" spans="6:6" ht="15.75" customHeight="1">
      <c r="F51" s="146"/>
    </row>
    <row r="52" spans="6:6" ht="15.75" customHeight="1">
      <c r="F52" s="146"/>
    </row>
    <row r="53" spans="6:6" ht="15.75" customHeight="1">
      <c r="F53" s="147"/>
    </row>
    <row r="54" spans="6:6" ht="15.75" customHeight="1">
      <c r="F54" s="147"/>
    </row>
    <row r="55" spans="6:6" ht="15.75" customHeight="1">
      <c r="F55" s="146"/>
    </row>
    <row r="56" spans="6:6" ht="15.75" customHeight="1">
      <c r="F56" s="146"/>
    </row>
    <row r="57" spans="6:6" ht="15.75" customHeight="1">
      <c r="F57" s="146"/>
    </row>
  </sheetData>
  <printOptions>
    <extLst>
      <ext uri="smNativeData">
        <pm:pageFlags xmlns:pm="smNativeData" id="1712247999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712247999" l="56" r="56" t="56" b="56" borderId="0" fillId="0" vertical="0"/>
        <pm:footer xmlns:pm="smNativeData" id="1712247999" l="56" r="56" t="56" b="56" borderId="0" fillId="0" vertical="2"/>
      </ext>
    </extLst>
  </headerFooter>
  <extLst>
    <ext uri="smNativeData">
      <pm:sheetPrefs xmlns:pm="smNativeData" day="17122479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d2023f</cp:lastModifiedBy>
  <cp:revision>0</cp:revision>
  <dcterms:created xsi:type="dcterms:W3CDTF">2024-02-29T14:30:04Z</dcterms:created>
  <dcterms:modified xsi:type="dcterms:W3CDTF">2024-04-04T16:26:39Z</dcterms:modified>
</cp:coreProperties>
</file>