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B31" i="1"/>
  <c r="B28"/>
  <c r="E21"/>
  <c r="D21"/>
  <c r="C21"/>
  <c r="B21"/>
  <c r="N20"/>
  <c r="F20"/>
  <c r="J20"/>
  <c r="N19"/>
  <c r="F19"/>
  <c r="J19"/>
  <c r="F18"/>
  <c r="B9"/>
  <c r="B8"/>
  <c r="B7"/>
  <c r="B6"/>
  <c r="B5"/>
  <c r="B4"/>
</calcChain>
</file>

<file path=xl/sharedStrings.xml><?xml version="1.0" encoding="utf-8"?>
<sst xmlns="http://schemas.openxmlformats.org/spreadsheetml/2006/main" count="58" uniqueCount="39">
  <si>
    <t>Omni-Channel Model: Araz</t>
  </si>
  <si>
    <t>TOTAL COST</t>
  </si>
  <si>
    <t>ID fixed cost</t>
  </si>
  <si>
    <t>ID Transport</t>
  </si>
  <si>
    <t>ID Handling</t>
  </si>
  <si>
    <t>POD Transport</t>
  </si>
  <si>
    <t>POD Delivery Processing</t>
  </si>
  <si>
    <t>Intermediate Depots</t>
  </si>
  <si>
    <t>Var Cost</t>
  </si>
  <si>
    <t>Fixed Cost</t>
  </si>
  <si>
    <t xml:space="preserve">ID Open </t>
  </si>
  <si>
    <t>From CDC</t>
  </si>
  <si>
    <t>ID Trans $/Box</t>
  </si>
  <si>
    <t>ID 1</t>
  </si>
  <si>
    <t>ID 2</t>
  </si>
  <si>
    <t>Flow</t>
  </si>
  <si>
    <t>Conv. Store</t>
  </si>
  <si>
    <t>Retail Store</t>
  </si>
  <si>
    <t>APS</t>
  </si>
  <si>
    <t>Home</t>
  </si>
  <si>
    <t xml:space="preserve">Qty </t>
  </si>
  <si>
    <t>Capacity</t>
  </si>
  <si>
    <t>CDC</t>
  </si>
  <si>
    <t>&lt;=</t>
  </si>
  <si>
    <t>Linking constraints</t>
  </si>
  <si>
    <t>Balance constraints @ ID</t>
  </si>
  <si>
    <t>=</t>
  </si>
  <si>
    <t>Qty Delivered</t>
  </si>
  <si>
    <t>&gt;=</t>
  </si>
  <si>
    <t>Qty Demanded</t>
  </si>
  <si>
    <t>Total Demand</t>
  </si>
  <si>
    <t>boxes/month</t>
  </si>
  <si>
    <t>Number</t>
  </si>
  <si>
    <t>Min</t>
  </si>
  <si>
    <t>Max</t>
  </si>
  <si>
    <t xml:space="preserve"># IDs to Open </t>
  </si>
  <si>
    <t>POD Transportation Cost</t>
  </si>
  <si>
    <t>c(ij)</t>
  </si>
  <si>
    <t>Zara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</si>
</sst>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"/>
  </numFmts>
  <fonts count="7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0" xfId="0" applyFont="1" applyFill="1"/>
    <xf numFmtId="0" fontId="0" fillId="0" borderId="0" xfId="0" applyFill="1"/>
    <xf numFmtId="0" fontId="2" fillId="0" borderId="3" xfId="0" applyFont="1" applyBorder="1" applyAlignment="1">
      <alignment horizontal="center"/>
    </xf>
    <xf numFmtId="165" fontId="2" fillId="0" borderId="4" xfId="1" applyNumberFormat="1" applyFont="1" applyBorder="1"/>
    <xf numFmtId="165" fontId="2" fillId="0" borderId="0" xfId="1" applyNumberFormat="1" applyFont="1" applyBorder="1"/>
    <xf numFmtId="165" fontId="4" fillId="0" borderId="0" xfId="1" applyNumberFormat="1" applyFont="1" applyBorder="1"/>
    <xf numFmtId="0" fontId="0" fillId="0" borderId="0" xfId="0" applyFill="1" applyBorder="1"/>
    <xf numFmtId="0" fontId="0" fillId="0" borderId="3" xfId="0" applyBorder="1" applyAlignment="1">
      <alignment horizontal="right"/>
    </xf>
    <xf numFmtId="165" fontId="0" fillId="0" borderId="5" xfId="1" applyNumberFormat="1" applyFont="1" applyBorder="1"/>
    <xf numFmtId="165" fontId="0" fillId="0" borderId="0" xfId="1" applyNumberFormat="1" applyFont="1" applyBorder="1"/>
    <xf numFmtId="165" fontId="0" fillId="0" borderId="0" xfId="0" applyNumberFormat="1"/>
    <xf numFmtId="164" fontId="0" fillId="0" borderId="0" xfId="1" applyFont="1" applyFill="1" applyBorder="1"/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right"/>
    </xf>
    <xf numFmtId="165" fontId="0" fillId="0" borderId="7" xfId="1" applyNumberFormat="1" applyFont="1" applyBorder="1"/>
    <xf numFmtId="1" fontId="5" fillId="0" borderId="0" xfId="0" applyNumberFormat="1" applyFont="1" applyBorder="1" applyAlignment="1">
      <alignment horizontal="center"/>
    </xf>
    <xf numFmtId="44" fontId="0" fillId="0" borderId="0" xfId="0" applyNumberFormat="1"/>
    <xf numFmtId="0" fontId="2" fillId="0" borderId="0" xfId="0" applyFont="1"/>
    <xf numFmtId="0" fontId="6" fillId="0" borderId="0" xfId="0" applyFont="1" applyFill="1" applyAlignment="1"/>
    <xf numFmtId="0" fontId="0" fillId="0" borderId="0" xfId="0" applyAlignment="1"/>
    <xf numFmtId="0" fontId="6" fillId="0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right"/>
    </xf>
    <xf numFmtId="164" fontId="0" fillId="2" borderId="8" xfId="1" applyFont="1" applyFill="1" applyBorder="1"/>
    <xf numFmtId="165" fontId="0" fillId="2" borderId="8" xfId="1" applyNumberFormat="1" applyFon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64" fontId="0" fillId="2" borderId="9" xfId="1" applyFont="1" applyFill="1" applyBorder="1"/>
    <xf numFmtId="0" fontId="6" fillId="0" borderId="0" xfId="0" applyNumberFormat="1" applyFont="1" applyFill="1" applyBorder="1"/>
    <xf numFmtId="164" fontId="0" fillId="2" borderId="10" xfId="1" applyFont="1" applyFill="1" applyBorder="1"/>
    <xf numFmtId="165" fontId="0" fillId="2" borderId="10" xfId="1" applyNumberFormat="1" applyFon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64" fontId="0" fillId="2" borderId="11" xfId="0" applyNumberFormat="1" applyFill="1" applyBorder="1"/>
    <xf numFmtId="164" fontId="0" fillId="0" borderId="0" xfId="0" applyNumberFormat="1" applyFill="1" applyBorder="1"/>
    <xf numFmtId="164" fontId="6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left"/>
    </xf>
    <xf numFmtId="165" fontId="4" fillId="0" borderId="0" xfId="1" applyNumberFormat="1" applyFont="1" applyFill="1" applyBorder="1"/>
    <xf numFmtId="1" fontId="0" fillId="3" borderId="9" xfId="0" applyNumberForma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0" fontId="0" fillId="0" borderId="16" xfId="0" applyBorder="1" applyAlignment="1">
      <alignment horizontal="right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9" xfId="0" applyBorder="1" applyAlignment="1">
      <alignment horizontal="right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2" borderId="2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2" xfId="0" applyFill="1" applyBorder="1" applyAlignment="1">
      <alignment horizontal="right"/>
    </xf>
    <xf numFmtId="164" fontId="0" fillId="2" borderId="23" xfId="1" applyFont="1" applyFill="1" applyBorder="1"/>
    <xf numFmtId="164" fontId="0" fillId="2" borderId="24" xfId="1" applyFont="1" applyFill="1" applyBorder="1"/>
    <xf numFmtId="0" fontId="2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center"/>
    </xf>
    <xf numFmtId="165" fontId="0" fillId="0" borderId="24" xfId="1" applyNumberFormat="1" applyFont="1" applyBorder="1"/>
    <xf numFmtId="164" fontId="0" fillId="0" borderId="0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5" fillId="0" borderId="0" xfId="1" applyFont="1" applyFill="1" applyBorder="1" applyAlignment="1">
      <alignment horizontal="center"/>
    </xf>
    <xf numFmtId="164" fontId="5" fillId="2" borderId="8" xfId="1" applyFont="1" applyFill="1" applyBorder="1" applyAlignment="1">
      <alignment horizontal="center"/>
    </xf>
    <xf numFmtId="164" fontId="5" fillId="2" borderId="9" xfId="1" applyFont="1" applyFill="1" applyBorder="1" applyAlignment="1">
      <alignment horizontal="center"/>
    </xf>
    <xf numFmtId="164" fontId="5" fillId="2" borderId="13" xfId="1" applyFont="1" applyFill="1" applyBorder="1" applyAlignment="1">
      <alignment horizontal="center"/>
    </xf>
    <xf numFmtId="164" fontId="5" fillId="2" borderId="14" xfId="1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4" fontId="5" fillId="2" borderId="10" xfId="1" applyFont="1" applyFill="1" applyBorder="1" applyAlignment="1">
      <alignment horizontal="center"/>
    </xf>
    <xf numFmtId="164" fontId="5" fillId="2" borderId="11" xfId="1" applyFont="1" applyFill="1" applyBorder="1" applyAlignment="1">
      <alignment horizontal="center"/>
    </xf>
  </cellXfs>
  <cellStyles count="2">
    <cellStyle name="Currency 2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37"/>
  <sheetViews>
    <sheetView tabSelected="1" workbookViewId="0">
      <selection activeCell="D2" sqref="D2"/>
    </sheetView>
  </sheetViews>
  <sheetFormatPr defaultColWidth="12.5703125" defaultRowHeight="15"/>
  <cols>
    <col min="1" max="1" width="28.42578125" customWidth="1"/>
    <col min="2" max="5" width="15.85546875" customWidth="1"/>
    <col min="6" max="6" width="12" customWidth="1"/>
    <col min="7" max="7" width="10.85546875" customWidth="1"/>
    <col min="8" max="8" width="9" customWidth="1"/>
    <col min="9" max="9" width="10.85546875" customWidth="1"/>
    <col min="10" max="11" width="9" customWidth="1"/>
    <col min="12" max="16" width="9" style="2" customWidth="1"/>
    <col min="17" max="20" width="11.85546875" style="2" customWidth="1"/>
    <col min="21" max="31" width="9.140625" style="2" bestFit="1" customWidth="1"/>
    <col min="32" max="32" width="9.140625" bestFit="1" customWidth="1"/>
    <col min="33" max="33" width="5.28515625" bestFit="1" customWidth="1"/>
    <col min="34" max="34" width="8" style="2" customWidth="1"/>
    <col min="35" max="35" width="5.7109375" style="2" customWidth="1"/>
    <col min="36" max="36" width="5.7109375" customWidth="1"/>
    <col min="37" max="41" width="5.7109375" style="2" customWidth="1"/>
    <col min="42" max="44" width="5.7109375" customWidth="1"/>
    <col min="45" max="45" width="5.7109375" style="2" customWidth="1"/>
    <col min="46" max="47" width="7.85546875" customWidth="1"/>
    <col min="48" max="74" width="5.7109375" customWidth="1"/>
    <col min="75" max="75" width="10.85546875" customWidth="1"/>
    <col min="76" max="76" width="2.42578125" bestFit="1" customWidth="1"/>
    <col min="77" max="77" width="5.85546875" bestFit="1" customWidth="1"/>
    <col min="81" max="81" width="10.140625" customWidth="1"/>
  </cols>
  <sheetData>
    <row r="1" spans="1:33" ht="21">
      <c r="A1" s="1" t="s">
        <v>0</v>
      </c>
      <c r="B1" s="1" t="s">
        <v>38</v>
      </c>
    </row>
    <row r="2" spans="1:33" ht="21.75" thickBot="1">
      <c r="A2" s="1"/>
    </row>
    <row r="3" spans="1:33" ht="19.5" thickBot="1">
      <c r="A3" s="3"/>
      <c r="B3" s="4"/>
      <c r="C3" s="5"/>
      <c r="E3" s="6"/>
      <c r="F3" s="7"/>
      <c r="AG3" s="2"/>
    </row>
    <row r="4" spans="1:33" ht="19.5" thickBot="1">
      <c r="A4" s="8" t="s">
        <v>1</v>
      </c>
      <c r="B4" s="9">
        <f>SUM(B5:B9)</f>
        <v>146100</v>
      </c>
      <c r="C4" s="10"/>
      <c r="D4" s="11"/>
      <c r="E4" s="7"/>
      <c r="F4" s="7"/>
      <c r="G4" s="12"/>
      <c r="H4" s="12"/>
      <c r="AG4" s="2"/>
    </row>
    <row r="5" spans="1:33">
      <c r="A5" s="13" t="s">
        <v>2</v>
      </c>
      <c r="B5" s="14">
        <f>SUMPRODUCT(E13:E14,D13:D14)</f>
        <v>900</v>
      </c>
      <c r="C5" s="15"/>
      <c r="D5" s="16"/>
      <c r="E5" s="12"/>
      <c r="F5" s="17"/>
      <c r="G5" s="18"/>
      <c r="H5" s="18"/>
      <c r="J5" s="7"/>
      <c r="K5" s="7"/>
      <c r="AG5" s="2"/>
    </row>
    <row r="6" spans="1:33">
      <c r="A6" s="13" t="s">
        <v>3</v>
      </c>
      <c r="B6" s="14">
        <f>SUMPRODUCT(G13:G14,F13:F14)</f>
        <v>9800.0000000000018</v>
      </c>
      <c r="C6" s="15"/>
      <c r="D6" s="16"/>
      <c r="E6" s="12"/>
      <c r="F6" s="17"/>
      <c r="G6" s="18"/>
      <c r="H6" s="18"/>
      <c r="J6" s="7"/>
      <c r="K6" s="7"/>
      <c r="AG6" s="2"/>
    </row>
    <row r="7" spans="1:33">
      <c r="A7" s="13" t="s">
        <v>4</v>
      </c>
      <c r="B7" s="14">
        <f>SUMPRODUCT(F19:F20,B13:B14)</f>
        <v>6400.0000000000009</v>
      </c>
      <c r="C7" s="15"/>
      <c r="D7" s="16"/>
      <c r="E7" s="12"/>
      <c r="F7" s="17"/>
      <c r="G7" s="18"/>
      <c r="H7" s="18"/>
      <c r="J7" s="7"/>
      <c r="K7" s="7"/>
      <c r="AG7" s="2"/>
    </row>
    <row r="8" spans="1:33">
      <c r="A8" s="13" t="s">
        <v>5</v>
      </c>
      <c r="B8" s="14">
        <f>SUMPRODUCT(B18:E20,B35:E37)</f>
        <v>126000</v>
      </c>
      <c r="C8" s="15"/>
      <c r="AG8" s="2"/>
    </row>
    <row r="9" spans="1:33" ht="16.5" thickBot="1">
      <c r="A9" s="19" t="s">
        <v>6</v>
      </c>
      <c r="B9" s="20">
        <f>SUMPRODUCT(B21:E21,B25:E25)</f>
        <v>3000.0000000000005</v>
      </c>
      <c r="C9" s="5"/>
      <c r="X9" s="21"/>
      <c r="Y9" s="21"/>
      <c r="Z9" s="21"/>
      <c r="AA9" s="21"/>
      <c r="AB9" s="21"/>
      <c r="AC9" s="21"/>
      <c r="AD9" s="21"/>
      <c r="AE9" s="21"/>
      <c r="AF9" s="21"/>
      <c r="AG9" s="5"/>
    </row>
    <row r="10" spans="1:33" ht="15.75">
      <c r="B10" s="22"/>
      <c r="C10" s="22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5"/>
    </row>
    <row r="11" spans="1:33" ht="18.75">
      <c r="A11" s="23" t="s">
        <v>7</v>
      </c>
      <c r="G11" s="7"/>
      <c r="H11" s="7"/>
      <c r="I11" s="24"/>
      <c r="W11"/>
      <c r="AC11"/>
      <c r="AD11"/>
      <c r="AE11"/>
      <c r="AF11" s="2"/>
      <c r="AG11" s="2"/>
    </row>
    <row r="12" spans="1:33" ht="19.5" thickBot="1">
      <c r="A12" s="11"/>
      <c r="B12" t="s">
        <v>8</v>
      </c>
      <c r="D12" s="2" t="s">
        <v>9</v>
      </c>
      <c r="E12" s="2" t="s">
        <v>10</v>
      </c>
      <c r="F12" s="2" t="s">
        <v>11</v>
      </c>
      <c r="G12" s="25" t="s">
        <v>12</v>
      </c>
      <c r="H12" s="25"/>
      <c r="I12" s="26"/>
      <c r="T12" s="27"/>
      <c r="W12"/>
      <c r="AC12"/>
      <c r="AD12"/>
      <c r="AE12"/>
      <c r="AF12" s="2"/>
      <c r="AG12" s="2"/>
    </row>
    <row r="13" spans="1:33" ht="15.75">
      <c r="A13" s="28" t="s">
        <v>13</v>
      </c>
      <c r="B13" s="29">
        <v>1.35</v>
      </c>
      <c r="C13" s="29"/>
      <c r="D13" s="30">
        <v>1100</v>
      </c>
      <c r="E13" s="31">
        <v>0</v>
      </c>
      <c r="F13" s="31">
        <v>0</v>
      </c>
      <c r="G13" s="32">
        <v>2.4</v>
      </c>
      <c r="H13" s="17"/>
      <c r="I13" s="33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2"/>
    </row>
    <row r="14" spans="1:33" ht="16.5" thickBot="1">
      <c r="A14" s="19" t="s">
        <v>14</v>
      </c>
      <c r="B14" s="34">
        <v>1.6</v>
      </c>
      <c r="C14" s="34"/>
      <c r="D14" s="35">
        <v>900</v>
      </c>
      <c r="E14" s="36">
        <v>1</v>
      </c>
      <c r="F14" s="36">
        <v>4000.0000000000005</v>
      </c>
      <c r="G14" s="37">
        <v>2.4500000000000002</v>
      </c>
      <c r="H14" s="38"/>
      <c r="I14" s="39"/>
      <c r="T14" s="18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2"/>
    </row>
    <row r="15" spans="1:33" ht="15.75">
      <c r="H15" s="7"/>
      <c r="T15" s="18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2"/>
    </row>
    <row r="16" spans="1:33" ht="18.75">
      <c r="A16" s="41" t="s">
        <v>15</v>
      </c>
      <c r="B16" s="11"/>
      <c r="C16" s="11"/>
      <c r="D16" s="11"/>
      <c r="E16" s="11"/>
      <c r="F16" s="11"/>
      <c r="G16" s="11"/>
      <c r="H16" s="42"/>
      <c r="I16" s="25"/>
      <c r="J16" s="25"/>
      <c r="K16" s="25"/>
      <c r="L16" s="25"/>
      <c r="M16" s="25"/>
      <c r="N16" s="25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2"/>
    </row>
    <row r="17" spans="1:77" ht="15.75" thickBot="1">
      <c r="A17" s="2"/>
      <c r="B17" s="2" t="s">
        <v>16</v>
      </c>
      <c r="C17" s="2" t="s">
        <v>17</v>
      </c>
      <c r="D17" s="2" t="s">
        <v>18</v>
      </c>
      <c r="E17" s="2" t="s">
        <v>19</v>
      </c>
      <c r="F17" s="2" t="s">
        <v>20</v>
      </c>
      <c r="H17" s="2" t="s">
        <v>21</v>
      </c>
      <c r="I17" s="2"/>
      <c r="O17" s="18"/>
      <c r="P17" s="18"/>
      <c r="X17" s="18"/>
      <c r="Y17" s="18"/>
      <c r="Z17" s="12"/>
      <c r="AA17" s="12"/>
      <c r="AB17" s="12"/>
      <c r="AC17" s="12"/>
      <c r="AD17" s="12"/>
      <c r="AE17" s="12"/>
      <c r="AF17" s="12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15.75" thickBot="1">
      <c r="A18" s="28" t="s">
        <v>22</v>
      </c>
      <c r="B18" s="31">
        <v>4500.0000000000009</v>
      </c>
      <c r="C18" s="31">
        <v>15000</v>
      </c>
      <c r="D18" s="31">
        <v>0</v>
      </c>
      <c r="E18" s="43">
        <v>0</v>
      </c>
      <c r="F18" s="44">
        <f>SUM(B18:E18)</f>
        <v>19500</v>
      </c>
      <c r="G18" s="45" t="s">
        <v>23</v>
      </c>
      <c r="H18" s="46">
        <v>99999</v>
      </c>
      <c r="I18" s="2"/>
      <c r="J18" s="47" t="s">
        <v>24</v>
      </c>
      <c r="K18" s="48"/>
      <c r="N18" s="47" t="s">
        <v>25</v>
      </c>
      <c r="O18" s="49"/>
      <c r="P18" s="49"/>
      <c r="X18" s="18"/>
      <c r="Y18" s="18"/>
      <c r="Z18" s="18"/>
      <c r="AA18" s="18"/>
      <c r="AB18" s="18"/>
      <c r="AC18" s="18"/>
      <c r="AD18" s="18"/>
      <c r="AE18" s="18"/>
      <c r="AF18" s="18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>
      <c r="A19" s="13" t="s">
        <v>13</v>
      </c>
      <c r="B19" s="50">
        <v>0</v>
      </c>
      <c r="C19" s="50">
        <v>0</v>
      </c>
      <c r="D19" s="50">
        <v>0</v>
      </c>
      <c r="E19" s="51">
        <v>0</v>
      </c>
      <c r="F19" s="52">
        <f>SUM(B19:E19)</f>
        <v>0</v>
      </c>
      <c r="G19" s="53" t="s">
        <v>23</v>
      </c>
      <c r="H19" s="54">
        <v>20000</v>
      </c>
      <c r="I19" s="2"/>
      <c r="J19" s="55">
        <f>F19-E13*$B$28</f>
        <v>0</v>
      </c>
      <c r="K19" s="45" t="s">
        <v>23</v>
      </c>
      <c r="L19" s="46">
        <v>0</v>
      </c>
      <c r="N19" s="56">
        <f>SUM(F13)-SUM(B19:E19)</f>
        <v>0</v>
      </c>
      <c r="O19" s="45" t="s">
        <v>26</v>
      </c>
      <c r="P19" s="46">
        <v>0</v>
      </c>
      <c r="X19" s="57"/>
      <c r="Y19" s="57"/>
      <c r="Z19" s="57"/>
      <c r="AA19" s="57"/>
      <c r="AB19" s="57"/>
      <c r="AC19" s="57"/>
      <c r="AD19" s="57"/>
      <c r="AE19" s="57"/>
      <c r="AF19" s="57"/>
      <c r="AI19" s="58"/>
      <c r="AJ19" s="5"/>
      <c r="AK19" s="58"/>
      <c r="AL19" s="58"/>
      <c r="AM19" s="58"/>
      <c r="AN19" s="58"/>
      <c r="AO19" s="58"/>
      <c r="AP19" s="5"/>
      <c r="AQ19" s="5"/>
      <c r="AR19" s="5"/>
      <c r="AS19" s="58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15.75" thickBot="1">
      <c r="A20" s="19" t="s">
        <v>14</v>
      </c>
      <c r="B20" s="36">
        <v>0</v>
      </c>
      <c r="C20" s="36">
        <v>0</v>
      </c>
      <c r="D20" s="36">
        <v>1000</v>
      </c>
      <c r="E20" s="59">
        <v>3000.0000000000005</v>
      </c>
      <c r="F20" s="60">
        <f>SUM(B20:E20)</f>
        <v>4000.0000000000005</v>
      </c>
      <c r="G20" s="61" t="s">
        <v>23</v>
      </c>
      <c r="H20" s="62">
        <v>5000</v>
      </c>
      <c r="I20" s="2"/>
      <c r="J20" s="63">
        <f>F20-E14*$B$28</f>
        <v>-19500</v>
      </c>
      <c r="K20" s="61" t="s">
        <v>23</v>
      </c>
      <c r="L20" s="62">
        <v>0</v>
      </c>
      <c r="N20" s="64">
        <f>SUM(F14)-SUM(B20:E20)</f>
        <v>0</v>
      </c>
      <c r="O20" s="61" t="s">
        <v>26</v>
      </c>
      <c r="P20" s="62">
        <v>0</v>
      </c>
      <c r="X20" s="57"/>
      <c r="Y20" s="57"/>
      <c r="Z20" s="57"/>
      <c r="AA20" s="57"/>
      <c r="AB20" s="57"/>
      <c r="AC20" s="57"/>
      <c r="AD20" s="57"/>
      <c r="AE20" s="57"/>
      <c r="AF20" s="57"/>
    </row>
    <row r="21" spans="1:77">
      <c r="A21" s="65" t="s">
        <v>27</v>
      </c>
      <c r="B21" s="66">
        <f>SUM(B18:B20)</f>
        <v>4500.0000000000009</v>
      </c>
      <c r="C21" s="66">
        <f>SUM(C18:C20)</f>
        <v>15000</v>
      </c>
      <c r="D21" s="66">
        <f>SUM(D18:D20)</f>
        <v>1000</v>
      </c>
      <c r="E21" s="67">
        <f>SUM(E18:E20)</f>
        <v>3000.0000000000005</v>
      </c>
      <c r="I21" s="49"/>
      <c r="J21" s="49"/>
      <c r="K21" s="49"/>
      <c r="L21" s="49"/>
      <c r="M21" s="49"/>
      <c r="N21" s="49"/>
      <c r="O21" s="49"/>
      <c r="P21" s="49"/>
      <c r="X21" s="57"/>
      <c r="Y21" s="57"/>
      <c r="Z21" s="57"/>
      <c r="AA21" s="57"/>
      <c r="AB21" s="57"/>
      <c r="AC21" s="57"/>
      <c r="AD21" s="57"/>
      <c r="AE21" s="57"/>
      <c r="AF21" s="57"/>
    </row>
    <row r="22" spans="1:77">
      <c r="A22" s="68"/>
      <c r="B22" s="69" t="s">
        <v>28</v>
      </c>
      <c r="C22" s="69" t="s">
        <v>28</v>
      </c>
      <c r="D22" s="69" t="s">
        <v>28</v>
      </c>
      <c r="E22" s="70" t="s">
        <v>28</v>
      </c>
      <c r="I22" s="49"/>
      <c r="J22" s="49"/>
      <c r="K22" s="49"/>
      <c r="L22" s="49"/>
      <c r="M22" s="49"/>
      <c r="N22" s="49"/>
      <c r="O22" s="49"/>
      <c r="P22" s="49"/>
      <c r="X22" s="57"/>
      <c r="Y22" s="57"/>
      <c r="Z22" s="57"/>
      <c r="AA22" s="57"/>
      <c r="AB22" s="57"/>
      <c r="AC22" s="57"/>
      <c r="AD22" s="57"/>
      <c r="AE22" s="57"/>
      <c r="AF22" s="57"/>
    </row>
    <row r="23" spans="1:77" ht="15.75" thickBot="1">
      <c r="A23" s="71" t="s">
        <v>29</v>
      </c>
      <c r="B23" s="72">
        <v>4500</v>
      </c>
      <c r="C23" s="72">
        <v>15000</v>
      </c>
      <c r="D23" s="73">
        <v>1000</v>
      </c>
      <c r="E23" s="62">
        <v>3000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T23" s="18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2"/>
    </row>
    <row r="24" spans="1:77" ht="16.5" thickBot="1">
      <c r="F24" s="11"/>
      <c r="G24" s="11"/>
      <c r="H24" s="11"/>
      <c r="I24" s="2"/>
      <c r="J24" s="2"/>
      <c r="K24" s="2"/>
      <c r="T24" s="18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2"/>
    </row>
    <row r="25" spans="1:77" ht="16.5" thickBot="1">
      <c r="A25" s="74" t="s">
        <v>8</v>
      </c>
      <c r="B25" s="75">
        <v>0.5</v>
      </c>
      <c r="C25" s="75">
        <v>0</v>
      </c>
      <c r="D25" s="75">
        <v>0.75</v>
      </c>
      <c r="E25" s="76">
        <v>0</v>
      </c>
      <c r="F25" s="11"/>
      <c r="G25" s="11"/>
      <c r="H25" s="11"/>
      <c r="I25" s="2"/>
      <c r="J25" s="2"/>
      <c r="K25" s="2"/>
      <c r="T25" s="18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2"/>
    </row>
    <row r="26" spans="1:77" ht="15.75">
      <c r="F26" s="11"/>
      <c r="G26" s="11"/>
      <c r="H26" s="11"/>
      <c r="J26" s="58"/>
      <c r="K26" s="58"/>
      <c r="L26" s="58"/>
      <c r="M26" s="58"/>
      <c r="T26" s="18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2"/>
    </row>
    <row r="27" spans="1:77" ht="19.5" thickBot="1">
      <c r="A27" s="77" t="s">
        <v>30</v>
      </c>
      <c r="F27" s="11"/>
      <c r="G27" s="11"/>
      <c r="H27" s="11"/>
      <c r="J27" s="58"/>
      <c r="K27" s="58"/>
      <c r="L27" s="58"/>
      <c r="M27" s="5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2"/>
    </row>
    <row r="28" spans="1:77" ht="15.75" thickBot="1">
      <c r="A28" s="79" t="s">
        <v>30</v>
      </c>
      <c r="B28" s="80">
        <f>SUM(B23:E23)</f>
        <v>23500</v>
      </c>
      <c r="C28" s="81" t="s">
        <v>31</v>
      </c>
      <c r="J28" s="82"/>
      <c r="K28" s="82"/>
      <c r="L28" s="82"/>
      <c r="M28" s="82"/>
      <c r="AF28" s="2"/>
      <c r="AG28" s="2"/>
    </row>
    <row r="29" spans="1:77">
      <c r="A29" s="48"/>
      <c r="I29" s="2"/>
      <c r="J29" s="2"/>
      <c r="K29" s="2"/>
      <c r="AF29" s="2"/>
      <c r="AG29" s="2"/>
    </row>
    <row r="30" spans="1:77" s="2" customFormat="1" ht="16.5" thickBot="1">
      <c r="A30" s="48"/>
      <c r="B30" s="83" t="s">
        <v>32</v>
      </c>
      <c r="C30" s="84" t="s">
        <v>33</v>
      </c>
      <c r="D30" s="84" t="s">
        <v>34</v>
      </c>
      <c r="F30"/>
      <c r="G30"/>
      <c r="H30"/>
      <c r="I30"/>
      <c r="J30"/>
      <c r="K30"/>
      <c r="AF30"/>
      <c r="AG30"/>
      <c r="AJ30"/>
      <c r="AP30"/>
      <c r="AQ30"/>
      <c r="AR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</row>
    <row r="31" spans="1:77" s="2" customFormat="1" ht="15.75" thickBot="1">
      <c r="A31" s="79" t="s">
        <v>35</v>
      </c>
      <c r="B31" s="85">
        <f>SUM(E13:E14)</f>
        <v>1</v>
      </c>
      <c r="C31" s="86">
        <v>0</v>
      </c>
      <c r="D31" s="87">
        <v>2</v>
      </c>
      <c r="F31"/>
      <c r="G31"/>
      <c r="H31"/>
      <c r="I31"/>
      <c r="J31"/>
      <c r="K31"/>
      <c r="AF31"/>
      <c r="AG31"/>
      <c r="AJ31"/>
      <c r="AP31"/>
      <c r="AQ31"/>
      <c r="AR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3" spans="1:77" s="2" customFormat="1" ht="18.75">
      <c r="A33" s="27" t="s">
        <v>36</v>
      </c>
      <c r="E33"/>
      <c r="L33"/>
      <c r="M33"/>
      <c r="N33"/>
      <c r="O33"/>
      <c r="AF33"/>
      <c r="AG33"/>
      <c r="AJ33"/>
      <c r="AP33"/>
      <c r="AQ33"/>
      <c r="AR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</row>
    <row r="34" spans="1:77" s="2" customFormat="1" ht="16.5" thickBot="1">
      <c r="A34" s="2" t="s">
        <v>37</v>
      </c>
      <c r="B34" s="2" t="s">
        <v>16</v>
      </c>
      <c r="C34" s="2" t="s">
        <v>17</v>
      </c>
      <c r="D34" s="2" t="s">
        <v>18</v>
      </c>
      <c r="E34" s="2" t="s">
        <v>19</v>
      </c>
      <c r="F34" s="18"/>
      <c r="G34" s="18"/>
      <c r="H34" s="18"/>
      <c r="I34" s="18"/>
      <c r="J34" s="88"/>
      <c r="K34" s="18"/>
      <c r="L34" s="18"/>
      <c r="M34" s="18"/>
      <c r="N34" s="18"/>
      <c r="O34" s="18"/>
      <c r="P34" s="18"/>
      <c r="AF34"/>
      <c r="AG34"/>
      <c r="AJ34"/>
      <c r="AP34"/>
      <c r="AQ34"/>
      <c r="AR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</row>
    <row r="35" spans="1:77" s="2" customFormat="1" ht="15.75">
      <c r="A35" s="65" t="s">
        <v>22</v>
      </c>
      <c r="B35" s="89">
        <v>6</v>
      </c>
      <c r="C35" s="89">
        <v>5.85</v>
      </c>
      <c r="D35" s="89">
        <v>6.25</v>
      </c>
      <c r="E35" s="90">
        <v>8.15</v>
      </c>
      <c r="F35" s="40"/>
      <c r="G35" s="40"/>
      <c r="H35" s="40"/>
      <c r="I35" s="40"/>
      <c r="J35" s="88"/>
      <c r="K35" s="40"/>
      <c r="L35" s="40"/>
      <c r="M35" s="40"/>
      <c r="N35" s="40"/>
      <c r="O35" s="40"/>
      <c r="P35" s="40"/>
      <c r="AF35"/>
      <c r="AG35"/>
      <c r="AJ35"/>
      <c r="AP35"/>
      <c r="AQ35"/>
      <c r="AR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</row>
    <row r="36" spans="1:77" s="2" customFormat="1" ht="15.75">
      <c r="A36" s="68" t="s">
        <v>13</v>
      </c>
      <c r="B36" s="91">
        <v>2.2000000000000002</v>
      </c>
      <c r="C36" s="91">
        <v>2.1</v>
      </c>
      <c r="D36" s="91">
        <v>9999</v>
      </c>
      <c r="E36" s="92">
        <v>9999</v>
      </c>
      <c r="F36" s="40"/>
      <c r="G36" s="40"/>
      <c r="H36" s="40"/>
      <c r="I36" s="40"/>
      <c r="J36" s="88"/>
      <c r="K36" s="40"/>
      <c r="L36" s="40"/>
      <c r="M36" s="40"/>
      <c r="N36" s="40"/>
      <c r="O36" s="40"/>
      <c r="P36" s="40"/>
      <c r="AF36"/>
      <c r="AG36"/>
      <c r="AJ36"/>
      <c r="AP36"/>
      <c r="AQ36"/>
      <c r="AR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</row>
    <row r="37" spans="1:77" s="2" customFormat="1" ht="16.5" thickBot="1">
      <c r="A37" s="93" t="s">
        <v>14</v>
      </c>
      <c r="B37" s="94">
        <v>9999</v>
      </c>
      <c r="C37" s="94">
        <v>9999</v>
      </c>
      <c r="D37" s="94">
        <v>1.05</v>
      </c>
      <c r="E37" s="95">
        <v>3.4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AF37"/>
      <c r="AG37"/>
      <c r="AJ37"/>
      <c r="AP37"/>
      <c r="AQ37"/>
      <c r="AR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Upamanyu</dc:creator>
  <cp:lastModifiedBy>Upamanyu</cp:lastModifiedBy>
  <dcterms:created xsi:type="dcterms:W3CDTF">2021-04-23T12:38:47Z</dcterms:created>
  <dcterms:modified xsi:type="dcterms:W3CDTF">2021-04-23T12:40:31Z</dcterms:modified>
</cp:coreProperties>
</file>