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defaultThemeVersion="124226"/>
  <xr:revisionPtr revIDLastSave="1203" documentId="13_ncr:1_{AC465139-5CBF-4947-A099-69A73F46752F}" xr6:coauthVersionLast="47" xr6:coauthVersionMax="47" xr10:uidLastSave="{F402D049-6394-498B-9017-AF02C23DC501}"/>
  <bookViews>
    <workbookView xWindow="-110" yWindow="-110" windowWidth="19420" windowHeight="10420" firstSheet="2" activeTab="3" xr2:uid="{00000000-000D-0000-FFFF-FFFF00000000}"/>
  </bookViews>
  <sheets>
    <sheet name="Portfolio" sheetId="6" r:id="rId1"/>
    <sheet name="Loans" sheetId="27" r:id="rId2"/>
    <sheet name="Fixed Deposits" sheetId="16" r:id="rId3"/>
    <sheet name="Indian Stocks Dashboard" sheetId="23" r:id="rId4"/>
    <sheet name="Indian Stocks Details" sheetId="19" r:id="rId5"/>
    <sheet name="Total US Stocks Portfolio" sheetId="15" r:id="rId6"/>
    <sheet name="Total MF Portfolio - 2021 - 22" sheetId="2" r:id="rId7"/>
    <sheet name="Total Crypto Portfolio" sheetId="12" r:id="rId8"/>
    <sheet name="Micron Stocks" sheetId="17" r:id="rId9"/>
    <sheet name="Vauld" sheetId="8" r:id="rId10"/>
    <sheet name="Vauld - fiatTxns" sheetId="10" r:id="rId11"/>
    <sheet name="Vauld - cryptoTxns" sheetId="11" r:id="rId12"/>
    <sheet name="Sheet1" sheetId="24" r:id="rId13"/>
  </sheets>
  <definedNames>
    <definedName name="_xlnm._FilterDatabase" localSheetId="4" hidden="1">'Indian Stocks Details'!$A$1:$P$53</definedName>
    <definedName name="_xlnm._FilterDatabase" localSheetId="7" hidden="1">'Total Crypto Portfolio'!$A$1:$H$20</definedName>
    <definedName name="_xlnm._FilterDatabase" localSheetId="6" hidden="1">'Total MF Portfolio - 2021 - 22'!#REF!</definedName>
    <definedName name="_xlnm._FilterDatabase" localSheetId="5" hidden="1">'Total US Stocks Portfolio'!$A$1:$I$28</definedName>
    <definedName name="_xlnm._FilterDatabase" localSheetId="9" hidden="1">Vauld!$A$1:$F$66</definedName>
    <definedName name="_xlnm._FilterDatabase" localSheetId="11" hidden="1">'Vauld - cryptoTxns'!$A$1:$H$1561</definedName>
    <definedName name="_xlnm._FilterDatabase" localSheetId="10" hidden="1">'Vauld - fiatTxns'!$A$1:$H$284</definedName>
  </definedNames>
  <calcPr calcId="191028"/>
  <pivotCaches>
    <pivotCache cacheId="23" r:id="rId14"/>
    <pivotCache cacheId="33"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8" i="19" l="1"/>
  <c r="Q34" i="19" a="1"/>
  <c r="Q34" i="19" s="1"/>
  <c r="R34" i="19" s="1"/>
  <c r="O34" i="19" a="1"/>
  <c r="O34" i="19" s="1"/>
  <c r="K34" i="19" a="1"/>
  <c r="K34" i="19" s="1"/>
  <c r="J34" i="19"/>
  <c r="G34" i="19" a="1"/>
  <c r="G34" i="19" s="1"/>
  <c r="E34" i="19" a="1"/>
  <c r="E34" i="19" s="1"/>
  <c r="F34" i="19" s="1"/>
  <c r="D34" i="19" a="1"/>
  <c r="D34" i="19" s="1"/>
  <c r="J31" i="19"/>
  <c r="D31" i="19" a="1"/>
  <c r="D31" i="19" s="1"/>
  <c r="E31" i="19" a="1"/>
  <c r="E31" i="19" s="1"/>
  <c r="F31" i="19" s="1"/>
  <c r="G31" i="19" a="1"/>
  <c r="G31" i="19" s="1"/>
  <c r="K31" i="19" a="1"/>
  <c r="K31" i="19" s="1"/>
  <c r="L31" i="19" s="1"/>
  <c r="O31" i="19" a="1"/>
  <c r="O31" i="19" s="1"/>
  <c r="Q31" i="19" a="1"/>
  <c r="Q31" i="19" s="1"/>
  <c r="R31" i="19" s="1"/>
  <c r="Q40" i="19" a="1"/>
  <c r="Q40" i="19" s="1"/>
  <c r="R40" i="19" s="1"/>
  <c r="O40" i="19" a="1"/>
  <c r="O40" i="19" s="1"/>
  <c r="K40" i="19" a="1"/>
  <c r="K40" i="19" s="1"/>
  <c r="J40" i="19"/>
  <c r="G40" i="19" a="1"/>
  <c r="G40" i="19" s="1"/>
  <c r="E40" i="19" a="1"/>
  <c r="E40" i="19" s="1"/>
  <c r="F40" i="19" s="1"/>
  <c r="D40" i="19" a="1"/>
  <c r="D40" i="19" s="1"/>
  <c r="J15" i="19"/>
  <c r="D15" i="19" a="1"/>
  <c r="D15" i="19" s="1"/>
  <c r="E15" i="19" a="1"/>
  <c r="E15" i="19" s="1"/>
  <c r="F15" i="19" s="1"/>
  <c r="G15" i="19" a="1"/>
  <c r="G15" i="19" s="1"/>
  <c r="K15" i="19" a="1"/>
  <c r="K15" i="19" s="1"/>
  <c r="L15" i="19" s="1"/>
  <c r="O15" i="19" a="1"/>
  <c r="O15" i="19" s="1"/>
  <c r="Q15" i="19" a="1"/>
  <c r="Q15" i="19" s="1"/>
  <c r="R15" i="19" s="1"/>
  <c r="G9" i="27"/>
  <c r="Q11" i="19" a="1"/>
  <c r="Q11" i="19" s="1"/>
  <c r="R11" i="19" s="1"/>
  <c r="O11" i="19" a="1"/>
  <c r="O11" i="19" s="1"/>
  <c r="K11" i="19" a="1"/>
  <c r="K11" i="19" s="1"/>
  <c r="J11" i="19"/>
  <c r="G11" i="19" a="1"/>
  <c r="G11" i="19" s="1"/>
  <c r="E11" i="19" a="1"/>
  <c r="E11" i="19" s="1"/>
  <c r="F11" i="19" s="1"/>
  <c r="D11" i="19" a="1"/>
  <c r="D11" i="19" s="1"/>
  <c r="Q30" i="19" a="1"/>
  <c r="Q30" i="19" s="1"/>
  <c r="R30" i="19" s="1"/>
  <c r="O30" i="19" a="1"/>
  <c r="O30" i="19" s="1"/>
  <c r="K30" i="19" a="1"/>
  <c r="K30" i="19" s="1"/>
  <c r="L30" i="19" s="1"/>
  <c r="J30" i="19"/>
  <c r="G30" i="19" a="1"/>
  <c r="G30" i="19" s="1"/>
  <c r="E30" i="19" a="1"/>
  <c r="E30" i="19" s="1"/>
  <c r="F30" i="19" s="1"/>
  <c r="D30" i="19" a="1"/>
  <c r="D30" i="19" s="1"/>
  <c r="Q14" i="19" a="1"/>
  <c r="Q14" i="19" s="1"/>
  <c r="R14" i="19" s="1"/>
  <c r="O14" i="19" a="1"/>
  <c r="O14" i="19" s="1"/>
  <c r="K14" i="19" a="1"/>
  <c r="K14" i="19" s="1"/>
  <c r="L14" i="19" s="1"/>
  <c r="J14" i="19"/>
  <c r="G14" i="19" a="1"/>
  <c r="G14" i="19" s="1"/>
  <c r="E14" i="19" a="1"/>
  <c r="E14" i="19" s="1"/>
  <c r="F14" i="19" s="1"/>
  <c r="D14" i="19" a="1"/>
  <c r="D14" i="19" s="1"/>
  <c r="C9" i="27"/>
  <c r="C7" i="27"/>
  <c r="F29" i="15" a="1"/>
  <c r="F29" i="15" s="1"/>
  <c r="G29" i="15" s="1"/>
  <c r="H29" i="15" s="1"/>
  <c r="I29" i="15" s="1"/>
  <c r="E29" i="15"/>
  <c r="E14" i="15"/>
  <c r="E7" i="15"/>
  <c r="E20" i="15"/>
  <c r="C24" i="17" a="1"/>
  <c r="C24" i="17" s="1"/>
  <c r="D24" i="17" s="1"/>
  <c r="C23" i="17" a="1"/>
  <c r="C23" i="17" s="1"/>
  <c r="D23" i="17" s="1"/>
  <c r="F6" i="2"/>
  <c r="F8" i="2"/>
  <c r="G8" i="2"/>
  <c r="H8" i="2"/>
  <c r="F9" i="2"/>
  <c r="C9" i="2"/>
  <c r="D10" i="2"/>
  <c r="G9" i="2"/>
  <c r="H9" i="2"/>
  <c r="C3" i="2"/>
  <c r="C8" i="2"/>
  <c r="C7" i="2"/>
  <c r="C6" i="2"/>
  <c r="C4" i="2"/>
  <c r="C5" i="2"/>
  <c r="G20" i="12"/>
  <c r="E20" i="12"/>
  <c r="E2" i="19" a="1"/>
  <c r="E2" i="19" s="1"/>
  <c r="F2" i="19" s="1"/>
  <c r="E4" i="19" a="1"/>
  <c r="E4" i="19" s="1"/>
  <c r="F4" i="19" s="1"/>
  <c r="E3" i="19" a="1"/>
  <c r="E3" i="19" s="1"/>
  <c r="F3" i="19" s="1"/>
  <c r="E5" i="19" a="1"/>
  <c r="E5" i="19" s="1"/>
  <c r="F5" i="19" s="1"/>
  <c r="E6" i="19" a="1"/>
  <c r="E6" i="19" s="1"/>
  <c r="F6" i="19" s="1"/>
  <c r="E7" i="19" a="1"/>
  <c r="E7" i="19" s="1"/>
  <c r="F7" i="19" s="1"/>
  <c r="E8" i="19" a="1"/>
  <c r="E8" i="19" s="1"/>
  <c r="F8" i="19" s="1"/>
  <c r="E9" i="19" a="1"/>
  <c r="E9" i="19" s="1"/>
  <c r="F9" i="19" s="1"/>
  <c r="E10" i="19" a="1"/>
  <c r="E10" i="19" s="1"/>
  <c r="F10" i="19" s="1"/>
  <c r="E12" i="19" a="1"/>
  <c r="E12" i="19" s="1"/>
  <c r="F12" i="19" s="1"/>
  <c r="E13" i="19" a="1"/>
  <c r="E13" i="19" s="1"/>
  <c r="F13" i="19" s="1"/>
  <c r="E16" i="19" a="1"/>
  <c r="E16" i="19" s="1"/>
  <c r="F16" i="19" s="1"/>
  <c r="E17" i="19" a="1"/>
  <c r="E17" i="19" s="1"/>
  <c r="F17" i="19" s="1"/>
  <c r="E18" i="19" a="1"/>
  <c r="E18" i="19" s="1"/>
  <c r="F18" i="19" s="1"/>
  <c r="E19" i="19" a="1"/>
  <c r="E19" i="19" s="1"/>
  <c r="F19" i="19" s="1"/>
  <c r="E20" i="19" a="1"/>
  <c r="E20" i="19" s="1"/>
  <c r="F20" i="19" s="1"/>
  <c r="E22" i="19" a="1"/>
  <c r="E22" i="19" s="1"/>
  <c r="F22" i="19" s="1"/>
  <c r="E21" i="19" a="1"/>
  <c r="E21" i="19" s="1"/>
  <c r="F21" i="19" s="1"/>
  <c r="E24" i="19" a="1"/>
  <c r="E24" i="19" s="1"/>
  <c r="F24" i="19" s="1"/>
  <c r="E23" i="19" a="1"/>
  <c r="E23" i="19" s="1"/>
  <c r="F23" i="19" s="1"/>
  <c r="E26" i="19" a="1"/>
  <c r="E26" i="19" s="1"/>
  <c r="F26" i="19" s="1"/>
  <c r="E27" i="19" a="1"/>
  <c r="E27" i="19" s="1"/>
  <c r="F27" i="19" s="1"/>
  <c r="E25" i="19" a="1"/>
  <c r="E25" i="19" s="1"/>
  <c r="F25" i="19" s="1"/>
  <c r="E28" i="19" a="1"/>
  <c r="E28" i="19" s="1"/>
  <c r="F28" i="19" s="1"/>
  <c r="E29" i="19" a="1"/>
  <c r="E29" i="19" s="1"/>
  <c r="F29" i="19" s="1"/>
  <c r="E32" i="19" a="1"/>
  <c r="E32" i="19" s="1"/>
  <c r="F32" i="19" s="1"/>
  <c r="E33" i="19" a="1"/>
  <c r="E33" i="19" s="1"/>
  <c r="F33" i="19" s="1"/>
  <c r="E36" i="19" a="1"/>
  <c r="E36" i="19" s="1"/>
  <c r="F36" i="19" s="1"/>
  <c r="E35" i="19" a="1"/>
  <c r="E35" i="19" s="1"/>
  <c r="F35" i="19" s="1"/>
  <c r="E37" i="19" a="1"/>
  <c r="E37" i="19" s="1"/>
  <c r="F37" i="19" s="1"/>
  <c r="E38" i="19" a="1"/>
  <c r="E38" i="19" s="1"/>
  <c r="F38" i="19" s="1"/>
  <c r="E39" i="19" a="1"/>
  <c r="E39" i="19" s="1"/>
  <c r="F39" i="19" s="1"/>
  <c r="E41" i="19" a="1"/>
  <c r="E41" i="19" s="1"/>
  <c r="F41" i="19" s="1"/>
  <c r="E43" i="19" a="1"/>
  <c r="E43" i="19" s="1"/>
  <c r="F43" i="19" s="1"/>
  <c r="E44" i="19" a="1"/>
  <c r="E44" i="19" s="1"/>
  <c r="F44" i="19" s="1"/>
  <c r="E45" i="19" a="1"/>
  <c r="E45" i="19" s="1"/>
  <c r="F45" i="19" s="1"/>
  <c r="E46" i="19" a="1"/>
  <c r="E46" i="19" s="1"/>
  <c r="F46" i="19" s="1"/>
  <c r="E47" i="19" a="1"/>
  <c r="E47" i="19" s="1"/>
  <c r="F47" i="19" s="1"/>
  <c r="E48" i="19" a="1"/>
  <c r="E48" i="19" s="1"/>
  <c r="F48" i="19" s="1"/>
  <c r="E49" i="19" a="1"/>
  <c r="E49" i="19" s="1"/>
  <c r="F49" i="19" s="1"/>
  <c r="E50" i="19" a="1"/>
  <c r="E50" i="19" s="1"/>
  <c r="F50" i="19" s="1"/>
  <c r="E51" i="19" a="1"/>
  <c r="E51" i="19" s="1"/>
  <c r="F51" i="19" s="1"/>
  <c r="E52" i="19" a="1"/>
  <c r="E52" i="19" s="1"/>
  <c r="F52" i="19" s="1"/>
  <c r="E53" i="19" a="1"/>
  <c r="E53" i="19" s="1"/>
  <c r="F53" i="19" s="1"/>
  <c r="E42" i="19" a="1"/>
  <c r="E42" i="19" s="1"/>
  <c r="F42" i="19" s="1"/>
  <c r="Q2" i="19" a="1"/>
  <c r="Q2" i="19" s="1"/>
  <c r="R2" i="19" s="1"/>
  <c r="Q4" i="19" a="1"/>
  <c r="Q4" i="19" s="1"/>
  <c r="R4" i="19" s="1"/>
  <c r="Q3" i="19" a="1"/>
  <c r="Q3" i="19" s="1"/>
  <c r="R3" i="19" s="1"/>
  <c r="Q5" i="19" a="1"/>
  <c r="Q5" i="19" s="1"/>
  <c r="R5" i="19" s="1"/>
  <c r="Q6" i="19" a="1"/>
  <c r="Q6" i="19" s="1"/>
  <c r="R6" i="19" s="1"/>
  <c r="Q7" i="19" a="1"/>
  <c r="Q7" i="19" s="1"/>
  <c r="R7" i="19" s="1"/>
  <c r="Q8" i="19" a="1"/>
  <c r="Q8" i="19" s="1"/>
  <c r="R8" i="19" s="1"/>
  <c r="Q9" i="19" a="1"/>
  <c r="Q9" i="19" s="1"/>
  <c r="R9" i="19" s="1"/>
  <c r="Q10" i="19" a="1"/>
  <c r="Q10" i="19" s="1"/>
  <c r="R10" i="19" s="1"/>
  <c r="Q12" i="19" a="1"/>
  <c r="Q12" i="19" s="1"/>
  <c r="R12" i="19" s="1"/>
  <c r="Q13" i="19" a="1"/>
  <c r="Q13" i="19" s="1"/>
  <c r="R13" i="19" s="1"/>
  <c r="Q16" i="19" a="1"/>
  <c r="Q16" i="19" s="1"/>
  <c r="R16" i="19" s="1"/>
  <c r="Q17" i="19" a="1"/>
  <c r="Q17" i="19" s="1"/>
  <c r="R17" i="19" s="1"/>
  <c r="Q18" i="19" a="1"/>
  <c r="Q18" i="19" s="1"/>
  <c r="R18" i="19" s="1"/>
  <c r="Q19" i="19" a="1"/>
  <c r="Q19" i="19" s="1"/>
  <c r="Q20" i="19" a="1"/>
  <c r="Q20" i="19" s="1"/>
  <c r="R20" i="19" s="1"/>
  <c r="Q22" i="19" a="1"/>
  <c r="Q22" i="19" s="1"/>
  <c r="R22" i="19" s="1"/>
  <c r="Q21" i="19" a="1"/>
  <c r="Q21" i="19" s="1"/>
  <c r="R21" i="19" s="1"/>
  <c r="Q24" i="19" a="1"/>
  <c r="Q24" i="19" s="1"/>
  <c r="R24" i="19" s="1"/>
  <c r="Q23" i="19" a="1"/>
  <c r="Q23" i="19" s="1"/>
  <c r="R23" i="19" s="1"/>
  <c r="Q26" i="19" a="1"/>
  <c r="Q26" i="19" s="1"/>
  <c r="R26" i="19" s="1"/>
  <c r="Q27" i="19" a="1"/>
  <c r="Q27" i="19" s="1"/>
  <c r="R27" i="19" s="1"/>
  <c r="Q25" i="19" a="1"/>
  <c r="Q25" i="19" s="1"/>
  <c r="R25" i="19" s="1"/>
  <c r="Q28" i="19" a="1"/>
  <c r="Q28" i="19" s="1"/>
  <c r="R28" i="19" s="1"/>
  <c r="Q29" i="19" a="1"/>
  <c r="Q29" i="19" s="1"/>
  <c r="R29" i="19" s="1"/>
  <c r="Q32" i="19" a="1"/>
  <c r="Q32" i="19" s="1"/>
  <c r="R32" i="19" s="1"/>
  <c r="Q33" i="19" a="1"/>
  <c r="Q33" i="19" s="1"/>
  <c r="R33" i="19" s="1"/>
  <c r="Q36" i="19" a="1"/>
  <c r="Q36" i="19" s="1"/>
  <c r="R36" i="19" s="1"/>
  <c r="Q35" i="19" a="1"/>
  <c r="Q35" i="19" s="1"/>
  <c r="R35" i="19" s="1"/>
  <c r="Q37" i="19" a="1"/>
  <c r="Q37" i="19" s="1"/>
  <c r="R37" i="19" s="1"/>
  <c r="Q38" i="19" a="1"/>
  <c r="Q38" i="19" s="1"/>
  <c r="R38" i="19" s="1"/>
  <c r="Q39" i="19" a="1"/>
  <c r="Q39" i="19" s="1"/>
  <c r="R39" i="19" s="1"/>
  <c r="Q41" i="19" a="1"/>
  <c r="Q41" i="19" s="1"/>
  <c r="R41" i="19" s="1"/>
  <c r="Q43" i="19" a="1"/>
  <c r="Q43" i="19" s="1"/>
  <c r="R43" i="19" s="1"/>
  <c r="Q44" i="19" a="1"/>
  <c r="Q44" i="19" s="1"/>
  <c r="R44" i="19" s="1"/>
  <c r="Q45" i="19" a="1"/>
  <c r="Q45" i="19" s="1"/>
  <c r="R45" i="19" s="1"/>
  <c r="Q46" i="19" a="1"/>
  <c r="Q46" i="19" s="1"/>
  <c r="R46" i="19" s="1"/>
  <c r="Q47" i="19" a="1"/>
  <c r="Q47" i="19" s="1"/>
  <c r="R47" i="19" s="1"/>
  <c r="Q48" i="19" a="1"/>
  <c r="Q48" i="19" s="1"/>
  <c r="R48" i="19" s="1"/>
  <c r="Q49" i="19" a="1"/>
  <c r="Q49" i="19" s="1"/>
  <c r="R49" i="19" s="1"/>
  <c r="Q50" i="19" a="1"/>
  <c r="Q50" i="19" s="1"/>
  <c r="R50" i="19" s="1"/>
  <c r="Q51" i="19" a="1"/>
  <c r="Q51" i="19" s="1"/>
  <c r="R51" i="19" s="1"/>
  <c r="Q52" i="19" a="1"/>
  <c r="Q52" i="19" s="1"/>
  <c r="R52" i="19" s="1"/>
  <c r="Q53" i="19" a="1"/>
  <c r="Q53" i="19" s="1"/>
  <c r="R53" i="19" s="1"/>
  <c r="Q42" i="19" a="1"/>
  <c r="Q42" i="19" s="1"/>
  <c r="R42" i="19" s="1"/>
  <c r="O42" i="19" a="1"/>
  <c r="O42" i="19" s="1"/>
  <c r="K42" i="19" a="1"/>
  <c r="K42" i="19" s="1"/>
  <c r="J42" i="19"/>
  <c r="G42" i="19" a="1"/>
  <c r="G42" i="19" s="1"/>
  <c r="J53" i="19"/>
  <c r="D47" i="19" a="1"/>
  <c r="D47" i="19" s="1"/>
  <c r="G47" i="19" a="1"/>
  <c r="G47" i="19" s="1"/>
  <c r="J47" i="19"/>
  <c r="K47" i="19" a="1"/>
  <c r="K47" i="19" s="1"/>
  <c r="L47" i="19" s="1"/>
  <c r="O47" i="19" a="1"/>
  <c r="O47" i="19" s="1"/>
  <c r="I19" i="19"/>
  <c r="J19" i="19"/>
  <c r="O3" i="19" a="1"/>
  <c r="O3" i="19" s="1"/>
  <c r="K3" i="19" a="1"/>
  <c r="K3" i="19" s="1"/>
  <c r="L3" i="19" s="1"/>
  <c r="J3" i="19"/>
  <c r="G3" i="19" a="1"/>
  <c r="G3" i="19" s="1"/>
  <c r="D3" i="19" a="1"/>
  <c r="D3" i="19" s="1"/>
  <c r="D41" i="19" a="1"/>
  <c r="D41" i="19" s="1"/>
  <c r="G41" i="19" a="1"/>
  <c r="G41" i="19" s="1"/>
  <c r="J41" i="19"/>
  <c r="K41" i="19" a="1"/>
  <c r="K41" i="19" s="1"/>
  <c r="L41" i="19" s="1"/>
  <c r="O41" i="19" a="1"/>
  <c r="O41" i="19" s="1"/>
  <c r="J39" i="19"/>
  <c r="G39" i="19" a="1"/>
  <c r="G39" i="19" s="1"/>
  <c r="D39" i="19" a="1"/>
  <c r="D39" i="19" s="1"/>
  <c r="K39" i="19" a="1"/>
  <c r="K39" i="19" s="1"/>
  <c r="L39" i="19" s="1"/>
  <c r="O39" i="19" a="1"/>
  <c r="O39" i="19" s="1"/>
  <c r="D16" i="17"/>
  <c r="F16" i="17"/>
  <c r="C16" i="17"/>
  <c r="F12" i="17"/>
  <c r="F13" i="17"/>
  <c r="F14" i="17"/>
  <c r="F15" i="17"/>
  <c r="F11" i="17"/>
  <c r="H15" i="17" a="1"/>
  <c r="H15" i="17" s="1"/>
  <c r="E15" i="17"/>
  <c r="M11" i="12"/>
  <c r="N11" i="12"/>
  <c r="O11" i="12"/>
  <c r="E2" i="12"/>
  <c r="L9" i="12"/>
  <c r="E3" i="12"/>
  <c r="E5" i="12"/>
  <c r="E6" i="12"/>
  <c r="E7" i="12"/>
  <c r="E8" i="12"/>
  <c r="E9" i="12"/>
  <c r="L12" i="12"/>
  <c r="E10" i="12"/>
  <c r="E11" i="12"/>
  <c r="E12" i="12"/>
  <c r="E13" i="12"/>
  <c r="L8" i="12"/>
  <c r="E14" i="12"/>
  <c r="L5" i="12"/>
  <c r="E16" i="12"/>
  <c r="E17" i="12"/>
  <c r="E18" i="12"/>
  <c r="E19" i="12"/>
  <c r="E3" i="15"/>
  <c r="E4" i="15"/>
  <c r="E5" i="15"/>
  <c r="E6" i="15"/>
  <c r="E8" i="15"/>
  <c r="E10" i="15"/>
  <c r="P6" i="15"/>
  <c r="E11" i="15"/>
  <c r="P7" i="15"/>
  <c r="E12" i="15"/>
  <c r="P8" i="15"/>
  <c r="E13" i="15"/>
  <c r="P9" i="15"/>
  <c r="E16" i="15"/>
  <c r="E17" i="15"/>
  <c r="E18" i="15"/>
  <c r="E19" i="15"/>
  <c r="P12" i="15"/>
  <c r="E21" i="15"/>
  <c r="E23" i="15"/>
  <c r="E24" i="15"/>
  <c r="P15" i="15"/>
  <c r="E25" i="15"/>
  <c r="P16" i="15"/>
  <c r="E26" i="15"/>
  <c r="E28" i="15"/>
  <c r="E2" i="15"/>
  <c r="P2" i="15"/>
  <c r="K51" i="19" a="1"/>
  <c r="K51" i="19" s="1"/>
  <c r="L51" i="19" s="1"/>
  <c r="K2" i="19" a="1"/>
  <c r="K2" i="19" s="1"/>
  <c r="L2" i="19" s="1"/>
  <c r="K4" i="19" a="1"/>
  <c r="K4" i="19" s="1"/>
  <c r="L4" i="19" s="1"/>
  <c r="K5" i="19" a="1"/>
  <c r="K5" i="19" s="1"/>
  <c r="K6" i="19" a="1"/>
  <c r="K6" i="19" s="1"/>
  <c r="L6" i="19" s="1"/>
  <c r="K7" i="19" a="1"/>
  <c r="K7" i="19" s="1"/>
  <c r="L7" i="19" s="1"/>
  <c r="K8" i="19" a="1"/>
  <c r="K8" i="19" s="1"/>
  <c r="K9" i="19" a="1"/>
  <c r="K9" i="19" s="1"/>
  <c r="K10" i="19" a="1"/>
  <c r="K10" i="19" s="1"/>
  <c r="K12" i="19" a="1"/>
  <c r="K12" i="19" s="1"/>
  <c r="K13" i="19" a="1"/>
  <c r="K13" i="19" s="1"/>
  <c r="L13" i="19" s="1"/>
  <c r="K16" i="19" a="1"/>
  <c r="K16" i="19" s="1"/>
  <c r="K17" i="19" a="1"/>
  <c r="K17" i="19" s="1"/>
  <c r="K19" i="19" a="1"/>
  <c r="K19" i="19" s="1"/>
  <c r="K18" i="19" a="1"/>
  <c r="K18" i="19" s="1"/>
  <c r="K21" i="19" a="1"/>
  <c r="K21" i="19" s="1"/>
  <c r="L21" i="19" s="1"/>
  <c r="K20" i="19" a="1"/>
  <c r="K20" i="19" s="1"/>
  <c r="K22" i="19" a="1"/>
  <c r="K22" i="19" s="1"/>
  <c r="L22" i="19" s="1"/>
  <c r="K23" i="19" a="1"/>
  <c r="K23" i="19" s="1"/>
  <c r="K24" i="19" a="1"/>
  <c r="K24" i="19" s="1"/>
  <c r="K25" i="19" a="1"/>
  <c r="K25" i="19" s="1"/>
  <c r="K26" i="19" a="1"/>
  <c r="K26" i="19" s="1"/>
  <c r="L26" i="19" s="1"/>
  <c r="K27" i="19" a="1"/>
  <c r="K27" i="19" s="1"/>
  <c r="L27" i="19" s="1"/>
  <c r="K29" i="19" a="1"/>
  <c r="K29" i="19" s="1"/>
  <c r="K28" i="19" a="1"/>
  <c r="K28" i="19" s="1"/>
  <c r="K33" i="19" a="1"/>
  <c r="K33" i="19" s="1"/>
  <c r="K32" i="19" a="1"/>
  <c r="K32" i="19" s="1"/>
  <c r="L32" i="19" s="1"/>
  <c r="K35" i="19" a="1"/>
  <c r="K35" i="19" s="1"/>
  <c r="K36" i="19" a="1"/>
  <c r="K36" i="19" s="1"/>
  <c r="L36" i="19" s="1"/>
  <c r="K37" i="19" a="1"/>
  <c r="K37" i="19" s="1"/>
  <c r="L37" i="19" s="1"/>
  <c r="K38" i="19" a="1"/>
  <c r="K38" i="19" s="1"/>
  <c r="K43" i="19" a="1"/>
  <c r="K43" i="19" s="1"/>
  <c r="L43" i="19" s="1"/>
  <c r="K44" i="19" a="1"/>
  <c r="K44" i="19" s="1"/>
  <c r="L44" i="19" s="1"/>
  <c r="K45" i="19" a="1"/>
  <c r="K45" i="19" s="1"/>
  <c r="K46" i="19" a="1"/>
  <c r="K46" i="19" s="1"/>
  <c r="L46" i="19" s="1"/>
  <c r="K49" i="19" a="1"/>
  <c r="K49" i="19" s="1"/>
  <c r="L49" i="19" s="1"/>
  <c r="K48" i="19" a="1"/>
  <c r="K48" i="19" s="1"/>
  <c r="K50" i="19" a="1"/>
  <c r="K50" i="19" s="1"/>
  <c r="L50" i="19" s="1"/>
  <c r="K53" i="19" a="1"/>
  <c r="K53" i="19" s="1"/>
  <c r="L53" i="19" s="1"/>
  <c r="K52" i="19" a="1"/>
  <c r="K52" i="19" s="1"/>
  <c r="G53" i="19" a="1"/>
  <c r="G53" i="19" s="1"/>
  <c r="G52" i="19" a="1"/>
  <c r="G52" i="19" s="1"/>
  <c r="G33" i="19" a="1"/>
  <c r="G33" i="19" s="1"/>
  <c r="G32" i="19" a="1"/>
  <c r="G32" i="19" s="1"/>
  <c r="G35" i="19" a="1"/>
  <c r="G35" i="19" s="1"/>
  <c r="G36" i="19" a="1"/>
  <c r="G36" i="19" s="1"/>
  <c r="G37" i="19" a="1"/>
  <c r="G37" i="19" s="1"/>
  <c r="G38" i="19" a="1"/>
  <c r="G38" i="19" s="1"/>
  <c r="G43" i="19" a="1"/>
  <c r="G43" i="19" s="1"/>
  <c r="G44" i="19" a="1"/>
  <c r="G44" i="19" s="1"/>
  <c r="G45" i="19" a="1"/>
  <c r="G45" i="19" s="1"/>
  <c r="G46" i="19" a="1"/>
  <c r="G46" i="19" s="1"/>
  <c r="G49" i="19" a="1"/>
  <c r="G49" i="19" s="1"/>
  <c r="G48" i="19" a="1"/>
  <c r="G48" i="19" s="1"/>
  <c r="G50" i="19" a="1"/>
  <c r="G50" i="19" s="1"/>
  <c r="G16" i="19" a="1"/>
  <c r="G16" i="19" s="1"/>
  <c r="G17" i="19" a="1"/>
  <c r="G17" i="19" s="1"/>
  <c r="G19" i="19" a="1"/>
  <c r="G19" i="19" s="1"/>
  <c r="G18" i="19" a="1"/>
  <c r="G18" i="19" s="1"/>
  <c r="G21" i="19" a="1"/>
  <c r="G21" i="19" s="1"/>
  <c r="G20" i="19" a="1"/>
  <c r="G20" i="19" s="1"/>
  <c r="G22" i="19" a="1"/>
  <c r="G22" i="19" s="1"/>
  <c r="G23" i="19" a="1"/>
  <c r="G23" i="19" s="1"/>
  <c r="G24" i="19" a="1"/>
  <c r="G24" i="19" s="1"/>
  <c r="G25" i="19" a="1"/>
  <c r="G25" i="19" s="1"/>
  <c r="G26" i="19" a="1"/>
  <c r="G26" i="19" s="1"/>
  <c r="G27" i="19" a="1"/>
  <c r="G27" i="19" s="1"/>
  <c r="G29" i="19" a="1"/>
  <c r="G29" i="19" s="1"/>
  <c r="G28" i="19" a="1"/>
  <c r="G28" i="19" s="1"/>
  <c r="G51" i="19" a="1"/>
  <c r="G51" i="19" s="1"/>
  <c r="G2" i="19" a="1"/>
  <c r="G2" i="19" s="1"/>
  <c r="G4" i="19" a="1"/>
  <c r="G4" i="19" s="1"/>
  <c r="G5" i="19" a="1"/>
  <c r="G5" i="19" s="1"/>
  <c r="G6" i="19" a="1"/>
  <c r="G6" i="19" s="1"/>
  <c r="G7" i="19" a="1"/>
  <c r="G7" i="19" s="1"/>
  <c r="G8" i="19" a="1"/>
  <c r="G8" i="19" s="1"/>
  <c r="G9" i="19" a="1"/>
  <c r="G9" i="19" s="1"/>
  <c r="G10" i="19" a="1"/>
  <c r="G10" i="19" s="1"/>
  <c r="G12" i="19" a="1"/>
  <c r="G12" i="19" s="1"/>
  <c r="G13" i="19" a="1"/>
  <c r="G13" i="19" s="1"/>
  <c r="O51" i="19" a="1"/>
  <c r="O51" i="19" s="1"/>
  <c r="J51" i="19"/>
  <c r="H14" i="17" a="1"/>
  <c r="H14" i="17" s="1"/>
  <c r="E14" i="17"/>
  <c r="E12" i="17"/>
  <c r="E13" i="17"/>
  <c r="E11" i="17"/>
  <c r="F2" i="15" a="1"/>
  <c r="F2" i="15" s="1"/>
  <c r="G2" i="15" s="1"/>
  <c r="H2" i="15" s="1"/>
  <c r="I2" i="15" s="1"/>
  <c r="D46" i="19" a="1"/>
  <c r="D46" i="19" s="1"/>
  <c r="O46" i="19" a="1"/>
  <c r="O46" i="19" s="1"/>
  <c r="J46" i="19"/>
  <c r="O25" i="19" a="1"/>
  <c r="O25" i="19" s="1"/>
  <c r="D25" i="19" a="1"/>
  <c r="D25" i="19" s="1"/>
  <c r="J25" i="19"/>
  <c r="O37" i="19" a="1"/>
  <c r="O37" i="19" s="1"/>
  <c r="D37" i="19" a="1"/>
  <c r="D37" i="19" s="1"/>
  <c r="J37" i="19"/>
  <c r="D51" i="19" a="1"/>
  <c r="D51" i="19" s="1"/>
  <c r="F13" i="15" a="1"/>
  <c r="F13" i="15" s="1"/>
  <c r="G13" i="15" s="1"/>
  <c r="H13" i="15" s="1"/>
  <c r="I13" i="15" s="1"/>
  <c r="F5" i="15" a="1"/>
  <c r="F5" i="15" s="1"/>
  <c r="G5" i="15" s="1"/>
  <c r="H5" i="15" s="1"/>
  <c r="I5" i="15" s="1"/>
  <c r="O6" i="19" a="1"/>
  <c r="O6" i="19" s="1"/>
  <c r="J6" i="19"/>
  <c r="D6" i="19" a="1"/>
  <c r="D6" i="19" s="1"/>
  <c r="B5" i="16"/>
  <c r="G17" i="12"/>
  <c r="J23" i="19"/>
  <c r="D23" i="19" a="1"/>
  <c r="D23" i="19" s="1"/>
  <c r="O23" i="19" a="1"/>
  <c r="O23" i="19" s="1"/>
  <c r="J5" i="19"/>
  <c r="D5" i="19" a="1"/>
  <c r="D5" i="19" s="1"/>
  <c r="O5" i="19" a="1"/>
  <c r="O5" i="19" s="1"/>
  <c r="J16" i="19"/>
  <c r="O4" i="19" a="1"/>
  <c r="O4" i="19" s="1"/>
  <c r="J4" i="19"/>
  <c r="D4" i="19" a="1"/>
  <c r="D4" i="19" s="1"/>
  <c r="J2" i="19"/>
  <c r="J7" i="19"/>
  <c r="J8" i="19"/>
  <c r="J9" i="19"/>
  <c r="J10" i="19"/>
  <c r="J12" i="19"/>
  <c r="J13" i="19"/>
  <c r="J17" i="19"/>
  <c r="J18" i="19"/>
  <c r="J21" i="19"/>
  <c r="J20" i="19"/>
  <c r="J22" i="19"/>
  <c r="J24" i="19"/>
  <c r="J26" i="19"/>
  <c r="J27" i="19"/>
  <c r="J29" i="19"/>
  <c r="J28" i="19"/>
  <c r="J33" i="19"/>
  <c r="J35" i="19"/>
  <c r="J32" i="19"/>
  <c r="J38" i="19"/>
  <c r="J43" i="19"/>
  <c r="J44" i="19"/>
  <c r="J45" i="19"/>
  <c r="J49" i="19"/>
  <c r="J50" i="19"/>
  <c r="J48" i="19"/>
  <c r="J36" i="19"/>
  <c r="J52" i="19"/>
  <c r="Q2" i="15" a="1"/>
  <c r="Q2" i="15" s="1"/>
  <c r="O2" i="15"/>
  <c r="N2" i="15"/>
  <c r="F28" i="15" a="1"/>
  <c r="F28" i="15" s="1"/>
  <c r="G28" i="15" s="1"/>
  <c r="H28" i="15" s="1"/>
  <c r="I28" i="15" s="1"/>
  <c r="C2" i="23"/>
  <c r="C3" i="23"/>
  <c r="C4" i="23"/>
  <c r="D28" i="19" a="1"/>
  <c r="D28" i="19" s="1"/>
  <c r="O28" i="19" a="1"/>
  <c r="O28" i="19" s="1"/>
  <c r="D18" i="19" a="1"/>
  <c r="D18" i="19" s="1"/>
  <c r="O18" i="19" a="1"/>
  <c r="O18" i="19" s="1"/>
  <c r="H16" i="17" a="1"/>
  <c r="H16" i="17" s="1"/>
  <c r="I16" i="17" s="1"/>
  <c r="B19" i="6"/>
  <c r="B20" i="6"/>
  <c r="G19" i="12"/>
  <c r="G10" i="12"/>
  <c r="G4" i="12"/>
  <c r="H4" i="12"/>
  <c r="B4" i="17" a="1"/>
  <c r="B4" i="17" s="1"/>
  <c r="B3" i="17" a="1"/>
  <c r="B3" i="17" s="1"/>
  <c r="B2" i="17" a="1"/>
  <c r="B2" i="17" s="1"/>
  <c r="H11" i="17" a="1"/>
  <c r="H11" i="17" s="1"/>
  <c r="H12" i="17" a="1"/>
  <c r="H12" i="17" s="1"/>
  <c r="H13" i="17" a="1"/>
  <c r="H13" i="17" s="1"/>
  <c r="F6" i="15" a="1"/>
  <c r="F6" i="15" s="1"/>
  <c r="G6" i="15" s="1"/>
  <c r="H6" i="15" s="1"/>
  <c r="I6" i="15" s="1"/>
  <c r="F21" i="15" a="1"/>
  <c r="F21" i="15" s="1"/>
  <c r="G21" i="15" s="1"/>
  <c r="H21" i="15" s="1"/>
  <c r="I21" i="15" s="1"/>
  <c r="E4" i="2" a="1"/>
  <c r="E4" i="2" s="1"/>
  <c r="F4" i="2" s="1"/>
  <c r="G4" i="2" s="1"/>
  <c r="H4" i="2" s="1"/>
  <c r="E5" i="2" a="1"/>
  <c r="E5" i="2" s="1"/>
  <c r="F5" i="2" s="1"/>
  <c r="G6" i="2"/>
  <c r="H6" i="2"/>
  <c r="E7" i="2" a="1"/>
  <c r="E7" i="2" s="1"/>
  <c r="F7" i="2" s="1"/>
  <c r="G7" i="2" s="1"/>
  <c r="H7" i="2" s="1"/>
  <c r="E3" i="2" a="1"/>
  <c r="E3" i="2" s="1"/>
  <c r="F3" i="2" s="1"/>
  <c r="G3" i="2" s="1"/>
  <c r="H3" i="2" s="1"/>
  <c r="D27" i="19" a="1"/>
  <c r="D27" i="19" s="1"/>
  <c r="O27" i="19" a="1"/>
  <c r="O27" i="19" s="1"/>
  <c r="O24" i="19" a="1"/>
  <c r="O24" i="19" s="1"/>
  <c r="D24" i="19" a="1"/>
  <c r="D24" i="19" s="1"/>
  <c r="D2" i="19" a="1"/>
  <c r="D2" i="19" s="1"/>
  <c r="D8" i="19" a="1"/>
  <c r="D8" i="19" s="1"/>
  <c r="D7" i="19" a="1"/>
  <c r="D7" i="19" s="1"/>
  <c r="D10" i="19" a="1"/>
  <c r="D10" i="19" s="1"/>
  <c r="D9" i="19" a="1"/>
  <c r="D9" i="19" s="1"/>
  <c r="D13" i="19" a="1"/>
  <c r="D13" i="19" s="1"/>
  <c r="D12" i="19" a="1"/>
  <c r="D12" i="19" s="1"/>
  <c r="D17" i="19" a="1"/>
  <c r="D17" i="19" s="1"/>
  <c r="D16" i="19" a="1"/>
  <c r="D16" i="19" s="1"/>
  <c r="D19" i="19" a="1"/>
  <c r="D19" i="19" s="1"/>
  <c r="D21" i="19" a="1"/>
  <c r="D21" i="19" s="1"/>
  <c r="D20" i="19" a="1"/>
  <c r="D20" i="19" s="1"/>
  <c r="D22" i="19" a="1"/>
  <c r="D22" i="19" s="1"/>
  <c r="D26" i="19" a="1"/>
  <c r="D26" i="19" s="1"/>
  <c r="D29" i="19" a="1"/>
  <c r="D29" i="19" s="1"/>
  <c r="D33" i="19" a="1"/>
  <c r="D33" i="19" s="1"/>
  <c r="D32" i="19" a="1"/>
  <c r="D32" i="19" s="1"/>
  <c r="D35" i="19" a="1"/>
  <c r="D35" i="19" s="1"/>
  <c r="D38" i="19" a="1"/>
  <c r="D38" i="19" s="1"/>
  <c r="D43" i="19" a="1"/>
  <c r="D43" i="19" s="1"/>
  <c r="D44" i="19" a="1"/>
  <c r="D44" i="19" s="1"/>
  <c r="D45" i="19" a="1"/>
  <c r="D45" i="19" s="1"/>
  <c r="D49" i="19" a="1"/>
  <c r="D49" i="19" s="1"/>
  <c r="D48" i="19" a="1"/>
  <c r="D48" i="19" s="1"/>
  <c r="D50" i="19" a="1"/>
  <c r="D50" i="19" s="1"/>
  <c r="D36" i="19" a="1"/>
  <c r="D36" i="19" s="1"/>
  <c r="D53" i="19" a="1"/>
  <c r="D53" i="19" s="1"/>
  <c r="D52" i="19" a="1"/>
  <c r="D52" i="19" s="1"/>
  <c r="O32" i="19" a="1"/>
  <c r="O32" i="19" s="1"/>
  <c r="O36" i="19" a="1"/>
  <c r="O36" i="19" s="1"/>
  <c r="O43" i="19" a="1"/>
  <c r="O43" i="19" s="1"/>
  <c r="O44" i="19" a="1"/>
  <c r="O44" i="19" s="1"/>
  <c r="O48" i="19" a="1"/>
  <c r="O48" i="19" s="1"/>
  <c r="O20" i="19" a="1"/>
  <c r="O20" i="19" s="1"/>
  <c r="O12" i="19" a="1"/>
  <c r="O12" i="19" s="1"/>
  <c r="O7" i="19" a="1"/>
  <c r="O7" i="19" s="1"/>
  <c r="O52" i="19" a="1"/>
  <c r="O52" i="19" s="1"/>
  <c r="O45" i="19" a="1"/>
  <c r="O45" i="19" s="1"/>
  <c r="O26" i="19" a="1"/>
  <c r="O26" i="19" s="1"/>
  <c r="O22" i="19" a="1"/>
  <c r="O22" i="19" s="1"/>
  <c r="O16" i="19" a="1"/>
  <c r="O16" i="19" s="1"/>
  <c r="O10" i="19" a="1"/>
  <c r="O10" i="19" s="1"/>
  <c r="O9" i="19" a="1"/>
  <c r="O9" i="19" s="1"/>
  <c r="O8" i="19" a="1"/>
  <c r="O8" i="19" s="1"/>
  <c r="O2" i="19" a="1"/>
  <c r="O2" i="19" s="1"/>
  <c r="O53" i="19" a="1"/>
  <c r="O53" i="19" s="1"/>
  <c r="O50" i="19" a="1"/>
  <c r="O50" i="19" s="1"/>
  <c r="O49" i="19" a="1"/>
  <c r="O49" i="19" s="1"/>
  <c r="O38" i="19" a="1"/>
  <c r="O38" i="19" s="1"/>
  <c r="O35" i="19" a="1"/>
  <c r="O35" i="19" s="1"/>
  <c r="O33" i="19" a="1"/>
  <c r="O33" i="19" s="1"/>
  <c r="O29" i="19" a="1"/>
  <c r="O29" i="19" s="1"/>
  <c r="O21" i="19" a="1"/>
  <c r="O21" i="19" s="1"/>
  <c r="O19" i="19" a="1"/>
  <c r="O19" i="19" s="1"/>
  <c r="O17" i="19" a="1"/>
  <c r="O17" i="19" s="1"/>
  <c r="O13" i="19" a="1"/>
  <c r="O13" i="19" s="1"/>
  <c r="D5" i="17"/>
  <c r="K4" i="17"/>
  <c r="J3" i="17"/>
  <c r="J4" i="17"/>
  <c r="H4" i="17"/>
  <c r="G16" i="12"/>
  <c r="G14" i="12"/>
  <c r="G7" i="12"/>
  <c r="G3" i="12"/>
  <c r="Q13" i="15" a="1"/>
  <c r="Q13" i="15" s="1"/>
  <c r="Q11" i="15" a="1"/>
  <c r="Q11" i="15" s="1"/>
  <c r="Q16" i="15" a="1"/>
  <c r="Q16" i="15" s="1"/>
  <c r="Q10" i="15" a="1"/>
  <c r="Q10" i="15" s="1"/>
  <c r="Q7" i="15" a="1"/>
  <c r="Q7" i="15" s="1"/>
  <c r="Q17" i="15" a="1"/>
  <c r="Q17" i="15" s="1"/>
  <c r="Q5" i="15" a="1"/>
  <c r="Q5" i="15" s="1"/>
  <c r="Q9" i="15" a="1"/>
  <c r="Q9" i="15" s="1"/>
  <c r="Q4" i="15" a="1"/>
  <c r="Q4" i="15" s="1"/>
  <c r="Q14" i="15" a="1"/>
  <c r="Q14" i="15" s="1"/>
  <c r="Q3" i="15" a="1"/>
  <c r="Q3" i="15" s="1"/>
  <c r="Q12" i="15" a="1"/>
  <c r="Q12" i="15" s="1"/>
  <c r="Q8" i="15" a="1"/>
  <c r="Q8" i="15" s="1"/>
  <c r="Q15" i="15" a="1"/>
  <c r="Q15" i="15" s="1"/>
  <c r="Q6" i="15" a="1"/>
  <c r="Q6" i="15" s="1"/>
  <c r="P3" i="15"/>
  <c r="O6" i="15"/>
  <c r="O15" i="15"/>
  <c r="O8" i="15"/>
  <c r="O12" i="15"/>
  <c r="O3" i="15"/>
  <c r="N6" i="15"/>
  <c r="N15" i="15"/>
  <c r="N8" i="15"/>
  <c r="N12" i="15"/>
  <c r="N3" i="15"/>
  <c r="N13" i="15"/>
  <c r="F17" i="15" a="1"/>
  <c r="F17" i="15" s="1"/>
  <c r="G17" i="15" s="1"/>
  <c r="H17" i="15" s="1"/>
  <c r="I17" i="15" s="1"/>
  <c r="F9" i="15" a="1"/>
  <c r="F9" i="15" s="1"/>
  <c r="G9" i="15" s="1"/>
  <c r="H9" i="15" s="1"/>
  <c r="I9" i="15" s="1"/>
  <c r="F15" i="15" a="1"/>
  <c r="F15" i="15" s="1"/>
  <c r="G15" i="15" s="1"/>
  <c r="H15" i="15" s="1"/>
  <c r="I15" i="15" s="1"/>
  <c r="F27" i="15" a="1"/>
  <c r="F27" i="15" s="1"/>
  <c r="G27" i="15" s="1"/>
  <c r="H27" i="15" s="1"/>
  <c r="I27" i="15" s="1"/>
  <c r="F22" i="15" a="1"/>
  <c r="F22" i="15" s="1"/>
  <c r="G22" i="15" s="1"/>
  <c r="H22" i="15" s="1"/>
  <c r="I22" i="15" s="1"/>
  <c r="F11" i="15" a="1"/>
  <c r="F11" i="15" s="1"/>
  <c r="G11" i="15" s="1"/>
  <c r="H11" i="15" s="1"/>
  <c r="I11" i="15" s="1"/>
  <c r="F25" i="15" a="1"/>
  <c r="F25" i="15" s="1"/>
  <c r="G25" i="15" s="1"/>
  <c r="H25" i="15" s="1"/>
  <c r="I25" i="15" s="1"/>
  <c r="F26" i="15" a="1"/>
  <c r="F26" i="15" s="1"/>
  <c r="G26" i="15" s="1"/>
  <c r="H26" i="15" s="1"/>
  <c r="I26" i="15" s="1"/>
  <c r="F18" i="15" a="1"/>
  <c r="F18" i="15" s="1"/>
  <c r="G18" i="15" s="1"/>
  <c r="H18" i="15" s="1"/>
  <c r="I18" i="15" s="1"/>
  <c r="F16" i="15" a="1"/>
  <c r="F16" i="15" s="1"/>
  <c r="G16" i="15" s="1"/>
  <c r="H16" i="15" s="1"/>
  <c r="I16" i="15" s="1"/>
  <c r="F7" i="15" a="1"/>
  <c r="F7" i="15" s="1"/>
  <c r="G7" i="15" s="1"/>
  <c r="H7" i="15" s="1"/>
  <c r="I7" i="15" s="1"/>
  <c r="F4" i="15" a="1"/>
  <c r="F4" i="15" s="1"/>
  <c r="G4" i="15" s="1"/>
  <c r="H4" i="15" s="1"/>
  <c r="I4" i="15" s="1"/>
  <c r="F23" i="15" a="1"/>
  <c r="F23" i="15" s="1"/>
  <c r="G23" i="15" s="1"/>
  <c r="H23" i="15" s="1"/>
  <c r="I23" i="15" s="1"/>
  <c r="F8" i="15" a="1"/>
  <c r="F8" i="15" s="1"/>
  <c r="G8" i="15" s="1"/>
  <c r="H8" i="15" s="1"/>
  <c r="I8" i="15" s="1"/>
  <c r="F19" i="15" a="1"/>
  <c r="F19" i="15" s="1"/>
  <c r="G19" i="15" s="1"/>
  <c r="H19" i="15" s="1"/>
  <c r="I19" i="15" s="1"/>
  <c r="F3" i="15" a="1"/>
  <c r="F3" i="15" s="1"/>
  <c r="G3" i="15" s="1"/>
  <c r="H3" i="15" s="1"/>
  <c r="I3" i="15" s="1"/>
  <c r="F20" i="15" a="1"/>
  <c r="F20" i="15" s="1"/>
  <c r="G20" i="15" s="1"/>
  <c r="H20" i="15" s="1"/>
  <c r="I20" i="15" s="1"/>
  <c r="F12" i="15" a="1"/>
  <c r="F12" i="15" s="1"/>
  <c r="G12" i="15" s="1"/>
  <c r="H12" i="15" s="1"/>
  <c r="I12" i="15" s="1"/>
  <c r="F14" i="15" a="1"/>
  <c r="F14" i="15" s="1"/>
  <c r="G14" i="15" s="1"/>
  <c r="H14" i="15" s="1"/>
  <c r="I14" i="15" s="1"/>
  <c r="F24" i="15" a="1"/>
  <c r="F24" i="15" s="1"/>
  <c r="G24" i="15" s="1"/>
  <c r="H24" i="15" s="1"/>
  <c r="I24" i="15" s="1"/>
  <c r="F10" i="15" a="1"/>
  <c r="F10" i="15" s="1"/>
  <c r="G10" i="15" s="1"/>
  <c r="H10" i="15" s="1"/>
  <c r="I10" i="15" s="1"/>
  <c r="O3" i="12"/>
  <c r="O2" i="12"/>
  <c r="O5" i="12"/>
  <c r="O4" i="12"/>
  <c r="O7" i="12"/>
  <c r="O8" i="12"/>
  <c r="O10" i="12"/>
  <c r="O6" i="12"/>
  <c r="O12" i="12"/>
  <c r="O9" i="12"/>
  <c r="J2" i="17"/>
  <c r="K2" i="17"/>
  <c r="K3" i="17"/>
  <c r="H3" i="17"/>
  <c r="H2" i="17"/>
  <c r="G8" i="12"/>
  <c r="G11" i="12"/>
  <c r="G13" i="12"/>
  <c r="G2" i="12"/>
  <c r="G9" i="12"/>
  <c r="G6" i="12"/>
  <c r="G12" i="12"/>
  <c r="G15" i="12"/>
  <c r="H15" i="12"/>
  <c r="G18" i="12"/>
  <c r="P14" i="15"/>
  <c r="O9" i="15"/>
  <c r="O7" i="15"/>
  <c r="O16" i="15"/>
  <c r="O4" i="15"/>
  <c r="O14" i="15"/>
  <c r="N9" i="15"/>
  <c r="N11" i="15"/>
  <c r="N5" i="15"/>
  <c r="N10" i="15"/>
  <c r="N17" i="15"/>
  <c r="N7" i="15"/>
  <c r="N16" i="15"/>
  <c r="N4" i="15"/>
  <c r="N14" i="15"/>
  <c r="C22" i="15"/>
  <c r="O13" i="15"/>
  <c r="C27" i="15"/>
  <c r="E27" i="15"/>
  <c r="P17" i="15"/>
  <c r="C15" i="15"/>
  <c r="O10" i="15"/>
  <c r="C9" i="15"/>
  <c r="O5" i="15"/>
  <c r="O11" i="15"/>
  <c r="E21" i="6"/>
  <c r="M9" i="12"/>
  <c r="M8" i="12"/>
  <c r="M12" i="12"/>
  <c r="M2" i="12"/>
  <c r="M10" i="12"/>
  <c r="M3" i="12"/>
  <c r="M4" i="12"/>
  <c r="M5" i="12"/>
  <c r="M7" i="12"/>
  <c r="M6" i="12"/>
  <c r="L9" i="8"/>
  <c r="L10" i="8"/>
  <c r="L11" i="8"/>
  <c r="L12" i="8"/>
  <c r="L13" i="8"/>
  <c r="L14" i="8"/>
  <c r="L15" i="8"/>
  <c r="L16" i="8"/>
  <c r="L17" i="8"/>
  <c r="L18" i="8"/>
  <c r="L19" i="8"/>
  <c r="L20" i="8"/>
  <c r="L21" i="8"/>
  <c r="K9" i="8"/>
  <c r="K10" i="8"/>
  <c r="K11" i="8"/>
  <c r="K12" i="8"/>
  <c r="K13" i="8"/>
  <c r="K14" i="8"/>
  <c r="K15" i="8"/>
  <c r="K16" i="8"/>
  <c r="K17" i="8"/>
  <c r="K18" i="8"/>
  <c r="K19" i="8"/>
  <c r="K20" i="8"/>
  <c r="K21" i="8"/>
  <c r="L8" i="8"/>
  <c r="K8" i="8"/>
  <c r="E65" i="8"/>
  <c r="M21" i="8"/>
  <c r="E62" i="8"/>
  <c r="E53" i="8"/>
  <c r="E52" i="8"/>
  <c r="E51" i="8"/>
  <c r="E50" i="8"/>
  <c r="E27" i="8"/>
  <c r="E26" i="8"/>
  <c r="E22" i="8"/>
  <c r="E21" i="8"/>
  <c r="E20" i="8"/>
  <c r="M12" i="8"/>
  <c r="E18" i="8"/>
  <c r="M11" i="8"/>
  <c r="E15" i="8"/>
  <c r="E16" i="8"/>
  <c r="E8" i="8"/>
  <c r="E3" i="8"/>
  <c r="E5" i="8"/>
  <c r="E6" i="8"/>
  <c r="E7" i="8"/>
  <c r="E10" i="8"/>
  <c r="M9" i="8"/>
  <c r="E61" i="8"/>
  <c r="M20" i="8"/>
  <c r="E44" i="8"/>
  <c r="M17" i="8"/>
  <c r="E2" i="8"/>
  <c r="M8" i="8"/>
  <c r="E36" i="8"/>
  <c r="E13" i="8"/>
  <c r="M10" i="8"/>
  <c r="E24" i="8"/>
  <c r="E55" i="8"/>
  <c r="M19" i="8"/>
  <c r="E56" i="8"/>
  <c r="E37" i="8"/>
  <c r="E57" i="8"/>
  <c r="E31" i="8"/>
  <c r="M14" i="8"/>
  <c r="E45" i="8"/>
  <c r="E32" i="8"/>
  <c r="E46" i="8"/>
  <c r="E14" i="8"/>
  <c r="E25" i="8"/>
  <c r="M13" i="8"/>
  <c r="E58" i="8"/>
  <c r="E38" i="8"/>
  <c r="E49" i="8"/>
  <c r="M18" i="8"/>
  <c r="E33" i="8"/>
  <c r="E47" i="8"/>
  <c r="E17" i="8"/>
  <c r="E39" i="8"/>
  <c r="M15" i="8"/>
  <c r="E41" i="8"/>
  <c r="M16" i="8"/>
  <c r="E284" i="10"/>
  <c r="P11" i="15"/>
  <c r="P4" i="15"/>
  <c r="E9" i="15"/>
  <c r="P5" i="15"/>
  <c r="E22" i="15"/>
  <c r="P13" i="15"/>
  <c r="I2" i="17"/>
  <c r="L2" i="17"/>
  <c r="I4" i="17"/>
  <c r="L4" i="17"/>
  <c r="I3" i="17"/>
  <c r="L3" i="17"/>
  <c r="G5" i="17"/>
  <c r="L2" i="12"/>
  <c r="E15" i="15"/>
  <c r="P10" i="15"/>
  <c r="O17" i="15"/>
  <c r="H2" i="12"/>
  <c r="H11" i="12"/>
  <c r="L4" i="12"/>
  <c r="H18" i="12"/>
  <c r="H9" i="12"/>
  <c r="L6" i="12"/>
  <c r="N6" i="12"/>
  <c r="H16" i="12"/>
  <c r="H3" i="12"/>
  <c r="H10" i="12"/>
  <c r="H7" i="12"/>
  <c r="H20" i="12"/>
  <c r="H12" i="12"/>
  <c r="H14" i="12"/>
  <c r="L7" i="12"/>
  <c r="N7" i="12"/>
  <c r="L3" i="12"/>
  <c r="N3" i="12"/>
  <c r="H17" i="12"/>
  <c r="H5" i="12"/>
  <c r="L10" i="12"/>
  <c r="N10" i="12"/>
  <c r="H19" i="12"/>
  <c r="P3" i="12"/>
  <c r="P4" i="12"/>
  <c r="Q4" i="12"/>
  <c r="R4" i="12"/>
  <c r="H8" i="12"/>
  <c r="N12" i="12"/>
  <c r="P8" i="12"/>
  <c r="Q8" i="12"/>
  <c r="R8" i="12"/>
  <c r="H6" i="12"/>
  <c r="P9" i="12"/>
  <c r="Q9" i="12"/>
  <c r="R9" i="12"/>
  <c r="P2" i="12"/>
  <c r="Q2" i="12"/>
  <c r="R2" i="12"/>
  <c r="P12" i="12"/>
  <c r="Q12" i="12"/>
  <c r="R12" i="12"/>
  <c r="N5" i="12"/>
  <c r="N4" i="12"/>
  <c r="P6" i="12"/>
  <c r="P7" i="12"/>
  <c r="P10" i="12"/>
  <c r="N2" i="12"/>
  <c r="P11" i="12"/>
  <c r="Q11" i="12"/>
  <c r="R11" i="12"/>
  <c r="N9" i="12"/>
  <c r="P5" i="12"/>
  <c r="Q5" i="12"/>
  <c r="R5" i="12"/>
  <c r="N8" i="12"/>
  <c r="H13" i="12"/>
  <c r="Q6" i="12"/>
  <c r="R6" i="12"/>
  <c r="Q7" i="12"/>
  <c r="R7" i="12"/>
  <c r="Q3" i="12"/>
  <c r="R3" i="12"/>
  <c r="L13" i="12"/>
  <c r="E22" i="6"/>
  <c r="Q10" i="12"/>
  <c r="R10" i="12"/>
  <c r="P13" i="12"/>
  <c r="Q13" i="12"/>
  <c r="R13" i="12"/>
  <c r="F22" i="6"/>
  <c r="G22" i="6"/>
  <c r="H22" i="6"/>
  <c r="R11" i="15" l="1"/>
  <c r="S11" i="15" s="1"/>
  <c r="T11" i="15" s="1"/>
  <c r="R14" i="15"/>
  <c r="S14" i="15" s="1"/>
  <c r="T14" i="15" s="1"/>
  <c r="R17" i="15"/>
  <c r="S17" i="15" s="1"/>
  <c r="T17" i="15" s="1"/>
  <c r="L34" i="19"/>
  <c r="M34" i="19" s="1"/>
  <c r="N34" i="19" s="1"/>
  <c r="S34" i="19" s="1"/>
  <c r="P34" i="19"/>
  <c r="M31" i="19"/>
  <c r="N31" i="19" s="1"/>
  <c r="S31" i="19" s="1"/>
  <c r="P46" i="19"/>
  <c r="P31" i="19"/>
  <c r="M30" i="19"/>
  <c r="N30" i="19" s="1"/>
  <c r="S30" i="19" s="1"/>
  <c r="M3" i="19"/>
  <c r="N3" i="19" s="1"/>
  <c r="S3" i="19" s="1"/>
  <c r="P43" i="19"/>
  <c r="P32" i="19"/>
  <c r="M46" i="19"/>
  <c r="N46" i="19" s="1"/>
  <c r="S46" i="19" s="1"/>
  <c r="R7" i="15"/>
  <c r="S7" i="15" s="1"/>
  <c r="T7" i="15" s="1"/>
  <c r="R15" i="15"/>
  <c r="S15" i="15" s="1"/>
  <c r="T15" i="15" s="1"/>
  <c r="R10" i="15"/>
  <c r="S10" i="15" s="1"/>
  <c r="T10" i="15" s="1"/>
  <c r="M43" i="19"/>
  <c r="N43" i="19" s="1"/>
  <c r="S43" i="19" s="1"/>
  <c r="M14" i="19"/>
  <c r="N14" i="19" s="1"/>
  <c r="S14" i="19" s="1"/>
  <c r="M36" i="19"/>
  <c r="N36" i="19" s="1"/>
  <c r="S36" i="19" s="1"/>
  <c r="M32" i="19"/>
  <c r="N32" i="19" s="1"/>
  <c r="S32" i="19" s="1"/>
  <c r="M41" i="19"/>
  <c r="N41" i="19" s="1"/>
  <c r="S41" i="19" s="1"/>
  <c r="P3" i="19"/>
  <c r="M53" i="19"/>
  <c r="N53" i="19" s="1"/>
  <c r="S53" i="19" s="1"/>
  <c r="M49" i="19"/>
  <c r="N49" i="19" s="1"/>
  <c r="S49" i="19" s="1"/>
  <c r="P36" i="19"/>
  <c r="E19" i="6"/>
  <c r="M39" i="19"/>
  <c r="N39" i="19" s="1"/>
  <c r="S39" i="19" s="1"/>
  <c r="M47" i="19"/>
  <c r="N47" i="19" s="1"/>
  <c r="S47" i="19" s="1"/>
  <c r="P39" i="19"/>
  <c r="P53" i="19"/>
  <c r="M50" i="19"/>
  <c r="N50" i="19" s="1"/>
  <c r="S50" i="19" s="1"/>
  <c r="M37" i="19"/>
  <c r="N37" i="19" s="1"/>
  <c r="S37" i="19" s="1"/>
  <c r="M26" i="19"/>
  <c r="N26" i="19" s="1"/>
  <c r="S26" i="19" s="1"/>
  <c r="M15" i="19"/>
  <c r="N15" i="19" s="1"/>
  <c r="S15" i="19" s="1"/>
  <c r="R19" i="19"/>
  <c r="M6" i="19"/>
  <c r="N6" i="19" s="1"/>
  <c r="S6" i="19" s="1"/>
  <c r="M27" i="19"/>
  <c r="N27" i="19" s="1"/>
  <c r="S27" i="19" s="1"/>
  <c r="M7" i="19"/>
  <c r="N7" i="19" s="1"/>
  <c r="S7" i="19" s="1"/>
  <c r="P6" i="19"/>
  <c r="M2" i="19"/>
  <c r="N2" i="19" s="1"/>
  <c r="S2" i="19" s="1"/>
  <c r="M13" i="19"/>
  <c r="N13" i="19" s="1"/>
  <c r="S13" i="19" s="1"/>
  <c r="M51" i="19"/>
  <c r="N51" i="19" s="1"/>
  <c r="S51" i="19" s="1"/>
  <c r="P37" i="19"/>
  <c r="M22" i="19"/>
  <c r="N22" i="19" s="1"/>
  <c r="S22" i="19" s="1"/>
  <c r="M44" i="19"/>
  <c r="N44" i="19" s="1"/>
  <c r="S44" i="19" s="1"/>
  <c r="M21" i="19"/>
  <c r="N21" i="19" s="1"/>
  <c r="S21" i="19" s="1"/>
  <c r="L42" i="19"/>
  <c r="M42" i="19" s="1"/>
  <c r="N42" i="19" s="1"/>
  <c r="S42" i="19" s="1"/>
  <c r="P42" i="19"/>
  <c r="R6" i="15"/>
  <c r="S6" i="15" s="1"/>
  <c r="T6" i="15" s="1"/>
  <c r="P22" i="19"/>
  <c r="R5" i="15"/>
  <c r="S5" i="15" s="1"/>
  <c r="T5" i="15" s="1"/>
  <c r="R4" i="15"/>
  <c r="S4" i="15" s="1"/>
  <c r="T4" i="15" s="1"/>
  <c r="R16" i="15"/>
  <c r="S16" i="15" s="1"/>
  <c r="T16" i="15" s="1"/>
  <c r="P41" i="19"/>
  <c r="P15" i="19"/>
  <c r="R13" i="15"/>
  <c r="S13" i="15" s="1"/>
  <c r="T13" i="15" s="1"/>
  <c r="P12" i="19"/>
  <c r="P50" i="19"/>
  <c r="R8" i="15"/>
  <c r="S8" i="15" s="1"/>
  <c r="T8" i="15" s="1"/>
  <c r="P47" i="19"/>
  <c r="P13" i="19"/>
  <c r="P35" i="19"/>
  <c r="L35" i="19"/>
  <c r="M35" i="19" s="1"/>
  <c r="N35" i="19" s="1"/>
  <c r="S35" i="19" s="1"/>
  <c r="L24" i="19"/>
  <c r="M24" i="19" s="1"/>
  <c r="N24" i="19" s="1"/>
  <c r="S24" i="19" s="1"/>
  <c r="P24" i="19"/>
  <c r="L17" i="19"/>
  <c r="M17" i="19" s="1"/>
  <c r="N17" i="19" s="1"/>
  <c r="S17" i="19" s="1"/>
  <c r="P17" i="19"/>
  <c r="L5" i="19"/>
  <c r="M5" i="19" s="1"/>
  <c r="N5" i="19" s="1"/>
  <c r="S5" i="19" s="1"/>
  <c r="P5" i="19"/>
  <c r="L23" i="19"/>
  <c r="M23" i="19" s="1"/>
  <c r="N23" i="19" s="1"/>
  <c r="S23" i="19" s="1"/>
  <c r="P23" i="19"/>
  <c r="L8" i="19"/>
  <c r="M8" i="19" s="1"/>
  <c r="N8" i="19" s="1"/>
  <c r="S8" i="19" s="1"/>
  <c r="P8" i="19"/>
  <c r="P29" i="19"/>
  <c r="L29" i="19"/>
  <c r="M29" i="19" s="1"/>
  <c r="N29" i="19" s="1"/>
  <c r="S29" i="19" s="1"/>
  <c r="L20" i="19"/>
  <c r="M20" i="19" s="1"/>
  <c r="N20" i="19" s="1"/>
  <c r="S20" i="19" s="1"/>
  <c r="P20" i="19"/>
  <c r="L38" i="19"/>
  <c r="M38" i="19" s="1"/>
  <c r="N38" i="19" s="1"/>
  <c r="S38" i="19" s="1"/>
  <c r="P38" i="19"/>
  <c r="P33" i="19"/>
  <c r="L33" i="19"/>
  <c r="M33" i="19" s="1"/>
  <c r="N33" i="19" s="1"/>
  <c r="S33" i="19" s="1"/>
  <c r="P18" i="19"/>
  <c r="L18" i="19"/>
  <c r="M18" i="19" s="1"/>
  <c r="N18" i="19" s="1"/>
  <c r="S18" i="19" s="1"/>
  <c r="P10" i="19"/>
  <c r="L10" i="19"/>
  <c r="M10" i="19" s="1"/>
  <c r="N10" i="19" s="1"/>
  <c r="S10" i="19" s="1"/>
  <c r="R3" i="15"/>
  <c r="S3" i="15" s="1"/>
  <c r="T3" i="15" s="1"/>
  <c r="P25" i="19"/>
  <c r="L25" i="19"/>
  <c r="M25" i="19" s="1"/>
  <c r="N25" i="19" s="1"/>
  <c r="S25" i="19" s="1"/>
  <c r="P44" i="19"/>
  <c r="P27" i="19"/>
  <c r="L12" i="19"/>
  <c r="M12" i="19" s="1"/>
  <c r="N12" i="19" s="1"/>
  <c r="S12" i="19" s="1"/>
  <c r="R12" i="15"/>
  <c r="S12" i="15" s="1"/>
  <c r="T12" i="15" s="1"/>
  <c r="P19" i="19"/>
  <c r="P18" i="15"/>
  <c r="P19" i="15" s="1"/>
  <c r="E20" i="6" s="1"/>
  <c r="P2" i="19"/>
  <c r="P30" i="19"/>
  <c r="R2" i="15"/>
  <c r="S2" i="15" s="1"/>
  <c r="T2" i="15" s="1"/>
  <c r="P9" i="19"/>
  <c r="P51" i="19"/>
  <c r="D25" i="17"/>
  <c r="E25" i="17" s="1"/>
  <c r="F25" i="6" s="1"/>
  <c r="G5" i="2"/>
  <c r="H5" i="2" s="1"/>
  <c r="F10" i="2"/>
  <c r="P45" i="19"/>
  <c r="L45" i="19"/>
  <c r="M45" i="19" s="1"/>
  <c r="N45" i="19" s="1"/>
  <c r="S45" i="19" s="1"/>
  <c r="M4" i="19"/>
  <c r="N4" i="19" s="1"/>
  <c r="S4" i="19" s="1"/>
  <c r="L52" i="19"/>
  <c r="M52" i="19" s="1"/>
  <c r="N52" i="19" s="1"/>
  <c r="S52" i="19" s="1"/>
  <c r="P52" i="19"/>
  <c r="R9" i="15"/>
  <c r="S9" i="15" s="1"/>
  <c r="T9" i="15" s="1"/>
  <c r="P48" i="19"/>
  <c r="L48" i="19"/>
  <c r="M48" i="19" s="1"/>
  <c r="N48" i="19" s="1"/>
  <c r="S48" i="19" s="1"/>
  <c r="P28" i="19"/>
  <c r="L28" i="19"/>
  <c r="M28" i="19" s="1"/>
  <c r="N28" i="19" s="1"/>
  <c r="S28" i="19" s="1"/>
  <c r="L16" i="19"/>
  <c r="M16" i="19" s="1"/>
  <c r="N16" i="19" s="1"/>
  <c r="S16" i="19" s="1"/>
  <c r="P16" i="19"/>
  <c r="L19" i="19"/>
  <c r="M19" i="19" s="1"/>
  <c r="N19" i="19" s="1"/>
  <c r="P49" i="19"/>
  <c r="L9" i="19"/>
  <c r="M9" i="19" s="1"/>
  <c r="N9" i="19" s="1"/>
  <c r="S9" i="19" s="1"/>
  <c r="P26" i="19"/>
  <c r="P4" i="19"/>
  <c r="P14" i="19"/>
  <c r="L11" i="19"/>
  <c r="M11" i="19" s="1"/>
  <c r="N11" i="19" s="1"/>
  <c r="S11" i="19" s="1"/>
  <c r="P11" i="19"/>
  <c r="L40" i="19"/>
  <c r="M40" i="19" s="1"/>
  <c r="N40" i="19" s="1"/>
  <c r="S40" i="19" s="1"/>
  <c r="P40" i="19"/>
  <c r="P7" i="19"/>
  <c r="P21" i="19"/>
  <c r="S19" i="19" l="1"/>
  <c r="E23" i="6"/>
  <c r="R18" i="15"/>
  <c r="S18" i="15" s="1"/>
  <c r="T18" i="15" s="1"/>
  <c r="F19" i="6"/>
  <c r="F21" i="6"/>
  <c r="G21" i="6" s="1"/>
  <c r="H21" i="6" s="1"/>
  <c r="G10" i="2"/>
  <c r="H10" i="2" s="1"/>
  <c r="R19" i="15" l="1"/>
  <c r="S19" i="15" s="1"/>
  <c r="T19" i="15" s="1"/>
  <c r="G19" i="6"/>
  <c r="F20" i="6" l="1"/>
  <c r="G20" i="6" s="1"/>
  <c r="H20" i="6" s="1"/>
  <c r="H19" i="6"/>
  <c r="G23" i="6" l="1"/>
  <c r="H23" i="6" s="1"/>
  <c r="F23" i="6"/>
  <c r="C28"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<sst xmlns="http://schemas.openxmlformats.org/spreadsheetml/2006/main" count="9318" uniqueCount="1238">
  <si>
    <t>Profit%</t>
  </si>
  <si>
    <t>Mutual Funds</t>
  </si>
  <si>
    <t>Indian Stocks</t>
  </si>
  <si>
    <t>Total</t>
  </si>
  <si>
    <t>No.of Units</t>
  </si>
  <si>
    <t>NAV</t>
  </si>
  <si>
    <t>Investment Amount</t>
  </si>
  <si>
    <t>Current Total Value</t>
  </si>
  <si>
    <t>Net Profit</t>
  </si>
  <si>
    <t>US Stocks</t>
  </si>
  <si>
    <t>Type</t>
  </si>
  <si>
    <t>Small Cap</t>
  </si>
  <si>
    <t>Mid Cap</t>
  </si>
  <si>
    <t>Large Cap</t>
  </si>
  <si>
    <t>Broker</t>
  </si>
  <si>
    <t>Total Invested</t>
  </si>
  <si>
    <t>Current Value</t>
  </si>
  <si>
    <t>Profit %</t>
  </si>
  <si>
    <t>Profit Amount</t>
  </si>
  <si>
    <t>Vauld</t>
  </si>
  <si>
    <t>Fund Name</t>
  </si>
  <si>
    <t>Vested</t>
  </si>
  <si>
    <t>Fixed Deposits</t>
  </si>
  <si>
    <t>Non - Equity</t>
  </si>
  <si>
    <t>S.No</t>
  </si>
  <si>
    <t>Date &amp; Time</t>
  </si>
  <si>
    <t>Token</t>
  </si>
  <si>
    <t>Amount</t>
  </si>
  <si>
    <t>INR Running Balance</t>
  </si>
  <si>
    <t>Reference No.</t>
  </si>
  <si>
    <t>Status</t>
  </si>
  <si>
    <t>Sat Apr 02 2022 15:25:29 GMT+0530 (India Standard Time)</t>
  </si>
  <si>
    <t>Exchange Debit</t>
  </si>
  <si>
    <t>INR</t>
  </si>
  <si>
    <t>confirmed</t>
  </si>
  <si>
    <t>Fri Mar 25 2022 12:10:25 GMT+0530 (India Standard Time)</t>
  </si>
  <si>
    <t>Fri Mar 25 2022 12:07:24 GMT+0530 (India Standard Time)</t>
  </si>
  <si>
    <t>Deposit</t>
  </si>
  <si>
    <t>SBIN522084988086</t>
  </si>
  <si>
    <t>Thu Mar 24 2022 19:48:02 GMT+0530 (India Standard Time)</t>
  </si>
  <si>
    <t>Thu Mar 24 2022 19:34:42 GMT+0530 (India Standard Time)</t>
  </si>
  <si>
    <t>SBIN522083575223</t>
  </si>
  <si>
    <t>Thu Mar 24 2022 18:56:46 GMT+0530 (India Standard Time)</t>
  </si>
  <si>
    <t>Thu Mar 24 2022 07:47:28 GMT+0530 (India Standard Time)</t>
  </si>
  <si>
    <t>Sat Jan 29 2022 15:16:34 GMT+0530 (India Standard Time)</t>
  </si>
  <si>
    <t>AIP Debit</t>
  </si>
  <si>
    <t>Tue Jan 18 2022 15:05:52 GMT+0530 (India Standard Time)</t>
  </si>
  <si>
    <t>Mon Jan 17 2022 15:08:49 GMT+0530 (India Standard Time)</t>
  </si>
  <si>
    <t>Sun Jan 16 2022 15:13:43 GMT+0530 (India Standard Time)</t>
  </si>
  <si>
    <t>Sat Jan 15 2022 15:09:32 GMT+0530 (India Standard Time)</t>
  </si>
  <si>
    <t>Fri Jan 14 2022 15:11:57 GMT+0530 (India Standard Time)</t>
  </si>
  <si>
    <t>Thu Jan 13 2022 15:09:38 GMT+0530 (India Standard Time)</t>
  </si>
  <si>
    <t>Wed Jan 12 2022 15:09:18 GMT+0530 (India Standard Time)</t>
  </si>
  <si>
    <t>Wed Jan 12 2022 15:06:27 GMT+0530 (India Standard Time)</t>
  </si>
  <si>
    <t>Tue Jan 11 2022 15:15:46 GMT+0530 (India Standard Time)</t>
  </si>
  <si>
    <t>Tue Jan 11 2022 15:09:34 GMT+0530 (India Standard Time)</t>
  </si>
  <si>
    <t>Tue Jan 11 2022 15:09:33 GMT+0530 (India Standard Time)</t>
  </si>
  <si>
    <t>Mon Jan 10 2022 15:08:02 GMT+0530 (India Standard Time)</t>
  </si>
  <si>
    <t>Mon Jan 10 2022 15:05:30 GMT+0530 (India Standard Time)</t>
  </si>
  <si>
    <t>Mon Jan 10 2022 15:05:29 GMT+0530 (India Standard Time)</t>
  </si>
  <si>
    <t>Sun Jan 09 2022 15:33:55 GMT+0530 (India Standard Time)</t>
  </si>
  <si>
    <t>Sun Jan 09 2022 15:11:07 GMT+0530 (India Standard Time)</t>
  </si>
  <si>
    <t>Sun Jan 09 2022 15:07:23 GMT+0530 (India Standard Time)</t>
  </si>
  <si>
    <t>Sun Jan 09 2022 15:07:22 GMT+0530 (India Standard Time)</t>
  </si>
  <si>
    <t>Sat Jan 08 2022 15:08:55 GMT+0530 (India Standard Time)</t>
  </si>
  <si>
    <t>Sat Jan 08 2022 15:06:05 GMT+0530 (India Standard Time)</t>
  </si>
  <si>
    <t>Sat Jan 08 2022 15:06:04 GMT+0530 (India Standard Time)</t>
  </si>
  <si>
    <t>Fri Jan 07 2022 19:55:34 GMT+0530 (India Standard Time)</t>
  </si>
  <si>
    <t>Fri Jan 07 2022 19:51:51 GMT+0530 (India Standard Time)</t>
  </si>
  <si>
    <t>Thu Jan 06 2022 15:10:06 GMT+0530 (India Standard Time)</t>
  </si>
  <si>
    <t>Thu Jan 06 2022 15:06:43 GMT+0530 (India Standard Time)</t>
  </si>
  <si>
    <t>Thu Jan 06 2022 15:06:42 GMT+0530 (India Standard Time)</t>
  </si>
  <si>
    <t>Wed Jan 05 2022 15:09:55 GMT+0530 (India Standard Time)</t>
  </si>
  <si>
    <t>Wed Jan 05 2022 15:06:34 GMT+0530 (India Standard Time)</t>
  </si>
  <si>
    <t>Wed Jan 05 2022 15:06:33 GMT+0530 (India Standard Time)</t>
  </si>
  <si>
    <t>Tue Jan 04 2022 15:12:57 GMT+0530 (India Standard Time)</t>
  </si>
  <si>
    <t>Tue Jan 04 2022 15:08:29 GMT+0530 (India Standard Time)</t>
  </si>
  <si>
    <t>Tue Jan 04 2022 15:08:28 GMT+0530 (India Standard Time)</t>
  </si>
  <si>
    <t>Mon Jan 03 2022 15:09:57 GMT+0530 (India Standard Time)</t>
  </si>
  <si>
    <t>Mon Jan 03 2022 15:06:36 GMT+0530 (India Standard Time)</t>
  </si>
  <si>
    <t>Mon Jan 03 2022 15:06:35 GMT+0530 (India Standard Time)</t>
  </si>
  <si>
    <t>Sun Jan 02 2022 15:13:29 GMT+0530 (India Standard Time)</t>
  </si>
  <si>
    <t>Sun Jan 02 2022 15:08:43 GMT+0530 (India Standard Time)</t>
  </si>
  <si>
    <t>Sun Jan 02 2022 15:08:42 GMT+0530 (India Standard Time)</t>
  </si>
  <si>
    <t>Sat Jan 01 2022 18:36:49 GMT+0530 (India Standard Time)</t>
  </si>
  <si>
    <t>SBIN522001887194</t>
  </si>
  <si>
    <t>Sat Jan 01 2022 15:10:16 GMT+0530 (India Standard Time)</t>
  </si>
  <si>
    <t>Sat Jan 01 2022 15:06:49 GMT+0530 (India Standard Time)</t>
  </si>
  <si>
    <t>Fri Dec 31 2021 15:09:29 GMT+0530 (India Standard Time)</t>
  </si>
  <si>
    <t>Fri Dec 31 2021 15:09:28 GMT+0530 (India Standard Time)</t>
  </si>
  <si>
    <t>Thu Dec 30 2021 15:07:54 GMT+0530 (India Standard Time)</t>
  </si>
  <si>
    <t>Thu Dec 30 2021 15:07:53 GMT+0530 (India Standard Time)</t>
  </si>
  <si>
    <t>Wed Dec 29 2021 21:59:29 GMT+0530 (India Standard Time)</t>
  </si>
  <si>
    <t>Wed Dec 29 2021 15:07:43 GMT+0530 (India Standard Time)</t>
  </si>
  <si>
    <t>Wed Dec 29 2021 15:07:42 GMT+0530 (India Standard Time)</t>
  </si>
  <si>
    <t>Tue Dec 28 2021 15:08:50 GMT+0530 (India Standard Time)</t>
  </si>
  <si>
    <t>Tue Dec 28 2021 15:08:49 GMT+0530 (India Standard Time)</t>
  </si>
  <si>
    <t>Tue Dec 28 2021 15:08:48 GMT+0530 (India Standard Time)</t>
  </si>
  <si>
    <t>Mon Dec 27 2021 19:42:23 GMT+0530 (India Standard Time)</t>
  </si>
  <si>
    <t>Mon Dec 27 2021 15:07:53 GMT+0530 (India Standard Time)</t>
  </si>
  <si>
    <t>Sun Dec 26 2021 15:08:42 GMT+0530 (India Standard Time)</t>
  </si>
  <si>
    <t>Sun Dec 26 2021 15:08:41 GMT+0530 (India Standard Time)</t>
  </si>
  <si>
    <t>Sat Dec 25 2021 15:09:46 GMT+0530 (India Standard Time)</t>
  </si>
  <si>
    <t>Sat Dec 25 2021 15:09:45 GMT+0530 (India Standard Time)</t>
  </si>
  <si>
    <t>Sat Dec 25 2021 11:54:52 GMT+0530 (India Standard Time)</t>
  </si>
  <si>
    <t>Fri Dec 24 2021 15:08:51 GMT+0530 (India Standard Time)</t>
  </si>
  <si>
    <t>Fri Dec 24 2021 15:08:50 GMT+0530 (India Standard Time)</t>
  </si>
  <si>
    <t>Thu Dec 23 2021 15:09:09 GMT+0530 (India Standard Time)</t>
  </si>
  <si>
    <t>Thu Dec 23 2021 15:09:08 GMT+0530 (India Standard Time)</t>
  </si>
  <si>
    <t>Wed Dec 22 2021 15:09:34 GMT+0530 (India Standard Time)</t>
  </si>
  <si>
    <t>Wed Dec 22 2021 15:09:33 GMT+0530 (India Standard Time)</t>
  </si>
  <si>
    <t>Wed Dec 22 2021 08:49:24 GMT+0530 (India Standard Time)</t>
  </si>
  <si>
    <t>Tue Dec 21 2021 15:09:58 GMT+0530 (India Standard Time)</t>
  </si>
  <si>
    <t>Mon Dec 20 2021 15:10:15 GMT+0530 (India Standard Time)</t>
  </si>
  <si>
    <t>Mon Dec 20 2021 15:10:14 GMT+0530 (India Standard Time)</t>
  </si>
  <si>
    <t>Sun Dec 19 2021 15:10:27 GMT+0530 (India Standard Time)</t>
  </si>
  <si>
    <t>Sun Dec 19 2021 15:10:26 GMT+0530 (India Standard Time)</t>
  </si>
  <si>
    <t>Sat Dec 18 2021 15:18:46 GMT+0530 (India Standard Time)</t>
  </si>
  <si>
    <t>Fri Dec 17 2021 15:11:02 GMT+0530 (India Standard Time)</t>
  </si>
  <si>
    <t>Thu Dec 16 2021 15:10:36 GMT+0530 (India Standard Time)</t>
  </si>
  <si>
    <t>Thu Dec 16 2021 15:10:35 GMT+0530 (India Standard Time)</t>
  </si>
  <si>
    <t>Wed Dec 15 2021 15:12:42 GMT+0530 (India Standard Time)</t>
  </si>
  <si>
    <t>Wed Dec 15 2021 15:12:41 GMT+0530 (India Standard Time)</t>
  </si>
  <si>
    <t>Tue Dec 14 2021 15:08:19 GMT+0530 (India Standard Time)</t>
  </si>
  <si>
    <t>Tue Dec 14 2021 06:53:01 GMT+0530 (India Standard Time)</t>
  </si>
  <si>
    <t>Mon Dec 13 2021 15:10:01 GMT+0530 (India Standard Time)</t>
  </si>
  <si>
    <t>Mon Dec 13 2021 15:06:13 GMT+0530 (India Standard Time)</t>
  </si>
  <si>
    <t>Mon Dec 13 2021 15:05:27 GMT+0530 (India Standard Time)</t>
  </si>
  <si>
    <t>Sun Dec 12 2021 15:09:23 GMT+0530 (India Standard Time)</t>
  </si>
  <si>
    <t>Sun Dec 12 2021 15:05:38 GMT+0530 (India Standard Time)</t>
  </si>
  <si>
    <t>Sun Dec 12 2021 15:04:46 GMT+0530 (India Standard Time)</t>
  </si>
  <si>
    <t>Sun Dec 12 2021 15:04:02 GMT+0530 (India Standard Time)</t>
  </si>
  <si>
    <t>Sun Dec 12 2021 15:02:32 GMT+0530 (India Standard Time)</t>
  </si>
  <si>
    <t>Sat Dec 11 2021 15:10:00 GMT+0530 (India Standard Time)</t>
  </si>
  <si>
    <t>Sat Dec 11 2021 15:06:12 GMT+0530 (India Standard Time)</t>
  </si>
  <si>
    <t>Sat Dec 11 2021 15:04:59 GMT+0530 (India Standard Time)</t>
  </si>
  <si>
    <t>Fri Dec 10 2021 15:09:35 GMT+0530 (India Standard Time)</t>
  </si>
  <si>
    <t>Fri Dec 10 2021 15:05:45 GMT+0530 (India Standard Time)</t>
  </si>
  <si>
    <t>Fri Dec 10 2021 15:04:35 GMT+0530 (India Standard Time)</t>
  </si>
  <si>
    <t>Thu Dec 09 2021 15:09:33 GMT+0530 (India Standard Time)</t>
  </si>
  <si>
    <t>Thu Dec 09 2021 15:05:53 GMT+0530 (India Standard Time)</t>
  </si>
  <si>
    <t>Thu Dec 09 2021 15:04:36 GMT+0530 (India Standard Time)</t>
  </si>
  <si>
    <t>Wed Dec 08 2021 15:12:41 GMT+0530 (India Standard Time)</t>
  </si>
  <si>
    <t>Wed Dec 08 2021 15:08:08 GMT+0530 (India Standard Time)</t>
  </si>
  <si>
    <t>Wed Dec 08 2021 15:05:39 GMT+0530 (India Standard Time)</t>
  </si>
  <si>
    <t>Wed Dec 08 2021 07:59:02 GMT+0530 (India Standard Time)</t>
  </si>
  <si>
    <t>Tue Dec 07 2021 15:05:57 GMT+0530 (India Standard Time)</t>
  </si>
  <si>
    <t>Tue Dec 07 2021 15:04:41 GMT+0530 (India Standard Time)</t>
  </si>
  <si>
    <t>Mon Dec 06 2021 15:12:55 GMT+0530 (India Standard Time)</t>
  </si>
  <si>
    <t>Mon Dec 06 2021 15:08:05 GMT+0530 (India Standard Time)</t>
  </si>
  <si>
    <t>Mon Dec 06 2021 15:06:36 GMT+0530 (India Standard Time)</t>
  </si>
  <si>
    <t>Sun Dec 05 2021 15:10:47 GMT+0530 (India Standard Time)</t>
  </si>
  <si>
    <t>Sun Dec 05 2021 15:06:37 GMT+0530 (India Standard Time)</t>
  </si>
  <si>
    <t>Sun Dec 05 2021 15:05:18 GMT+0530 (India Standard Time)</t>
  </si>
  <si>
    <t>Sun Dec 05 2021 15:03:59 GMT+0530 (India Standard Time)</t>
  </si>
  <si>
    <t>Sun Dec 05 2021 15:02:28 GMT+0530 (India Standard Time)</t>
  </si>
  <si>
    <t>Sat Dec 04 2021 15:12:31 GMT+0530 (India Standard Time)</t>
  </si>
  <si>
    <t>Sat Dec 04 2021 15:07:39 GMT+0530 (India Standard Time)</t>
  </si>
  <si>
    <t>Sat Dec 04 2021 15:06:00 GMT+0530 (India Standard Time)</t>
  </si>
  <si>
    <t>Fri Dec 03 2021 15:12:09 GMT+0530 (India Standard Time)</t>
  </si>
  <si>
    <t>Fri Dec 03 2021 15:06:59 GMT+0530 (India Standard Time)</t>
  </si>
  <si>
    <t>Fri Dec 03 2021 15:05:36 GMT+0530 (India Standard Time)</t>
  </si>
  <si>
    <t>Fri Dec 03 2021 06:24:56 GMT+0530 (India Standard Time)</t>
  </si>
  <si>
    <t>Fri Dec 03 2021 06:19:43 GMT+0530 (India Standard Time)</t>
  </si>
  <si>
    <t>Thu Dec 02 2021 15:13:37 GMT+0530 (India Standard Time)</t>
  </si>
  <si>
    <t>Thu Dec 02 2021 15:07:52 GMT+0530 (India Standard Time)</t>
  </si>
  <si>
    <t>Thu Dec 02 2021 15:06:08 GMT+0530 (India Standard Time)</t>
  </si>
  <si>
    <t>Wed Dec 01 2021 15:09:12 GMT+0530 (India Standard Time)</t>
  </si>
  <si>
    <t>Wed Dec 01 2021 15:07:13 GMT+0530 (India Standard Time)</t>
  </si>
  <si>
    <t>Tue Nov 30 2021 15:07:50 GMT+0530 (India Standard Time)</t>
  </si>
  <si>
    <t>Tue Nov 30 2021 15:06:12 GMT+0530 (India Standard Time)</t>
  </si>
  <si>
    <t>Tue Nov 30 2021 15:04:13 GMT+0530 (India Standard Time)</t>
  </si>
  <si>
    <t>Mon Nov 29 2021 15:10:26 GMT+0530 (India Standard Time)</t>
  </si>
  <si>
    <t>Mon Nov 29 2021 15:08:31 GMT+0530 (India Standard Time)</t>
  </si>
  <si>
    <t>Mon Nov 29 2021 15:05:55 GMT+0530 (India Standard Time)</t>
  </si>
  <si>
    <t>Sun Nov 28 2021 15:08:25 GMT+0530 (India Standard Time)</t>
  </si>
  <si>
    <t>Sun Nov 28 2021 15:06:41 GMT+0530 (India Standard Time)</t>
  </si>
  <si>
    <t>Sun Nov 28 2021 15:04:38 GMT+0530 (India Standard Time)</t>
  </si>
  <si>
    <t>Sun Nov 28 2021 15:04:33 GMT+0530 (India Standard Time)</t>
  </si>
  <si>
    <t>Sun Nov 28 2021 15:02:30 GMT+0530 (India Standard Time)</t>
  </si>
  <si>
    <t>Sun Nov 28 2021 09:32:08 GMT+0530 (India Standard Time)</t>
  </si>
  <si>
    <t>SBIN421332797976</t>
  </si>
  <si>
    <t>Wed Nov 24 2021 15:09:39 GMT+0530 (India Standard Time)</t>
  </si>
  <si>
    <t>Wed Nov 24 2021 15:07:41 GMT+0530 (India Standard Time)</t>
  </si>
  <si>
    <t>Wed Nov 24 2021 15:05:29 GMT+0530 (India Standard Time)</t>
  </si>
  <si>
    <t>Tue Nov 23 2021 15:10:52 GMT+0530 (India Standard Time)</t>
  </si>
  <si>
    <t>Tue Nov 23 2021 15:08:29 GMT+0530 (India Standard Time)</t>
  </si>
  <si>
    <t>Tue Nov 23 2021 15:05:53 GMT+0530 (India Standard Time)</t>
  </si>
  <si>
    <t>Mon Nov 22 2021 15:14:20 GMT+0530 (India Standard Time)</t>
  </si>
  <si>
    <t>Mon Nov 22 2021 15:11:22 GMT+0530 (India Standard Time)</t>
  </si>
  <si>
    <t>Mon Nov 22 2021 15:07:41 GMT+0530 (India Standard Time)</t>
  </si>
  <si>
    <t>Sun Nov 21 2021 15:11:23 GMT+0530 (India Standard Time)</t>
  </si>
  <si>
    <t>Sun Nov 21 2021 15:08:40 GMT+0530 (India Standard Time)</t>
  </si>
  <si>
    <t>Sun Nov 21 2021 15:05:57 GMT+0530 (India Standard Time)</t>
  </si>
  <si>
    <t>Sat Nov 20 2021 15:14:53 GMT+0530 (India Standard Time)</t>
  </si>
  <si>
    <t>Sat Nov 20 2021 15:11:22 GMT+0530 (India Standard Time)</t>
  </si>
  <si>
    <t>Sat Nov 20 2021 15:07:49 GMT+0530 (India Standard Time)</t>
  </si>
  <si>
    <t>Sat Nov 20 2021 15:07:36 GMT+0530 (India Standard Time)</t>
  </si>
  <si>
    <t>Fri Nov 19 2021 15:12:28 GMT+0530 (India Standard Time)</t>
  </si>
  <si>
    <t>Fri Nov 19 2021 15:09:25 GMT+0530 (India Standard Time)</t>
  </si>
  <si>
    <t>Fri Nov 19 2021 15:06:27 GMT+0530 (India Standard Time)</t>
  </si>
  <si>
    <t>Thu Nov 18 2021 16:00:59 GMT+0530 (India Standard Time)</t>
  </si>
  <si>
    <t>Thu Nov 18 2021 15:38:48 GMT+0530 (India Standard Time)</t>
  </si>
  <si>
    <t>Thu Nov 18 2021 15:21:06 GMT+0530 (India Standard Time)</t>
  </si>
  <si>
    <t>Thu Nov 18 2021 15:04:02 GMT+0530 (India Standard Time)</t>
  </si>
  <si>
    <t>Wed Nov 17 2021 15:50:11 GMT+0530 (India Standard Time)</t>
  </si>
  <si>
    <t>Wed Nov 17 2021 15:32:27 GMT+0530 (India Standard Time)</t>
  </si>
  <si>
    <t>Wed Nov 17 2021 15:17:53 GMT+0530 (India Standard Time)</t>
  </si>
  <si>
    <t>Tue Nov 16 2021 16:20:23 GMT+0530 (India Standard Time)</t>
  </si>
  <si>
    <t>Tue Nov 16 2021 15:44:46 GMT+0530 (India Standard Time)</t>
  </si>
  <si>
    <t>Tue Nov 16 2021 15:22:52 GMT+0530 (India Standard Time)</t>
  </si>
  <si>
    <t>Mon Nov 15 2021 16:13:02 GMT+0530 (India Standard Time)</t>
  </si>
  <si>
    <t>Mon Nov 15 2021 15:48:56 GMT+0530 (India Standard Time)</t>
  </si>
  <si>
    <t>Mon Nov 15 2021 15:25:01 GMT+0530 (India Standard Time)</t>
  </si>
  <si>
    <t>Sun Nov 14 2021 16:03:58 GMT+0530 (India Standard Time)</t>
  </si>
  <si>
    <t>Sun Nov 14 2021 15:36:27 GMT+0530 (India Standard Time)</t>
  </si>
  <si>
    <t>Sun Nov 14 2021 15:19:24 GMT+0530 (India Standard Time)</t>
  </si>
  <si>
    <t>Sat Nov 13 2021 15:47:43 GMT+0530 (India Standard Time)</t>
  </si>
  <si>
    <t>Sat Nov 13 2021 15:25:52 GMT+0530 (India Standard Time)</t>
  </si>
  <si>
    <t>Sat Nov 13 2021 15:24:37 GMT+0530 (India Standard Time)</t>
  </si>
  <si>
    <t>Fri Nov 12 2021 15:45:34 GMT+0530 (India Standard Time)</t>
  </si>
  <si>
    <t>Fri Nov 12 2021 15:24:03 GMT+0530 (India Standard Time)</t>
  </si>
  <si>
    <t>Thu Nov 11 2021 15:44:42 GMT+0530 (India Standard Time)</t>
  </si>
  <si>
    <t>Thu Nov 11 2021 15:22:29 GMT+0530 (India Standard Time)</t>
  </si>
  <si>
    <t>Thu Nov 11 2021 15:03:38 GMT+0530 (India Standard Time)</t>
  </si>
  <si>
    <t>Wed Nov 10 2021 15:46:30 GMT+0530 (India Standard Time)</t>
  </si>
  <si>
    <t>Wed Nov 10 2021 15:23:21 GMT+0530 (India Standard Time)</t>
  </si>
  <si>
    <t>Tue Nov 09 2021 15:55:23 GMT+0530 (India Standard Time)</t>
  </si>
  <si>
    <t>Tue Nov 09 2021 15:24:15 GMT+0530 (India Standard Time)</t>
  </si>
  <si>
    <t>Tue Nov 09 2021 09:02:36 GMT+0530 (India Standard Time)</t>
  </si>
  <si>
    <t>SBIN521313666963</t>
  </si>
  <si>
    <t>Mon Nov 08 2021 15:25:16 GMT+0530 (India Standard Time)</t>
  </si>
  <si>
    <t>Mon Nov 08 2021 15:25:15 GMT+0530 (India Standard Time)</t>
  </si>
  <si>
    <t>Sun Nov 07 2021 15:21:50 GMT+0530 (India Standard Time)</t>
  </si>
  <si>
    <t>Sun Nov 07 2021 15:21:49 GMT+0530 (India Standard Time)</t>
  </si>
  <si>
    <t>Sat Nov 06 2021 15:27:56 GMT+0530 (India Standard Time)</t>
  </si>
  <si>
    <t>Sat Nov 06 2021 15:27:55 GMT+0530 (India Standard Time)</t>
  </si>
  <si>
    <t>Sat Nov 06 2021 15:26:24 GMT+0530 (India Standard Time)</t>
  </si>
  <si>
    <t>Fri Nov 05 2021 15:26:17 GMT+0530 (India Standard Time)</t>
  </si>
  <si>
    <t>Fri Nov 05 2021 15:26:15 GMT+0530 (India Standard Time)</t>
  </si>
  <si>
    <t>Fri Nov 05 2021 15:03:11 GMT+0530 (India Standard Time)</t>
  </si>
  <si>
    <t>Thu Nov 04 2021 15:25:21 GMT+0530 (India Standard Time)</t>
  </si>
  <si>
    <t>Thu Nov 04 2021 15:25:19 GMT+0530 (India Standard Time)</t>
  </si>
  <si>
    <t>Wed Nov 03 2021 15:26:43 GMT+0530 (India Standard Time)</t>
  </si>
  <si>
    <t>Wed Nov 03 2021 15:26:42 GMT+0530 (India Standard Time)</t>
  </si>
  <si>
    <t>Tue Nov 02 2021 15:27:55 GMT+0530 (India Standard Time)</t>
  </si>
  <si>
    <t>Tue Nov 02 2021 15:27:54 GMT+0530 (India Standard Time)</t>
  </si>
  <si>
    <t>Mon Nov 01 2021 15:30:34 GMT+0530 (India Standard Time)</t>
  </si>
  <si>
    <t>Mon Nov 01 2021 15:30:31 GMT+0530 (India Standard Time)</t>
  </si>
  <si>
    <t>Sun Oct 31 2021 16:03:05 GMT+0530 (India Standard Time)</t>
  </si>
  <si>
    <t>SBIN221304118519</t>
  </si>
  <si>
    <t>Sun Oct 31 2021 15:29:42 GMT+0530 (India Standard Time)</t>
  </si>
  <si>
    <t>Sun Oct 31 2021 15:26:58 GMT+0530 (India Standard Time)</t>
  </si>
  <si>
    <t>Sat Oct 30 2021 15:02:56 GMT+0530 (India Standard Time)</t>
  </si>
  <si>
    <t>Tue Oct 12 2021 17:07:53 GMT+0530 (India Standard Time)</t>
  </si>
  <si>
    <t>SBIN521285424623</t>
  </si>
  <si>
    <t>Wed Oct 06 2021 21:51:22 GMT+0530 (India Standard Time)</t>
  </si>
  <si>
    <t>Tue Oct 05 2021 15:14:55 GMT+0530 (India Standard Time)</t>
  </si>
  <si>
    <t>Thu Sep 30 2021 08:57:17 GMT+0530 (India Standard Time)</t>
  </si>
  <si>
    <t>Tue Sep 28 2021 15:21:58 GMT+0530 (India Standard Time)</t>
  </si>
  <si>
    <t>Tue Sep 21 2021 15:20:05 GMT+0530 (India Standard Time)</t>
  </si>
  <si>
    <t>Thu Sep 16 2021 11:25:54 GMT+0530 (India Standard Time)</t>
  </si>
  <si>
    <t>Withdrawal</t>
  </si>
  <si>
    <t>Tue Sep 14 2021 15:31:20 GMT+0530 (India Standard Time)</t>
  </si>
  <si>
    <t>Tue Sep 14 2021 10:58:28 GMT+0530 (India Standard Time)</t>
  </si>
  <si>
    <t>Mon Sep 13 2021 19:00:22 GMT+0530 (India Standard Time)</t>
  </si>
  <si>
    <t>Tue Aug 31 2021 17:25:53 GMT+0530 (India Standard Time)</t>
  </si>
  <si>
    <t>Tue Aug 31 2021 17:23:36 GMT+0530 (India Standard Time)</t>
  </si>
  <si>
    <t>Tue Aug 31 2021 17:05:24 GMT+0530 (India Standard Time)</t>
  </si>
  <si>
    <t>Exchange Name</t>
  </si>
  <si>
    <t>Coin Name</t>
  </si>
  <si>
    <t>BTC</t>
  </si>
  <si>
    <t>LINK</t>
  </si>
  <si>
    <t>BAT</t>
  </si>
  <si>
    <t>UNI</t>
  </si>
  <si>
    <t>Quantity</t>
  </si>
  <si>
    <t>Avg.Price</t>
  </si>
  <si>
    <t>MANA</t>
  </si>
  <si>
    <t>AAVE</t>
  </si>
  <si>
    <t>ETH</t>
  </si>
  <si>
    <t>BNB</t>
  </si>
  <si>
    <t>ADA</t>
  </si>
  <si>
    <t>DOT</t>
  </si>
  <si>
    <t>SOL</t>
  </si>
  <si>
    <t>ENJ</t>
  </si>
  <si>
    <t>MATIC</t>
  </si>
  <si>
    <t>Invested</t>
  </si>
  <si>
    <t>CAKE</t>
  </si>
  <si>
    <t>XRP</t>
  </si>
  <si>
    <t>TO: 35me34FRUBiQHcxorctMDcGgtQPNnKVmn9</t>
  </si>
  <si>
    <t>Exchange Credit</t>
  </si>
  <si>
    <t>TO: 0x4a613608083BA20b50B31C3d0Ea1853283764C2C</t>
  </si>
  <si>
    <t>AIP Credit</t>
  </si>
  <si>
    <t>Tue Sep 14 2021 15:31:22 GMT+0530 (India Standard Time)</t>
  </si>
  <si>
    <t>Interest Payout</t>
  </si>
  <si>
    <t>Mon Sep 20 2021 08:22:37 GMT+0530 (India Standard Time)</t>
  </si>
  <si>
    <t>Mon Sep 20 2021 08:22:38 GMT+0530 (India Standard Time)</t>
  </si>
  <si>
    <t>Mon Sep 27 2021 07:58:29 GMT+0530 (India Standard Time)</t>
  </si>
  <si>
    <t>Mon Sep 27 2021 08:22:50 GMT+0530 (India Standard Time)</t>
  </si>
  <si>
    <t>Tue Sep 28 2021 15:21:59 GMT+0530 (India Standard Time)</t>
  </si>
  <si>
    <t>Fri Oct 01 2021 04:43:08 GMT+0530 (India Standard Time)</t>
  </si>
  <si>
    <t>Referral Kickback</t>
  </si>
  <si>
    <t>Fri Oct 01 2021 04:43:10 GMT+0530 (India Standard Time)</t>
  </si>
  <si>
    <t>Mon Oct 04 2021 10:58:35 GMT+0530 (India Standard Time)</t>
  </si>
  <si>
    <t>Mon Oct 04 2021 11:22:37 GMT+0530 (India Standard Time)</t>
  </si>
  <si>
    <t>Tue Oct 05 2021 15:14:56 GMT+0530 (India Standard Time)</t>
  </si>
  <si>
    <t>Mon Oct 11 2021 06:33:49 GMT+0530 (India Standard Time)</t>
  </si>
  <si>
    <t>Mon Oct 11 2021 07:45:40 GMT+0530 (India Standard Time)</t>
  </si>
  <si>
    <t>Fri Oct 15 2021 04:57:30 GMT+0530 (India Standard Time)</t>
  </si>
  <si>
    <t>Sat Oct 16 2021 04:51:13 GMT+0530 (India Standard Time)</t>
  </si>
  <si>
    <t>Sat Oct 16 2021 04:51:15 GMT+0530 (India Standard Time)</t>
  </si>
  <si>
    <t>Mon Oct 18 2021 05:42:06 GMT+0530 (India Standard Time)</t>
  </si>
  <si>
    <t>Mon Oct 18 2021 06:18:30 GMT+0530 (India Standard Time)</t>
  </si>
  <si>
    <t>Mon Oct 25 2021 05:47:17 GMT+0530 (India Standard Time)</t>
  </si>
  <si>
    <t>Sun Oct 31 2021 05:15:30 GMT+0530 (India Standard Time)</t>
  </si>
  <si>
    <t>Sun Oct 31 2021 15:26:59 GMT+0530 (India Standard Time)</t>
  </si>
  <si>
    <t>Mon Nov 01 2021 05:43:29 GMT+0530 (India Standard Time)</t>
  </si>
  <si>
    <t>Mon Nov 01 2021 07:08:04 GMT+0530 (India Standard Time)</t>
  </si>
  <si>
    <t>Mon Nov 01 2021 15:30:32 GMT+0530 (India Standard Time)</t>
  </si>
  <si>
    <t>Mon Nov 01 2021 15:30:35 GMT+0530 (India Standard Time)</t>
  </si>
  <si>
    <t>Tue Nov 02 2021 05:05:52 GMT+0530 (India Standard Time)</t>
  </si>
  <si>
    <t>Tue Nov 02 2021 05:05:53 GMT+0530 (India Standard Time)</t>
  </si>
  <si>
    <t>Wed Nov 03 2021 15:26:44 GMT+0530 (India Standard Time)</t>
  </si>
  <si>
    <t>Thu Nov 04 2021 15:25:20 GMT+0530 (India Standard Time)</t>
  </si>
  <si>
    <t>Fri Nov 05 2021 15:03:12 GMT+0530 (India Standard Time)</t>
  </si>
  <si>
    <t>Fri Nov 05 2021 15:26:16 GMT+0530 (India Standard Time)</t>
  </si>
  <si>
    <t>Sat Nov 06 2021 15:27:57 GMT+0530 (India Standard Time)</t>
  </si>
  <si>
    <t>Sun Nov 07 2021 15:21:51 GMT+0530 (India Standard Time)</t>
  </si>
  <si>
    <t>Mon Nov 08 2021 05:44:44 GMT+0530 (India Standard Time)</t>
  </si>
  <si>
    <t>Mon Nov 08 2021 08:36:26 GMT+0530 (India Standard Time)</t>
  </si>
  <si>
    <t>Mon Nov 08 2021 08:37:29 GMT+0530 (India Standard Time)</t>
  </si>
  <si>
    <t>Mon Nov 08 2021 15:25:17 GMT+0530 (India Standard Time)</t>
  </si>
  <si>
    <t>Tue Nov 09 2021 15:24:16 GMT+0530 (India Standard Time)</t>
  </si>
  <si>
    <t>Tue Nov 09 2021 15:55:24 GMT+0530 (India Standard Time)</t>
  </si>
  <si>
    <t>Wed Nov 10 2021 15:23:22 GMT+0530 (India Standard Time)</t>
  </si>
  <si>
    <t>Wed Nov 10 2021 15:46:31 GMT+0530 (India Standard Time)</t>
  </si>
  <si>
    <t>Thu Nov 11 2021 15:22:30 GMT+0530 (India Standard Time)</t>
  </si>
  <si>
    <t>Fri Nov 12 2021 05:27:53 GMT+0530 (India Standard Time)</t>
  </si>
  <si>
    <t>Fri Nov 12 2021 05:27:57 GMT+0530 (India Standard Time)</t>
  </si>
  <si>
    <t>Fri Nov 12 2021 15:24:04 GMT+0530 (India Standard Time)</t>
  </si>
  <si>
    <t>Sun Nov 14 2021 05:08:37 GMT+0530 (India Standard Time)</t>
  </si>
  <si>
    <t>Sun Nov 14 2021 06:24:23 GMT+0530 (India Standard Time)</t>
  </si>
  <si>
    <t>Sun Nov 14 2021 06:24:26 GMT+0530 (India Standard Time)</t>
  </si>
  <si>
    <t>Sun Nov 14 2021 15:19:25 GMT+0530 (India Standard Time)</t>
  </si>
  <si>
    <t>Mon Nov 15 2021 05:48:07 GMT+0530 (India Standard Time)</t>
  </si>
  <si>
    <t>Mon Nov 15 2021 08:44:27 GMT+0530 (India Standard Time)</t>
  </si>
  <si>
    <t>Mon Nov 15 2021 08:45:38 GMT+0530 (India Standard Time)</t>
  </si>
  <si>
    <t>Mon Nov 15 2021 08:51:56 GMT+0530 (India Standard Time)</t>
  </si>
  <si>
    <t>Mon Nov 15 2021 11:27:57 GMT+0530 (India Standard Time)</t>
  </si>
  <si>
    <t>Mon Nov 15 2021 15:25:02 GMT+0530 (India Standard Time)</t>
  </si>
  <si>
    <t>Mon Nov 15 2021 15:48:57 GMT+0530 (India Standard Time)</t>
  </si>
  <si>
    <t>Tue Nov 16 2021 15:22:53 GMT+0530 (India Standard Time)</t>
  </si>
  <si>
    <t>Tue Nov 16 2021 15:22:54 GMT+0530 (India Standard Time)</t>
  </si>
  <si>
    <t>Tue Nov 16 2021 15:44:47 GMT+0530 (India Standard Time)</t>
  </si>
  <si>
    <t>Wed Nov 17 2021 15:17:54 GMT+0530 (India Standard Time)</t>
  </si>
  <si>
    <t>Thu Nov 18 2021 15:04:03 GMT+0530 (India Standard Time)</t>
  </si>
  <si>
    <t>Thu Nov 18 2021 15:21:07 GMT+0530 (India Standard Time)</t>
  </si>
  <si>
    <t>Thu Nov 18 2021 15:38:49 GMT+0530 (India Standard Time)</t>
  </si>
  <si>
    <t>Fri Nov 19 2021 15:06:28 GMT+0530 (India Standard Time)</t>
  </si>
  <si>
    <t>Sat Nov 20 2021 15:07:37 GMT+0530 (India Standard Time)</t>
  </si>
  <si>
    <t>Mon Nov 22 2021 05:16:50 GMT+0530 (India Standard Time)</t>
  </si>
  <si>
    <t>Mon Nov 22 2021 05:43:20 GMT+0530 (India Standard Time)</t>
  </si>
  <si>
    <t>Mon Nov 22 2021 05:43:30 GMT+0530 (India Standard Time)</t>
  </si>
  <si>
    <t>Mon Nov 22 2021 06:11:04 GMT+0530 (India Standard Time)</t>
  </si>
  <si>
    <t>Mon Nov 29 2021 05:18:30 GMT+0530 (India Standard Time)</t>
  </si>
  <si>
    <t>Mon Nov 29 2021 05:47:31 GMT+0530 (India Standard Time)</t>
  </si>
  <si>
    <t>Mon Nov 29 2021 05:47:42 GMT+0530 (India Standard Time)</t>
  </si>
  <si>
    <t>Tue Nov 30 2021 04:46:57 GMT+0530 (India Standard Time)</t>
  </si>
  <si>
    <t>Wed Dec 01 2021 04:48:56 GMT+0530 (India Standard Time)</t>
  </si>
  <si>
    <t>Wed Dec 01 2021 04:48:58 GMT+0530 (India Standard Time)</t>
  </si>
  <si>
    <t>Thu Dec 02 2021 04:49:25 GMT+0530 (India Standard Time)</t>
  </si>
  <si>
    <t>Mon Dec 06 2021 05:16:02 GMT+0530 (India Standard Time)</t>
  </si>
  <si>
    <t>Fri Dec 10 2021 04:51:13 GMT+0530 (India Standard Time)</t>
  </si>
  <si>
    <t>Fri Dec 10 2021 04:51:14 GMT+0530 (India Standard Time)</t>
  </si>
  <si>
    <t>Sun Dec 12 2021 04:49:22 GMT+0530 (India Standard Time)</t>
  </si>
  <si>
    <t>Sun Dec 12 2021 04:49:23 GMT+0530 (India Standard Time)</t>
  </si>
  <si>
    <t>Sun Dec 12 2021 05:09:11 GMT+0530 (India Standard Time)</t>
  </si>
  <si>
    <t>Sun Dec 12 2021 05:09:12 GMT+0530 (India Standard Time)</t>
  </si>
  <si>
    <t>Mon Dec 13 2021 05:14:27 GMT+0530 (India Standard Time)</t>
  </si>
  <si>
    <t>Mon Dec 13 2021 05:35:57 GMT+0530 (India Standard Time)</t>
  </si>
  <si>
    <t>Mon Dec 13 2021 05:36:07 GMT+0530 (India Standard Time)</t>
  </si>
  <si>
    <t>Mon Dec 13 2021 06:33:34 GMT+0530 (India Standard Time)</t>
  </si>
  <si>
    <t>Tue Dec 14 2021 04:54:28 GMT+0530 (India Standard Time)</t>
  </si>
  <si>
    <t>Wed Dec 15 2021 04:46:23 GMT+0530 (India Standard Time)</t>
  </si>
  <si>
    <t>Wed Dec 15 2021 04:46:24 GMT+0530 (India Standard Time)</t>
  </si>
  <si>
    <t>Wed Dec 15 2021 17:13:43 GMT+0530 (India Standard Time)</t>
  </si>
  <si>
    <t>Wed Dec 15 2021 17:33:51 GMT+0530 (India Standard Time)</t>
  </si>
  <si>
    <t>Wed Dec 15 2021 17:33:58 GMT+0530 (India Standard Time)</t>
  </si>
  <si>
    <t>Wed Dec 15 2021 18:49:04 GMT+0530 (India Standard Time)</t>
  </si>
  <si>
    <t>Fri Dec 17 2021 15:11:03 GMT+0530 (India Standard Time)</t>
  </si>
  <si>
    <t>Mon Dec 20 2021 04:54:16 GMT+0530 (India Standard Time)</t>
  </si>
  <si>
    <t>Mon Dec 20 2021 04:54:17 GMT+0530 (India Standard Time)</t>
  </si>
  <si>
    <t>Mon Dec 20 2021 04:54:18 GMT+0530 (India Standard Time)</t>
  </si>
  <si>
    <t>Mon Dec 20 2021 05:11:40 GMT+0530 (India Standard Time)</t>
  </si>
  <si>
    <t>Mon Dec 20 2021 05:27:34 GMT+0530 (India Standard Time)</t>
  </si>
  <si>
    <t>Mon Dec 20 2021 05:27:40 GMT+0530 (India Standard Time)</t>
  </si>
  <si>
    <t>Mon Dec 20 2021 06:43:59 GMT+0530 (India Standard Time)</t>
  </si>
  <si>
    <t>Mon Dec 27 2021 05:12:04 GMT+0530 (India Standard Time)</t>
  </si>
  <si>
    <t>Mon Dec 27 2021 05:28:57 GMT+0530 (India Standard Time)</t>
  </si>
  <si>
    <t>Mon Dec 27 2021 05:29:03 GMT+0530 (India Standard Time)</t>
  </si>
  <si>
    <t>Mon Dec 27 2021 06:47:33 GMT+0530 (India Standard Time)</t>
  </si>
  <si>
    <t>Thu Dec 30 2021 04:55:51 GMT+0530 (India Standard Time)</t>
  </si>
  <si>
    <t>Fri Dec 31 2021 04:57:24 GMT+0530 (India Standard Time)</t>
  </si>
  <si>
    <t>Fri Dec 31 2021 04:57:25 GMT+0530 (India Standard Time)</t>
  </si>
  <si>
    <t>Sat Jan 01 2022 04:58:42 GMT+0530 (India Standard Time)</t>
  </si>
  <si>
    <t>Mon Jan 03 2022 05:14:08 GMT+0530 (India Standard Time)</t>
  </si>
  <si>
    <t>Mon Jan 03 2022 05:36:15 GMT+0530 (India Standard Time)</t>
  </si>
  <si>
    <t>Mon Jan 03 2022 05:36:25 GMT+0530 (India Standard Time)</t>
  </si>
  <si>
    <t>Mon Jan 03 2022 07:08:50 GMT+0530 (India Standard Time)</t>
  </si>
  <si>
    <t>Tue Jan 04 2022 15:08:30 GMT+0530 (India Standard Time)</t>
  </si>
  <si>
    <t>Thu Jan 06 2022 04:54:19 GMT+0530 (India Standard Time)</t>
  </si>
  <si>
    <t>Thu Jan 06 2022 04:54:20 GMT+0530 (India Standard Time)</t>
  </si>
  <si>
    <t>Fri Jan 07 2022 19:51:52 GMT+0530 (India Standard Time)</t>
  </si>
  <si>
    <t>Sat Jan 08 2022 06:21:13 GMT+0530 (India Standard Time)</t>
  </si>
  <si>
    <t>Sat Jan 08 2022 06:21:15 GMT+0530 (India Standard Time)</t>
  </si>
  <si>
    <t>Sat Jan 08 2022 06:21:16 GMT+0530 (India Standard Time)</t>
  </si>
  <si>
    <t>Mon Jan 10 2022 05:14:10 GMT+0530 (India Standard Time)</t>
  </si>
  <si>
    <t>Mon Jan 10 2022 05:36:07 GMT+0530 (India Standard Time)</t>
  </si>
  <si>
    <t>Mon Jan 10 2022 05:36:17 GMT+0530 (India Standard Time)</t>
  </si>
  <si>
    <t>Mon Jan 10 2022 07:05:57 GMT+0530 (India Standard Time)</t>
  </si>
  <si>
    <t>Mon Jan 10 2022 07:38:46 GMT+0530 (India Standard Time)</t>
  </si>
  <si>
    <t>Tue Jan 11 2022 05:01:13 GMT+0530 (India Standard Time)</t>
  </si>
  <si>
    <t>Tue Jan 11 2022 05:01:14 GMT+0530 (India Standard Time)</t>
  </si>
  <si>
    <t>Wed Jan 12 2022 04:45:10 GMT+0530 (India Standard Time)</t>
  </si>
  <si>
    <t>Wed Jan 12 2022 04:45:11 GMT+0530 (India Standard Time)</t>
  </si>
  <si>
    <t>Wed Jan 12 2022 15:06:28 GMT+0530 (India Standard Time)</t>
  </si>
  <si>
    <t>Thu Jan 13 2022 05:15:22 GMT+0530 (India Standard Time)</t>
  </si>
  <si>
    <t>Fri Jan 14 2022 05:08:14 GMT+0530 (India Standard Time)</t>
  </si>
  <si>
    <t>Fri Jan 14 2022 05:08:15 GMT+0530 (India Standard Time)</t>
  </si>
  <si>
    <t>Sat Jan 15 2022 04:49:11 GMT+0530 (India Standard Time)</t>
  </si>
  <si>
    <t>Sat Jan 15 2022 04:49:12 GMT+0530 (India Standard Time)</t>
  </si>
  <si>
    <t>Sat Jan 15 2022 04:49:13 GMT+0530 (India Standard Time)</t>
  </si>
  <si>
    <t>Sat Jan 15 2022 04:49:14 GMT+0530 (India Standard Time)</t>
  </si>
  <si>
    <t>Sat Jan 15 2022 04:49:15 GMT+0530 (India Standard Time)</t>
  </si>
  <si>
    <t>Mon Jan 17 2022 05:15:15 GMT+0530 (India Standard Time)</t>
  </si>
  <si>
    <t>Mon Jan 17 2022 05:39:10 GMT+0530 (India Standard Time)</t>
  </si>
  <si>
    <t>Mon Jan 17 2022 05:39:20 GMT+0530 (India Standard Time)</t>
  </si>
  <si>
    <t>Mon Jan 17 2022 07:11:41 GMT+0530 (India Standard Time)</t>
  </si>
  <si>
    <t>Mon Jan 17 2022 07:11:42 GMT+0530 (India Standard Time)</t>
  </si>
  <si>
    <t>Mon Jan 17 2022 07:55:32 GMT+0530 (India Standard Time)</t>
  </si>
  <si>
    <t>Mon Jan 17 2022 08:02:02 GMT+0530 (India Standard Time)</t>
  </si>
  <si>
    <t>Wed Jan 19 2022 05:03:15 GMT+0530 (India Standard Time)</t>
  </si>
  <si>
    <t>Wed Jan 19 2022 05:03:16 GMT+0530 (India Standard Time)</t>
  </si>
  <si>
    <t>Mon Jan 24 2022 04:49:48 GMT+0530 (India Standard Time)</t>
  </si>
  <si>
    <t>Mon Jan 24 2022 05:14:13 GMT+0530 (India Standard Time)</t>
  </si>
  <si>
    <t>Mon Jan 24 2022 05:35:15 GMT+0530 (India Standard Time)</t>
  </si>
  <si>
    <t>Mon Jan 24 2022 05:35:25 GMT+0530 (India Standard Time)</t>
  </si>
  <si>
    <t>Mon Jan 24 2022 06:59:37 GMT+0530 (India Standard Time)</t>
  </si>
  <si>
    <t>Wed Jan 26 2022 04:41:42 GMT+0530 (India Standard Time)</t>
  </si>
  <si>
    <t>Thu Jan 27 2022 04:42:15 GMT+0530 (India Standard Time)</t>
  </si>
  <si>
    <t>Sat Jan 29 2022 04:49:23 GMT+0530 (India Standard Time)</t>
  </si>
  <si>
    <t>Sat Jan 29 2022 05:16:08 GMT+0530 (India Standard Time)</t>
  </si>
  <si>
    <t>Sat Jan 29 2022 15:16:35 GMT+0530 (India Standard Time)</t>
  </si>
  <si>
    <t>Sun Jan 30 2022 05:16:42 GMT+0530 (India Standard Time)</t>
  </si>
  <si>
    <t>Sun Jan 30 2022 05:16:43 GMT+0530 (India Standard Time)</t>
  </si>
  <si>
    <t>Mon Jan 31 2022 05:08:04 GMT+0530 (India Standard Time)</t>
  </si>
  <si>
    <t>Mon Jan 31 2022 05:08:05 GMT+0530 (India Standard Time)</t>
  </si>
  <si>
    <t>Mon Jan 31 2022 05:11:54 GMT+0530 (India Standard Time)</t>
  </si>
  <si>
    <t>Mon Jan 31 2022 05:27:07 GMT+0530 (India Standard Time)</t>
  </si>
  <si>
    <t>Mon Jan 31 2022 05:27:13 GMT+0530 (India Standard Time)</t>
  </si>
  <si>
    <t>Mon Jan 31 2022 06:32:52 GMT+0530 (India Standard Time)</t>
  </si>
  <si>
    <t>Mon Jan 31 2022 06:32:53 GMT+0530 (India Standard Time)</t>
  </si>
  <si>
    <t>Wed Feb 02 2022 04:43:58 GMT+0530 (India Standard Time)</t>
  </si>
  <si>
    <t>Wed Feb 02 2022 04:43:59 GMT+0530 (India Standard Time)</t>
  </si>
  <si>
    <t>Sat Feb 05 2022 05:02:18 GMT+0530 (India Standard Time)</t>
  </si>
  <si>
    <t>Sat Feb 05 2022 05:02:19 GMT+0530 (India Standard Time)</t>
  </si>
  <si>
    <t>Mon Feb 07 2022 05:13:35 GMT+0530 (India Standard Time)</t>
  </si>
  <si>
    <t>Mon Feb 07 2022 05:35:16 GMT+0530 (India Standard Time)</t>
  </si>
  <si>
    <t>Mon Feb 07 2022 05:35:26 GMT+0530 (India Standard Time)</t>
  </si>
  <si>
    <t>Mon Feb 07 2022 06:23:57 GMT+0530 (India Standard Time)</t>
  </si>
  <si>
    <t>Mon Feb 07 2022 06:24:02 GMT+0530 (India Standard Time)</t>
  </si>
  <si>
    <t>Mon Feb 07 2022 06:24:03 GMT+0530 (India Standard Time)</t>
  </si>
  <si>
    <t>Mon Feb 07 2022 06:39:04 GMT+0530 (India Standard Time)</t>
  </si>
  <si>
    <t>Mon Feb 07 2022 06:39:05 GMT+0530 (India Standard Time)</t>
  </si>
  <si>
    <t>Mon Feb 07 2022 07:00:41 GMT+0530 (India Standard Time)</t>
  </si>
  <si>
    <t>Wed Feb 09 2022 04:54:32 GMT+0530 (India Standard Time)</t>
  </si>
  <si>
    <t>Wed Feb 09 2022 06:34:47 GMT+0530 (India Standard Time)</t>
  </si>
  <si>
    <t>Wed Feb 09 2022 06:34:48 GMT+0530 (India Standard Time)</t>
  </si>
  <si>
    <t>Fri Feb 11 2022 04:44:30 GMT+0530 (India Standard Time)</t>
  </si>
  <si>
    <t>Fri Feb 11 2022 04:44:31 GMT+0530 (India Standard Time)</t>
  </si>
  <si>
    <t>Fri Feb 11 2022 04:44:32 GMT+0530 (India Standard Time)</t>
  </si>
  <si>
    <t>Fri Feb 11 2022 04:44:33 GMT+0530 (India Standard Time)</t>
  </si>
  <si>
    <t>Fri Feb 11 2022 04:44:35 GMT+0530 (India Standard Time)</t>
  </si>
  <si>
    <t>Fri Feb 11 2022 05:05:39 GMT+0530 (India Standard Time)</t>
  </si>
  <si>
    <t>Fri Feb 11 2022 05:05:40 GMT+0530 (India Standard Time)</t>
  </si>
  <si>
    <t>Fri Feb 11 2022 06:45:29 GMT+0530 (India Standard Time)</t>
  </si>
  <si>
    <t>Sat Feb 12 2022 08:23:26 GMT+0530 (India Standard Time)</t>
  </si>
  <si>
    <t>USDT</t>
  </si>
  <si>
    <t>Sat Feb 12 2022 08:23:36 GMT+0530 (India Standard Time)</t>
  </si>
  <si>
    <t>Sat Feb 12 2022 08:24:46 GMT+0530 (India Standard Time)</t>
  </si>
  <si>
    <t>Sat Feb 12 2022 08:24:56 GMT+0530 (India Standard Time)</t>
  </si>
  <si>
    <t>Sat Feb 12 2022 08:25:08 GMT+0530 (India Standard Time)</t>
  </si>
  <si>
    <t>Sat Feb 12 2022 08:25:18 GMT+0530 (India Standard Time)</t>
  </si>
  <si>
    <t>Sat Feb 12 2022 08:26:22 GMT+0530 (India Standard Time)</t>
  </si>
  <si>
    <t>Sat Feb 12 2022 08:26:32 GMT+0530 (India Standard Time)</t>
  </si>
  <si>
    <t>Sun Feb 13 2022 05:33:35 GMT+0530 (India Standard Time)</t>
  </si>
  <si>
    <t>Sun Feb 13 2022 05:33:37 GMT+0530 (India Standard Time)</t>
  </si>
  <si>
    <t>Sun Feb 13 2022 06:23:32 GMT+0530 (India Standard Time)</t>
  </si>
  <si>
    <t>Sun Feb 13 2022 06:23:33 GMT+0530 (India Standard Time)</t>
  </si>
  <si>
    <t>Sun Feb 13 2022 06:23:34 GMT+0530 (India Standard Time)</t>
  </si>
  <si>
    <t>Sun Feb 13 2022 08:40:18 GMT+0530 (India Standard Time)</t>
  </si>
  <si>
    <t>Sun Feb 13 2022 08:40:39 GMT+0530 (India Standard Time)</t>
  </si>
  <si>
    <t>Sun Feb 13 2022 08:40:52 GMT+0530 (India Standard Time)</t>
  </si>
  <si>
    <t>Sun Feb 13 2022 08:41:04 GMT+0530 (India Standard Time)</t>
  </si>
  <si>
    <t>Sun Feb 13 2022 08:42:33 GMT+0530 (India Standard Time)</t>
  </si>
  <si>
    <t>Sun Feb 13 2022 08:42:43 GMT+0530 (India Standard Time)</t>
  </si>
  <si>
    <t>Sun Feb 13 2022 08:43:51 GMT+0530 (India Standard Time)</t>
  </si>
  <si>
    <t>Sun Feb 13 2022 08:44:01 GMT+0530 (India Standard Time)</t>
  </si>
  <si>
    <t>Sun Feb 13 2022 09:05:40 GMT+0530 (India Standard Time)</t>
  </si>
  <si>
    <t>Sun Feb 13 2022 09:05:50 GMT+0530 (India Standard Time)</t>
  </si>
  <si>
    <t>Sun Feb 13 2022 22:04:02 GMT+0530 (India Standard Time)</t>
  </si>
  <si>
    <t>Sun Feb 13 2022 22:04:12 GMT+0530 (India Standard Time)</t>
  </si>
  <si>
    <t>Sun Feb 13 2022 22:06:09 GMT+0530 (India Standard Time)</t>
  </si>
  <si>
    <t>Sun Feb 13 2022 22:06:19 GMT+0530 (India Standard Time)</t>
  </si>
  <si>
    <t>Sun Feb 13 2022 22:06:26 GMT+0530 (India Standard Time)</t>
  </si>
  <si>
    <t>Sun Feb 13 2022 22:06:36 GMT+0530 (India Standard Time)</t>
  </si>
  <si>
    <t>Mon Feb 14 2022 05:13:00 GMT+0530 (India Standard Time)</t>
  </si>
  <si>
    <t>Mon Feb 14 2022 05:32:07 GMT+0530 (India Standard Time)</t>
  </si>
  <si>
    <t>Mon Feb 14 2022 05:32:16 GMT+0530 (India Standard Time)</t>
  </si>
  <si>
    <t>Mon Feb 14 2022 06:52:08 GMT+0530 (India Standard Time)</t>
  </si>
  <si>
    <t>Tue Feb 15 2022 06:27:43 GMT+0530 (India Standard Time)</t>
  </si>
  <si>
    <t>Tue Feb 15 2022 06:27:44 GMT+0530 (India Standard Time)</t>
  </si>
  <si>
    <t>Tue Feb 15 2022 06:27:46 GMT+0530 (India Standard Time)</t>
  </si>
  <si>
    <t>Sat Feb 19 2022 05:48:28 GMT+0530 (India Standard Time)</t>
  </si>
  <si>
    <t>Sat Feb 19 2022 05:49:44 GMT+0530 (India Standard Time)</t>
  </si>
  <si>
    <t>Sat Feb 19 2022 05:50:12 GMT+0530 (India Standard Time)</t>
  </si>
  <si>
    <t>Sat Feb 19 2022 13:09:32 GMT+0530 (India Standard Time)</t>
  </si>
  <si>
    <t>Sat Feb 19 2022 13:09:33 GMT+0530 (India Standard Time)</t>
  </si>
  <si>
    <t>Sat Feb 19 2022 13:09:34 GMT+0530 (India Standard Time)</t>
  </si>
  <si>
    <t>Sat Feb 19 2022 13:35:22 GMT+0530 (India Standard Time)</t>
  </si>
  <si>
    <t>Sat Feb 19 2022 13:35:32 GMT+0530 (India Standard Time)</t>
  </si>
  <si>
    <t>Sat Feb 19 2022 13:37:31 GMT+0530 (India Standard Time)</t>
  </si>
  <si>
    <t>Sat Feb 19 2022 13:37:41 GMT+0530 (India Standard Time)</t>
  </si>
  <si>
    <t>Mon Feb 21 2022 05:13:45 GMT+0530 (India Standard Time)</t>
  </si>
  <si>
    <t>Mon Feb 21 2022 05:33:42 GMT+0530 (India Standard Time)</t>
  </si>
  <si>
    <t>Mon Feb 21 2022 05:33:52 GMT+0530 (India Standard Time)</t>
  </si>
  <si>
    <t>Mon Feb 21 2022 06:55:42 GMT+0530 (India Standard Time)</t>
  </si>
  <si>
    <t>Wed Feb 23 2022 05:27:10 GMT+0530 (India Standard Time)</t>
  </si>
  <si>
    <t>Fri Feb 25 2022 05:11:04 GMT+0530 (India Standard Time)</t>
  </si>
  <si>
    <t>Fri Feb 25 2022 06:46:58 GMT+0530 (India Standard Time)</t>
  </si>
  <si>
    <t>Sun Feb 27 2022 06:18:39 GMT+0530 (India Standard Time)</t>
  </si>
  <si>
    <t>Sun Feb 27 2022 06:43:53 GMT+0530 (India Standard Time)</t>
  </si>
  <si>
    <t>Mon Feb 28 2022 20:03:28 GMT+0530 (India Standard Time)</t>
  </si>
  <si>
    <t>Mon Feb 28 2022 20:32:43 GMT+0530 (India Standard Time)</t>
  </si>
  <si>
    <t>Mon Feb 28 2022 20:32:54 GMT+0530 (India Standard Time)</t>
  </si>
  <si>
    <t>Mon Feb 28 2022 22:06:47 GMT+0530 (India Standard Time)</t>
  </si>
  <si>
    <t>Tue Mar 01 2022 08:19:33 GMT+0530 (India Standard Time)</t>
  </si>
  <si>
    <t>Tue Mar 01 2022 08:19:34 GMT+0530 (India Standard Time)</t>
  </si>
  <si>
    <t>Tue Mar 01 2022 08:32:21 GMT+0530 (India Standard Time)</t>
  </si>
  <si>
    <t>Tue Mar 01 2022 09:20:54 GMT+0530 (India Standard Time)</t>
  </si>
  <si>
    <t>Thu Mar 03 2022 06:43:59 GMT+0530 (India Standard Time)</t>
  </si>
  <si>
    <t>Mon Mar 07 2022 06:05:20 GMT+0530 (India Standard Time)</t>
  </si>
  <si>
    <t>Wed Mar 09 2022 06:47:58 GMT+0530 (India Standard Time)</t>
  </si>
  <si>
    <t>Wed Mar 09 2022 06:48:03 GMT+0530 (India Standard Time)</t>
  </si>
  <si>
    <t>Wed Mar 09 2022 06:48:04 GMT+0530 (India Standard Time)</t>
  </si>
  <si>
    <t>Wed Mar 09 2022 07:00:21 GMT+0530 (India Standard Time)</t>
  </si>
  <si>
    <t>Wed Mar 09 2022 07:00:22 GMT+0530 (India Standard Time)</t>
  </si>
  <si>
    <t>Fri Mar 11 2022 05:45:27 GMT+0530 (India Standard Time)</t>
  </si>
  <si>
    <t>Fri Mar 11 2022 07:06:47 GMT+0530 (India Standard Time)</t>
  </si>
  <si>
    <t>Sun Mar 13 2022 05:09:17 GMT+0530 (India Standard Time)</t>
  </si>
  <si>
    <t>Sun Mar 13 2022 05:09:18 GMT+0530 (India Standard Time)</t>
  </si>
  <si>
    <t>Sun Mar 13 2022 05:09:19 GMT+0530 (India Standard Time)</t>
  </si>
  <si>
    <t>Sun Mar 13 2022 05:24:56 GMT+0530 (India Standard Time)</t>
  </si>
  <si>
    <t>Sun Mar 13 2022 05:24:57 GMT+0530 (India Standard Time)</t>
  </si>
  <si>
    <t>Sun Mar 13 2022 06:43:48 GMT+0530 (India Standard Time)</t>
  </si>
  <si>
    <t>Mon Mar 14 2022 05:16:46 GMT+0530 (India Standard Time)</t>
  </si>
  <si>
    <t>Mon Mar 14 2022 05:46:29 GMT+0530 (India Standard Time)</t>
  </si>
  <si>
    <t>Mon Mar 14 2022 05:46:40 GMT+0530 (India Standard Time)</t>
  </si>
  <si>
    <t>Mon Mar 14 2022 05:49:54 GMT+0530 (India Standard Time)</t>
  </si>
  <si>
    <t>Mon Mar 14 2022 07:35:08 GMT+0530 (India Standard Time)</t>
  </si>
  <si>
    <t>Wed Mar 16 2022 05:09:47 GMT+0530 (India Standard Time)</t>
  </si>
  <si>
    <t>Wed Mar 16 2022 05:09:48 GMT+0530 (India Standard Time)</t>
  </si>
  <si>
    <t>Wed Mar 16 2022 05:44:29 GMT+0530 (India Standard Time)</t>
  </si>
  <si>
    <t>Wed Mar 16 2022 05:44:30 GMT+0530 (India Standard Time)</t>
  </si>
  <si>
    <t>Wed Mar 16 2022 06:13:43 GMT+0530 (India Standard Time)</t>
  </si>
  <si>
    <t>Wed Mar 16 2022 06:13:44 GMT+0530 (India Standard Time)</t>
  </si>
  <si>
    <t>Fri Mar 18 2022 07:12:34 GMT+0530 (India Standard Time)</t>
  </si>
  <si>
    <t>Fri Mar 18 2022 07:12:35 GMT+0530 (India Standard Time)</t>
  </si>
  <si>
    <t>Fri Mar 18 2022 07:12:37 GMT+0530 (India Standard Time)</t>
  </si>
  <si>
    <t>Sat Mar 19 2022 09:38:12 GMT+0530 (India Standard Time)</t>
  </si>
  <si>
    <t>Sat Mar 19 2022 09:38:29 GMT+0530 (India Standard Time)</t>
  </si>
  <si>
    <t>Sat Mar 19 2022 09:38:55 GMT+0530 (India Standard Time)</t>
  </si>
  <si>
    <t>Sat Mar 19 2022 09:39:05 GMT+0530 (India Standard Time)</t>
  </si>
  <si>
    <t>Sat Mar 19 2022 09:39:43 GMT+0530 (India Standard Time)</t>
  </si>
  <si>
    <t>Sat Mar 19 2022 09:39:53 GMT+0530 (India Standard Time)</t>
  </si>
  <si>
    <t>Sat Mar 19 2022 12:03:51 GMT+0530 (India Standard Time)</t>
  </si>
  <si>
    <t>Sat Mar 19 2022 12:04:01 GMT+0530 (India Standard Time)</t>
  </si>
  <si>
    <t>Sat Mar 19 2022 12:04:35 GMT+0530 (India Standard Time)</t>
  </si>
  <si>
    <t>Sat Mar 19 2022 12:04:45 GMT+0530 (India Standard Time)</t>
  </si>
  <si>
    <t>Mon Mar 21 2022 05:14:37 GMT+0530 (India Standard Time)</t>
  </si>
  <si>
    <t>Mon Mar 21 2022 05:38:07 GMT+0530 (India Standard Time)</t>
  </si>
  <si>
    <t>Mon Mar 21 2022 05:38:16 GMT+0530 (India Standard Time)</t>
  </si>
  <si>
    <t>Mon Mar 21 2022 05:40:57 GMT+0530 (India Standard Time)</t>
  </si>
  <si>
    <t>Mon Mar 21 2022 07:08:34 GMT+0530 (India Standard Time)</t>
  </si>
  <si>
    <t>Mon Mar 21 2022 09:02:50 GMT+0530 (India Standard Time)</t>
  </si>
  <si>
    <t>Tue Mar 22 2022 04:41:50 GMT+0530 (India Standard Time)</t>
  </si>
  <si>
    <t>Tue Mar 22 2022 04:41:52 GMT+0530 (India Standard Time)</t>
  </si>
  <si>
    <t>Tue Mar 22 2022 06:05:53 GMT+0530 (India Standard Time)</t>
  </si>
  <si>
    <t>Tue Mar 22 2022 06:05:54 GMT+0530 (India Standard Time)</t>
  </si>
  <si>
    <t>Tue Mar 22 2022 06:27:51 GMT+0530 (India Standard Time)</t>
  </si>
  <si>
    <t>Thu Mar 24 2022 09:40:02 GMT+0530 (India Standard Time)</t>
  </si>
  <si>
    <t>Sat Mar 26 2022 08:36:08 GMT+0530 (India Standard Time)</t>
  </si>
  <si>
    <t>Mon Mar 28 2022 05:18:11 GMT+0530 (India Standard Time)</t>
  </si>
  <si>
    <t>Mon Mar 28 2022 05:49:17 GMT+0530 (India Standard Time)</t>
  </si>
  <si>
    <t>Mon Mar 28 2022 05:49:28 GMT+0530 (India Standard Time)</t>
  </si>
  <si>
    <t>Mon Mar 28 2022 05:52:42 GMT+0530 (India Standard Time)</t>
  </si>
  <si>
    <t>Mon Mar 28 2022 06:53:35 GMT+0530 (India Standard Time)</t>
  </si>
  <si>
    <t>Mon Mar 28 2022 07:47:37 GMT+0530 (India Standard Time)</t>
  </si>
  <si>
    <t>Mon Mar 28 2022 10:03:20 GMT+0530 (India Standard Time)</t>
  </si>
  <si>
    <t>Wed Mar 30 2022 06:31:05 GMT+0530 (India Standard Time)</t>
  </si>
  <si>
    <t>Wed Mar 30 2022 06:55:10 GMT+0530 (India Standard Time)</t>
  </si>
  <si>
    <t>Fri Apr 01 2022 06:17:33 GMT+0530 (India Standard Time)</t>
  </si>
  <si>
    <t>Fri Apr 01 2022 06:17:34 GMT+0530 (India Standard Time)</t>
  </si>
  <si>
    <t>Fri Apr 01 2022 06:27:46 GMT+0530 (India Standard Time)</t>
  </si>
  <si>
    <t>Fri Apr 01 2022 06:29:59 GMT+0530 (India Standard Time)</t>
  </si>
  <si>
    <t>Fri Apr 01 2022 06:30:11 GMT+0530 (India Standard Time)</t>
  </si>
  <si>
    <t>Fri Apr 01 2022 06:30:34 GMT+0530 (India Standard Time)</t>
  </si>
  <si>
    <t>Fri Apr 01 2022 07:07:43 GMT+0530 (India Standard Time)</t>
  </si>
  <si>
    <t>Fri Apr 01 2022 07:07:44 GMT+0530 (India Standard Time)</t>
  </si>
  <si>
    <t>TO: rNv4VZDG2qrshrCG4aRF2Kxce8Lf74mSYF?dt=60174</t>
  </si>
  <si>
    <t>Sun Apr 03 2022 07:06:37 GMT+0530 (India Standard Time)</t>
  </si>
  <si>
    <t>Sun Apr 03 2022 07:06:38 GMT+0530 (India Standard Time)</t>
  </si>
  <si>
    <t>Mon Apr 04 2022 05:18:34 GMT+0530 (India Standard Time)</t>
  </si>
  <si>
    <t>Mon Apr 04 2022 05:50:35 GMT+0530 (India Standard Time)</t>
  </si>
  <si>
    <t>Mon Apr 04 2022 05:50:46 GMT+0530 (India Standard Time)</t>
  </si>
  <si>
    <t>Mon Apr 04 2022 05:54:10 GMT+0530 (India Standard Time)</t>
  </si>
  <si>
    <t>Mon Apr 04 2022 07:46:18 GMT+0530 (India Standard Time)</t>
  </si>
  <si>
    <t>Mon Apr 04 2022 10:14:58 GMT+0530 (India Standard Time)</t>
  </si>
  <si>
    <t>Thu Apr 07 2022 07:01:23 GMT+0530 (India Standard Time)</t>
  </si>
  <si>
    <t>Sat Apr 09 2022 07:40:35 GMT+0530 (India Standard Time)</t>
  </si>
  <si>
    <t>Sat Apr 09 2022 07:40:37 GMT+0530 (India Standard Time)</t>
  </si>
  <si>
    <t>Sat Apr 09 2022 07:40:38 GMT+0530 (India Standard Time)</t>
  </si>
  <si>
    <t>Sat Apr 09 2022 07:40:39 GMT+0530 (India Standard Time)</t>
  </si>
  <si>
    <t>Sat Apr 09 2022 07:58:27 GMT+0530 (India Standard Time)</t>
  </si>
  <si>
    <t>Sat Apr 09 2022 07:58:28 GMT+0530 (India Standard Time)</t>
  </si>
  <si>
    <t>Sat Apr 09 2022 07:58:29 GMT+0530 (India Standard Time)</t>
  </si>
  <si>
    <t>Mon Apr 11 2022 05:17:57 GMT+0530 (India Standard Time)</t>
  </si>
  <si>
    <t>Mon Apr 11 2022 05:48:25 GMT+0530 (India Standard Time)</t>
  </si>
  <si>
    <t>Mon Apr 11 2022 05:48:36 GMT+0530 (India Standard Time)</t>
  </si>
  <si>
    <t>Mon Apr 11 2022 05:51:48 GMT+0530 (India Standard Time)</t>
  </si>
  <si>
    <t>Mon Apr 11 2022 06:57:39 GMT+0530 (India Standard Time)</t>
  </si>
  <si>
    <t>Mon Apr 11 2022 07:43:08 GMT+0530 (India Standard Time)</t>
  </si>
  <si>
    <t>Mon Apr 11 2022 08:27:22 GMT+0530 (India Standard Time)</t>
  </si>
  <si>
    <t>Mon Apr 11 2022 09:35:40 GMT+0530 (India Standard Time)</t>
  </si>
  <si>
    <t>Mon Apr 11 2022 09:35:43 GMT+0530 (India Standard Time)</t>
  </si>
  <si>
    <t>Mon Apr 11 2022 09:35:44 GMT+0530 (India Standard Time)</t>
  </si>
  <si>
    <t>Mon Apr 11 2022 09:35:46 GMT+0530 (India Standard Time)</t>
  </si>
  <si>
    <t>Mon Apr 11 2022 09:56:23 GMT+0530 (India Standard Time)</t>
  </si>
  <si>
    <t>Mon Apr 11 2022 09:56:24 GMT+0530 (India Standard Time)</t>
  </si>
  <si>
    <t>Mon Apr 11 2022 10:08:08 GMT+0530 (India Standard Time)</t>
  </si>
  <si>
    <t>Wed Apr 13 2022 07:41:19 GMT+0530 (India Standard Time)</t>
  </si>
  <si>
    <t>Thu Apr 14 2022 07:12:45 GMT+0530 (India Standard Time)</t>
  </si>
  <si>
    <t>Thu Apr 14 2022 07:12:48 GMT+0530 (India Standard Time)</t>
  </si>
  <si>
    <t>Sat Apr 16 2022 07:04:55 GMT+0530 (India Standard Time)</t>
  </si>
  <si>
    <t>Sat Apr 16 2022 07:04:59 GMT+0530 (India Standard Time)</t>
  </si>
  <si>
    <t>Sat Apr 16 2022 07:05:05 GMT+0530 (India Standard Time)</t>
  </si>
  <si>
    <t>Sat Apr 16 2022 07:05:21 GMT+0530 (India Standard Time)</t>
  </si>
  <si>
    <t>Sat Apr 16 2022 07:05:25 GMT+0530 (India Standard Time)</t>
  </si>
  <si>
    <t>Sat Apr 16 2022 08:01:35 GMT+0530 (India Standard Time)</t>
  </si>
  <si>
    <t>Mon Apr 18 2022 05:19:35 GMT+0530 (India Standard Time)</t>
  </si>
  <si>
    <t>Mon Apr 18 2022 05:55:56 GMT+0530 (India Standard Time)</t>
  </si>
  <si>
    <t>Mon Apr 18 2022 05:56:12 GMT+0530 (India Standard Time)</t>
  </si>
  <si>
    <t>Mon Apr 18 2022 06:00:05 GMT+0530 (India Standard Time)</t>
  </si>
  <si>
    <t>Mon Apr 18 2022 07:56:25 GMT+0530 (India Standard Time)</t>
  </si>
  <si>
    <t>Mon Apr 18 2022 07:56:26 GMT+0530 (India Standard Time)</t>
  </si>
  <si>
    <t>Mon Apr 18 2022 07:56:28 GMT+0530 (India Standard Time)</t>
  </si>
  <si>
    <t>Mon Apr 18 2022 08:12:44 GMT+0530 (India Standard Time)</t>
  </si>
  <si>
    <t>Mon Apr 18 2022 08:51:49 GMT+0530 (India Standard Time)</t>
  </si>
  <si>
    <t>Mon Apr 18 2022 10:51:23 GMT+0530 (India Standard Time)</t>
  </si>
  <si>
    <t>Wed Apr 20 2022 07:32:37 GMT+0530 (India Standard Time)</t>
  </si>
  <si>
    <t>Wed Apr 20 2022 07:32:38 GMT+0530 (India Standard Time)</t>
  </si>
  <si>
    <t>Fri Apr 22 2022 05:26:41 GMT+0530 (India Standard Time)</t>
  </si>
  <si>
    <t>Fri Apr 22 2022 05:26:42 GMT+0530 (India Standard Time)</t>
  </si>
  <si>
    <t>Fri Apr 22 2022 05:55:51 GMT+0530 (India Standard Time)</t>
  </si>
  <si>
    <t>Sat Apr 23 2022 09:25:45 GMT+0530 (India Standard Time)</t>
  </si>
  <si>
    <t>Sat Apr 23 2022 11:33:50 GMT+0530 (India Standard Time)</t>
  </si>
  <si>
    <t>Sat Apr 23 2022 11:45:58 GMT+0530 (India Standard Time)</t>
  </si>
  <si>
    <t>Sat Apr 23 2022 11:46:43 GMT+0530 (India Standard Time)</t>
  </si>
  <si>
    <t>Mon Apr 25 2022 05:02:27 GMT+0530 (India Standard Time)</t>
  </si>
  <si>
    <t>Mon Apr 25 2022 05:24:10 GMT+0530 (India Standard Time)</t>
  </si>
  <si>
    <t>Mon Apr 25 2022 06:07:23 GMT+0530 (India Standard Time)</t>
  </si>
  <si>
    <t>Mon Apr 25 2022 06:07:36 GMT+0530 (India Standard Time)</t>
  </si>
  <si>
    <t>Mon Apr 25 2022 06:12:15 GMT+0530 (India Standard Time)</t>
  </si>
  <si>
    <t>Mon Apr 25 2022 08:44:13 GMT+0530 (India Standard Time)</t>
  </si>
  <si>
    <t>Mon Apr 25 2022 08:44:14 GMT+0530 (India Standard Time)</t>
  </si>
  <si>
    <t>Mon Apr 25 2022 10:47:31 GMT+0530 (India Standard Time)</t>
  </si>
  <si>
    <t>Mon Apr 25 2022 12:08:44 GMT+0530 (India Standard Time)</t>
  </si>
  <si>
    <t>Mon Apr 25 2022 12:52:27 GMT+0530 (India Standard Time)</t>
  </si>
  <si>
    <t>Tue Apr 26 2022 04:46:19 GMT+0530 (India Standard Time)</t>
  </si>
  <si>
    <t>Tue Apr 26 2022 04:46:20 GMT+0530 (India Standard Time)</t>
  </si>
  <si>
    <t>Wed Apr 27 2022 09:08:56 GMT+0530 (India Standard Time)</t>
  </si>
  <si>
    <t>Sat Apr 30 2022 08:47:07 GMT+0530 (India Standard Time)</t>
  </si>
  <si>
    <t>Sat Apr 30 2022 09:20:20 GMT+0530 (India Standard Time)</t>
  </si>
  <si>
    <t>Sat Apr 30 2022 09:20:21 GMT+0530 (India Standard Time)</t>
  </si>
  <si>
    <t>Mon May 02 2022 05:29:20 GMT+0530 (India Standard Time)</t>
  </si>
  <si>
    <t>Mon May 02 2022 06:35:56 GMT+0530 (India Standard Time)</t>
  </si>
  <si>
    <t>Mon May 02 2022 06:36:18 GMT+0530 (India Standard Time)</t>
  </si>
  <si>
    <t>Mon May 02 2022 06:42:33 GMT+0530 (India Standard Time)</t>
  </si>
  <si>
    <t>Mon May 02 2022 08:23:50 GMT+0530 (India Standard Time)</t>
  </si>
  <si>
    <t>Mon May 02 2022 08:23:51 GMT+0530 (India Standard Time)</t>
  </si>
  <si>
    <t>Mon May 02 2022 08:38:32 GMT+0530 (India Standard Time)</t>
  </si>
  <si>
    <t>Mon May 02 2022 08:41:34 GMT+0530 (India Standard Time)</t>
  </si>
  <si>
    <t>Mon May 02 2022 08:41:41 GMT+0530 (India Standard Time)</t>
  </si>
  <si>
    <t>Mon May 02 2022 08:42:12 GMT+0530 (India Standard Time)</t>
  </si>
  <si>
    <t>Mon May 02 2022 09:33:40 GMT+0530 (India Standard Time)</t>
  </si>
  <si>
    <t>Mon May 02 2022 09:33:42 GMT+0530 (India Standard Time)</t>
  </si>
  <si>
    <t>Mon May 02 2022 10:02:05 GMT+0530 (India Standard Time)</t>
  </si>
  <si>
    <t>Mon May 02 2022 13:51:27 GMT+0530 (India Standard Time)</t>
  </si>
  <si>
    <t>Mon May 02 2022 14:34:10 GMT+0530 (India Standard Time)</t>
  </si>
  <si>
    <t>Tue May 03 2022 05:11:58 GMT+0530 (India Standard Time)</t>
  </si>
  <si>
    <t>Wed May 04 2022 09:11:21 GMT+0530 (India Standard Time)</t>
  </si>
  <si>
    <t>Wed May 04 2022 09:11:25 GMT+0530 (India Standard Time)</t>
  </si>
  <si>
    <t>Sun May 08 2022 07:14:47 GMT+0530 (India Standard Time)</t>
  </si>
  <si>
    <t>Sun May 08 2022 07:14:54 GMT+0530 (India Standard Time)</t>
  </si>
  <si>
    <t>Sun May 08 2022 07:15:03 GMT+0530 (India Standard Time)</t>
  </si>
  <si>
    <t>Sun May 08 2022 07:15:07 GMT+0530 (India Standard Time)</t>
  </si>
  <si>
    <t>Mon May 09 2022 05:26:26 GMT+0530 (India Standard Time)</t>
  </si>
  <si>
    <t>Mon May 09 2022 06:23:31 GMT+0530 (India Standard Time)</t>
  </si>
  <si>
    <t>Mon May 09 2022 06:23:50 GMT+0530 (India Standard Time)</t>
  </si>
  <si>
    <t>Mon May 09 2022 06:29:22 GMT+0530 (India Standard Time)</t>
  </si>
  <si>
    <t>Mon May 09 2022 09:21:04 GMT+0530 (India Standard Time)</t>
  </si>
  <si>
    <t>Mon May 09 2022 12:40:48 GMT+0530 (India Standard Time)</t>
  </si>
  <si>
    <t>Mon May 09 2022 13:18:05 GMT+0530 (India Standard Time)</t>
  </si>
  <si>
    <t>Tue May 10 2022 06:54:56 GMT+0530 (India Standard Time)</t>
  </si>
  <si>
    <t>Tue May 10 2022 06:54:57 GMT+0530 (India Standard Time)</t>
  </si>
  <si>
    <t>Tue May 10 2022 06:55:04 GMT+0530 (India Standard Time)</t>
  </si>
  <si>
    <t>Tue May 10 2022 07:13:40 GMT+0530 (India Standard Time)</t>
  </si>
  <si>
    <t>Tue May 10 2022 07:13:42 GMT+0530 (India Standard Time)</t>
  </si>
  <si>
    <t>Tue May 10 2022 07:13:43 GMT+0530 (India Standard Time)</t>
  </si>
  <si>
    <t>Tue May 10 2022 07:13:44 GMT+0530 (India Standard Time)</t>
  </si>
  <si>
    <t>Thu May 12 2022 04:51:27 GMT+0530 (India Standard Time)</t>
  </si>
  <si>
    <t>Thu May 12 2022 06:18:43 GMT+0530 (India Standard Time)</t>
  </si>
  <si>
    <t>Thu May 12 2022 07:23:38 GMT+0530 (India Standard Time)</t>
  </si>
  <si>
    <t>Thu May 12 2022 07:23:39 GMT+0530 (India Standard Time)</t>
  </si>
  <si>
    <t>Thu May 12 2022 07:23:40 GMT+0530 (India Standard Time)</t>
  </si>
  <si>
    <t>Thu May 12 2022 07:23:42 GMT+0530 (India Standard Time)</t>
  </si>
  <si>
    <t>Thu May 12 2022 07:23:46 GMT+0530 (India Standard Time)</t>
  </si>
  <si>
    <t>Thu May 12 2022 07:47:11 GMT+0530 (India Standard Time)</t>
  </si>
  <si>
    <t>Thu May 12 2022 07:47:12 GMT+0530 (India Standard Time)</t>
  </si>
  <si>
    <t>Sat May 14 2022 09:21:58 GMT+0530 (India Standard Time)</t>
  </si>
  <si>
    <t>Sat May 14 2022 11:13:33 GMT+0530 (India Standard Time)</t>
  </si>
  <si>
    <t>Sat May 14 2022 11:13:40 GMT+0530 (India Standard Time)</t>
  </si>
  <si>
    <t>Mon May 16 2022 05:26:42 GMT+0530 (India Standard Time)</t>
  </si>
  <si>
    <t>Mon May 16 2022 06:22:55 GMT+0530 (India Standard Time)</t>
  </si>
  <si>
    <t>Mon May 16 2022 06:23:15 GMT+0530 (India Standard Time)</t>
  </si>
  <si>
    <t>Mon May 16 2022 06:28:33 GMT+0530 (India Standard Time)</t>
  </si>
  <si>
    <t>Mon May 16 2022 06:28:34 GMT+0530 (India Standard Time)</t>
  </si>
  <si>
    <t>Mon May 16 2022 06:34:12 GMT+0530 (India Standard Time)</t>
  </si>
  <si>
    <t>Mon May 16 2022 06:34:14 GMT+0530 (India Standard Time)</t>
  </si>
  <si>
    <t>Mon May 16 2022 06:34:17 GMT+0530 (India Standard Time)</t>
  </si>
  <si>
    <t>Mon May 16 2022 06:34:28 GMT+0530 (India Standard Time)</t>
  </si>
  <si>
    <t>Mon May 16 2022 06:34:37 GMT+0530 (India Standard Time)</t>
  </si>
  <si>
    <t>Mon May 16 2022 09:19:25 GMT+0530 (India Standard Time)</t>
  </si>
  <si>
    <t>Mon May 16 2022 09:24:13 GMT+0530 (India Standard Time)</t>
  </si>
  <si>
    <t>Mon May 16 2022 12:39:34 GMT+0530 (India Standard Time)</t>
  </si>
  <si>
    <t>Mon May 16 2022 13:15:04 GMT+0530 (India Standard Time)</t>
  </si>
  <si>
    <t>Wed May 18 2022 09:11:58 GMT+0530 (India Standard Time)</t>
  </si>
  <si>
    <t>Wed May 18 2022 09:11:59 GMT+0530 (India Standard Time)</t>
  </si>
  <si>
    <t>Wed May 18 2022 09:12:03 GMT+0530 (India Standard Time)</t>
  </si>
  <si>
    <t>Wed May 18 2022 10:11:50 GMT+0530 (India Standard Time)</t>
  </si>
  <si>
    <t>Fri May 20 2022 08:24:19 GMT+0530 (India Standard Time)</t>
  </si>
  <si>
    <t>Fri May 20 2022 08:24:22 GMT+0530 (India Standard Time)</t>
  </si>
  <si>
    <t>Sun May 22 2022 08:54:35 GMT+0530 (India Standard Time)</t>
  </si>
  <si>
    <t>Sun May 22 2022 08:54:36 GMT+0530 (India Standard Time)</t>
  </si>
  <si>
    <t>Sun May 22 2022 08:54:37 GMT+0530 (India Standard Time)</t>
  </si>
  <si>
    <t>Sun May 22 2022 09:27:36 GMT+0530 (India Standard Time)</t>
  </si>
  <si>
    <t>Mon May 23 2022 05:24:19 GMT+0530 (India Standard Time)</t>
  </si>
  <si>
    <t>Mon May 23 2022 06:15:39 GMT+0530 (India Standard Time)</t>
  </si>
  <si>
    <t>Mon May 23 2022 06:15:57 GMT+0530 (India Standard Time)</t>
  </si>
  <si>
    <t>Mon May 23 2022 06:20:57 GMT+0530 (India Standard Time)</t>
  </si>
  <si>
    <t>Mon May 23 2022 09:05:01 GMT+0530 (India Standard Time)</t>
  </si>
  <si>
    <t>Mon May 23 2022 09:05:02 GMT+0530 (India Standard Time)</t>
  </si>
  <si>
    <t>Mon May 23 2022 12:08:08 GMT+0530 (India Standard Time)</t>
  </si>
  <si>
    <t>Mon May 23 2022 12:39:14 GMT+0530 (India Standard Time)</t>
  </si>
  <si>
    <t>Tue May 24 2022 08:20:52 GMT+0530 (India Standard Time)</t>
  </si>
  <si>
    <t>Tue May 24 2022 10:58:27 GMT+0530 (India Standard Time)</t>
  </si>
  <si>
    <t>Tue May 24 2022 11:10:55 GMT+0530 (India Standard Time)</t>
  </si>
  <si>
    <t>Tue May 24 2022 11:11:35 GMT+0530 (India Standard Time)</t>
  </si>
  <si>
    <t>Tue May 24 2022 11:38:30 GMT+0530 (India Standard Time)</t>
  </si>
  <si>
    <t>Tue May 24 2022 11:38:31 GMT+0530 (India Standard Time)</t>
  </si>
  <si>
    <t>Thu May 26 2022 11:14:49 GMT+0530 (India Standard Time)</t>
  </si>
  <si>
    <t>Thu May 26 2022 11:47:26 GMT+0530 (India Standard Time)</t>
  </si>
  <si>
    <t>Thu May 26 2022 11:47:29 GMT+0530 (India Standard Time)</t>
  </si>
  <si>
    <t>Sat May 28 2022 09:43:44 GMT+0530 (India Standard Time)</t>
  </si>
  <si>
    <t>Mon May 30 2022 05:26:02 GMT+0530 (India Standard Time)</t>
  </si>
  <si>
    <t>Mon May 30 2022 06:21:02 GMT+0530 (India Standard Time)</t>
  </si>
  <si>
    <t>Mon May 30 2022 06:21:21 GMT+0530 (India Standard Time)</t>
  </si>
  <si>
    <t>Mon May 30 2022 06:26:33 GMT+0530 (India Standard Time)</t>
  </si>
  <si>
    <t>Mon May 30 2022 09:01:58 GMT+0530 (India Standard Time)</t>
  </si>
  <si>
    <t>Mon May 30 2022 09:19:43 GMT+0530 (India Standard Time)</t>
  </si>
  <si>
    <t>Mon May 30 2022 09:31:53 GMT+0530 (India Standard Time)</t>
  </si>
  <si>
    <t>Mon May 30 2022 12:32:34 GMT+0530 (India Standard Time)</t>
  </si>
  <si>
    <t>Mon May 30 2022 13:05:16 GMT+0530 (India Standard Time)</t>
  </si>
  <si>
    <t>Wed Jun 01 2022 09:19:55 GMT+0530 (India Standard Time)</t>
  </si>
  <si>
    <t>Wed Jun 01 2022 09:19:58 GMT+0530 (India Standard Time)</t>
  </si>
  <si>
    <t>Wed Jun 01 2022 09:32:43 GMT+0530 (India Standard Time)</t>
  </si>
  <si>
    <t>Wed Jun 01 2022 09:35:21 GMT+0530 (India Standard Time)</t>
  </si>
  <si>
    <t>Wed Jun 01 2022 09:35:29 GMT+0530 (India Standard Time)</t>
  </si>
  <si>
    <t>Wed Jun 01 2022 09:35:56 GMT+0530 (India Standard Time)</t>
  </si>
  <si>
    <t>Wed Jun 01 2022 10:21:41 GMT+0530 (India Standard Time)</t>
  </si>
  <si>
    <t>Wed Jun 01 2022 10:21:42 GMT+0530 (India Standard Time)</t>
  </si>
  <si>
    <t>Wed Jun 01 2022 11:52:50 GMT+0530 (India Standard Time)</t>
  </si>
  <si>
    <t>Sat Jun 04 2022 07:49:16 GMT+0530 (India Standard Time)</t>
  </si>
  <si>
    <t>Sat Jun 04 2022 07:49:48 GMT+0530 (India Standard Time)</t>
  </si>
  <si>
    <t>Mon Jun 06 2022 05:26:56 GMT+0530 (India Standard Time)</t>
  </si>
  <si>
    <t>Mon Jun 06 2022 06:23:50 GMT+0530 (India Standard Time)</t>
  </si>
  <si>
    <t>Mon Jun 06 2022 06:24:09 GMT+0530 (India Standard Time)</t>
  </si>
  <si>
    <t>Mon Jun 06 2022 06:29:31 GMT+0530 (India Standard Time)</t>
  </si>
  <si>
    <t>Mon Jun 06 2022 09:27:16 GMT+0530 (India Standard Time)</t>
  </si>
  <si>
    <t>Mon Jun 06 2022 09:27:17 GMT+0530 (India Standard Time)</t>
  </si>
  <si>
    <t>Mon Jun 06 2022 12:44:12 GMT+0530 (India Standard Time)</t>
  </si>
  <si>
    <t>Mon Jun 06 2022 13:16:29 GMT+0530 (India Standard Time)</t>
  </si>
  <si>
    <t>Wed Jun 08 2022 05:35:25 GMT+0530 (India Standard Time)</t>
  </si>
  <si>
    <t>Wed Jun 08 2022 05:35:29 GMT+0530 (India Standard Time)</t>
  </si>
  <si>
    <t>Wed Jun 08 2022 05:35:31 GMT+0530 (India Standard Time)</t>
  </si>
  <si>
    <t>Wed Jun 08 2022 05:35:33 GMT+0530 (India Standard Time)</t>
  </si>
  <si>
    <t>Fri Jun 10 2022 09:48:59 GMT+0530 (India Standard Time)</t>
  </si>
  <si>
    <t>Fri Jun 10 2022 09:49:02 GMT+0530 (India Standard Time)</t>
  </si>
  <si>
    <t>Fri Jun 10 2022 09:49:05 GMT+0530 (India Standard Time)</t>
  </si>
  <si>
    <t>Fri Jun 10 2022 09:49:06 GMT+0530 (India Standard Time)</t>
  </si>
  <si>
    <t>Fri Jun 10 2022 10:07:22 GMT+0530 (India Standard Time)</t>
  </si>
  <si>
    <t>Fri Jun 10 2022 10:07:24 GMT+0530 (India Standard Time)</t>
  </si>
  <si>
    <t>Fri Jun 10 2022 10:07:28 GMT+0530 (India Standard Time)</t>
  </si>
  <si>
    <t>Fri Jun 10 2022 12:35:08 GMT+0530 (India Standard Time)</t>
  </si>
  <si>
    <t>Sun Jun 12 2022 07:50:40 GMT+0530 (India Standard Time)</t>
  </si>
  <si>
    <t>Sun Jun 12 2022 10:43:26 GMT+0530 (India Standard Time)</t>
  </si>
  <si>
    <t>Sun Jun 12 2022 10:43:27 GMT+0530 (India Standard Time)</t>
  </si>
  <si>
    <t>Sun Jun 12 2022 10:43:29 GMT+0530 (India Standard Time)</t>
  </si>
  <si>
    <t>Sun Jun 12 2022 10:43:34 GMT+0530 (India Standard Time)</t>
  </si>
  <si>
    <t>Sun Jun 12 2022 10:43:35 GMT+0530 (India Standard Time)</t>
  </si>
  <si>
    <t>Sun Jun 12 2022 11:05:22 GMT+0530 (India Standard Time)</t>
  </si>
  <si>
    <t>Sun Jun 12 2022 11:05:24 GMT+0530 (India Standard Time)</t>
  </si>
  <si>
    <t>Mon Jun 13 2022 05:27:14 GMT+0530 (India Standard Time)</t>
  </si>
  <si>
    <t>Mon Jun 13 2022 06:24:42 GMT+0530 (India Standard Time)</t>
  </si>
  <si>
    <t>Mon Jun 13 2022 06:25:02 GMT+0530 (India Standard Time)</t>
  </si>
  <si>
    <t>Mon Jun 13 2022 06:30:29 GMT+0530 (India Standard Time)</t>
  </si>
  <si>
    <t>Mon Jun 13 2022 09:31:27 GMT+0530 (India Standard Time)</t>
  </si>
  <si>
    <t>Mon Jun 13 2022 09:31:28 GMT+0530 (India Standard Time)</t>
  </si>
  <si>
    <t>Mon Jun 13 2022 12:47:39 GMT+0530 (India Standard Time)</t>
  </si>
  <si>
    <t>Mon Jun 13 2022 13:20:45 GMT+0530 (India Standard Time)</t>
  </si>
  <si>
    <t>Tue Jun 14 2022 08:08:57 GMT+0530 (India Standard Time)</t>
  </si>
  <si>
    <t>Tue Jun 14 2022 09:49:50 GMT+0530 (India Standard Time)</t>
  </si>
  <si>
    <t>Tue Jun 14 2022 09:49:56 GMT+0530 (India Standard Time)</t>
  </si>
  <si>
    <t>Thu Jun 16 2022 05:24:30 GMT+0530 (India Standard Time)</t>
  </si>
  <si>
    <t>Thu Jun 16 2022 05:24:31 GMT+0530 (India Standard Time)</t>
  </si>
  <si>
    <t>Thu Jun 16 2022 05:24:33 GMT+0530 (India Standard Time)</t>
  </si>
  <si>
    <t>Thu Jun 16 2022 05:24:35 GMT+0530 (India Standard Time)</t>
  </si>
  <si>
    <t>Thu Jun 16 2022 05:24:38 GMT+0530 (India Standard Time)</t>
  </si>
  <si>
    <t>Thu Jun 16 2022 07:40:05 GMT+0530 (India Standard Time)</t>
  </si>
  <si>
    <t>Sat Jun 18 2022 09:13:03 GMT+0530 (India Standard Time)</t>
  </si>
  <si>
    <t>Sat Jun 18 2022 09:13:04 GMT+0530 (India Standard Time)</t>
  </si>
  <si>
    <t>Sat Jun 18 2022 09:13:07 GMT+0530 (India Standard Time)</t>
  </si>
  <si>
    <t>Sat Jun 18 2022 10:07:22 GMT+0530 (India Standard Time)</t>
  </si>
  <si>
    <t>Mon Jun 20 2022 05:26:49 GMT+0530 (India Standard Time)</t>
  </si>
  <si>
    <t>Mon Jun 20 2022 06:00:56 GMT+0530 (India Standard Time)</t>
  </si>
  <si>
    <t>Mon Jun 20 2022 06:01:07 GMT+0530 (India Standard Time)</t>
  </si>
  <si>
    <t>Mon Jun 20 2022 06:22:02 GMT+0530 (India Standard Time)</t>
  </si>
  <si>
    <t>Mon Jun 20 2022 06:22:03 GMT+0530 (India Standard Time)</t>
  </si>
  <si>
    <t>Mon Jun 20 2022 06:22:21 GMT+0530 (India Standard Time)</t>
  </si>
  <si>
    <t>Mon Jun 20 2022 06:27:35 GMT+0530 (India Standard Time)</t>
  </si>
  <si>
    <t>Mon Jun 20 2022 09:19:40 GMT+0530 (India Standard Time)</t>
  </si>
  <si>
    <t>Mon Jun 20 2022 12:25:46 GMT+0530 (India Standard Time)</t>
  </si>
  <si>
    <t>Mon Jun 20 2022 12:56:21 GMT+0530 (India Standard Time)</t>
  </si>
  <si>
    <t>Wed Jun 22 2022 06:47:16 GMT+0530 (India Standard Time)</t>
  </si>
  <si>
    <t>Wed Jun 22 2022 06:47:17 GMT+0530 (India Standard Time)</t>
  </si>
  <si>
    <t>Wed Jun 22 2022 06:47:31 GMT+0530 (India Standard Time)</t>
  </si>
  <si>
    <t>Wed Jun 22 2022 09:32:46 GMT+0530 (India Standard Time)</t>
  </si>
  <si>
    <t>Sat Jun 25 2022 09:47:07 GMT+0530 (India Standard Time)</t>
  </si>
  <si>
    <t>Sat Jun 25 2022 12:02:18 GMT+0530 (India Standard Time)</t>
  </si>
  <si>
    <t>Sat Jun 25 2022 12:12:55 GMT+0530 (India Standard Time)</t>
  </si>
  <si>
    <t>Sat Jun 25 2022 12:13:23 GMT+0530 (India Standard Time)</t>
  </si>
  <si>
    <t>Sat Jun 25 2022 12:32:46 GMT+0530 (India Standard Time)</t>
  </si>
  <si>
    <t>Sat Jun 25 2022 15:55:18 GMT+0530 (India Standard Time)</t>
  </si>
  <si>
    <t>Sat Jun 25 2022 16:24:42 GMT+0530 (India Standard Time)</t>
  </si>
  <si>
    <t>Mon Jun 27 2022 05:25:30 GMT+0530 (India Standard Time)</t>
  </si>
  <si>
    <t>Mon Jun 27 2022 06:19:35 GMT+0530 (India Standard Time)</t>
  </si>
  <si>
    <t>Mon Jun 27 2022 06:19:53 GMT+0530 (India Standard Time)</t>
  </si>
  <si>
    <t>Mon Jun 27 2022 06:25:06 GMT+0530 (India Standard Time)</t>
  </si>
  <si>
    <t>Mon Jun 27 2022 08:48:48 GMT+0530 (India Standard Time)</t>
  </si>
  <si>
    <t>Mon Jun 27 2022 09:16:18 GMT+0530 (India Standard Time)</t>
  </si>
  <si>
    <t>Mon Jun 27 2022 09:16:19 GMT+0530 (India Standard Time)</t>
  </si>
  <si>
    <t>Mon Jun 27 2022 12:33:58 GMT+0530 (India Standard Time)</t>
  </si>
  <si>
    <t>Mon Jun 27 2022 13:03:41 GMT+0530 (India Standard Time)</t>
  </si>
  <si>
    <t>Thu Jun 30 2022 07:37:59 GMT+0530 (India Standard Time)</t>
  </si>
  <si>
    <t>Thu Jun 30 2022 09:07:40 GMT+0530 (India Standard Time)</t>
  </si>
  <si>
    <t>Sat Jul 02 2022 07:55:01 GMT+0530 (India Standard Time)</t>
  </si>
  <si>
    <t>Sat Jul 02 2022 07:55:19 GMT+0530 (India Standard Time)</t>
  </si>
  <si>
    <t>Sat Jul 02 2022 08:37:27 GMT+0530 (India Standard Time)</t>
  </si>
  <si>
    <t>Sat Jul 02 2022 08:39:58 GMT+0530 (India Standard Time)</t>
  </si>
  <si>
    <t>Sat Jul 02 2022 08:40:09 GMT+0530 (India Standard Time)</t>
  </si>
  <si>
    <t>Sat Jul 02 2022 08:40:36 GMT+0530 (India Standard Time)</t>
  </si>
  <si>
    <t>Sat Jul 02 2022 09:22:54 GMT+0530 (India Standard Time)</t>
  </si>
  <si>
    <t>Sat Jul 02 2022 09:22:57 GMT+0530 (India Standard Time)</t>
  </si>
  <si>
    <t>Sat Jul 02 2022 10:40:31 GMT+0530 (India Standard Time)</t>
  </si>
  <si>
    <t>Mon Jul 04 2022 05:26:27 GMT+0530 (India Standard Time)</t>
  </si>
  <si>
    <t>Mon Jul 04 2022 06:22:12 GMT+0530 (India Standard Time)</t>
  </si>
  <si>
    <t>Mon Jul 04 2022 06:22:31 GMT+0530 (India Standard Time)</t>
  </si>
  <si>
    <t>Mon Jul 04 2022 06:27:48 GMT+0530 (India Standard Time)</t>
  </si>
  <si>
    <t>Mon Jul 04 2022 08:07:35 GMT+0530 (India Standard Time)</t>
  </si>
  <si>
    <t>Mon Jul 04 2022 08:07:39 GMT+0530 (India Standard Time)</t>
  </si>
  <si>
    <t>Mon Jul 04 2022 09:21:10 GMT+0530 (India Standard Time)</t>
  </si>
  <si>
    <t>Mon Jul 04 2022 12:31:54 GMT+0530 (India Standard Time)</t>
  </si>
  <si>
    <t>Mon Jul 04 2022 13:02:27 GMT+0530 (India Standard Time)</t>
  </si>
  <si>
    <t>Sat Jul 09 2022 04:47:12 GMT+0530 (India Standard Time)</t>
  </si>
  <si>
    <t>Sat Jul 09 2022 04:47:14 GMT+0530 (India Standard Time)</t>
  </si>
  <si>
    <t>Sat Jul 09 2022 04:47:16 GMT+0530 (India Standard Time)</t>
  </si>
  <si>
    <t>Mon Jul 11 2022 05:36:38 GMT+0530 (India Standard Time)</t>
  </si>
  <si>
    <t>Mon Jul 11 2022 06:57:22 GMT+0530 (India Standard Time)</t>
  </si>
  <si>
    <t>Mon Jul 11 2022 06:57:51 GMT+0530 (India Standard Time)</t>
  </si>
  <si>
    <t>Mon Jul 11 2022 07:05:47 GMT+0530 (India Standard Time)</t>
  </si>
  <si>
    <t>Mon Jul 11 2022 08:31:44 GMT+0530 (India Standard Time)</t>
  </si>
  <si>
    <t>Mon Jul 11 2022 08:31:48 GMT+0530 (India Standard Time)</t>
  </si>
  <si>
    <t>Mon Jul 11 2022 08:50:44 GMT+0530 (India Standard Time)</t>
  </si>
  <si>
    <t>Mon Jul 11 2022 08:50:46 GMT+0530 (India Standard Time)</t>
  </si>
  <si>
    <t>Mon Jul 11 2022 08:50:47 GMT+0530 (India Standard Time)</t>
  </si>
  <si>
    <t>Mon Jul 11 2022 08:50:52 GMT+0530 (India Standard Time)</t>
  </si>
  <si>
    <t>Mon Jul 11 2022 11:07:20 GMT+0530 (India Standard Time)</t>
  </si>
  <si>
    <t>Mon Jul 11 2022 11:12:05 GMT+0530 (India Standard Time)</t>
  </si>
  <si>
    <t>Mon Jul 11 2022 15:11:01 GMT+0530 (India Standard Time)</t>
  </si>
  <si>
    <t>Mon Jul 11 2022 15:48:40 GMT+0530 (India Standard Time)</t>
  </si>
  <si>
    <t>Wed Jul 13 2022 06:46:55 GMT+0530 (India Standard Time)</t>
  </si>
  <si>
    <t>Wed Jul 13 2022 08:58:21 GMT+0530 (India Standard Time)</t>
  </si>
  <si>
    <t>Wed Jul 13 2022 08:58:24 GMT+0530 (India Standard Time)</t>
  </si>
  <si>
    <t>Wed Jul 13 2022 08:58:29 GMT+0530 (India Standard Time)</t>
  </si>
  <si>
    <t>Wed Jul 13 2022 08:58:30 GMT+0530 (India Standard Time)</t>
  </si>
  <si>
    <t>Wed Jul 13 2022 09:15:40 GMT+0530 (India Standard Time)</t>
  </si>
  <si>
    <t>Wed Jul 13 2022 09:15:43 GMT+0530 (India Standard Time)</t>
  </si>
  <si>
    <t>Fri Jul 15 2022 08:19:20 GMT+0530 (India Standard Time)</t>
  </si>
  <si>
    <t>Fri Jul 15 2022 09:43:46 GMT+0530 (India Standard Time)</t>
  </si>
  <si>
    <t>Fri Jul 15 2022 09:43:50 GMT+0530 (India Standard Time)</t>
  </si>
  <si>
    <t>Fri Jul 15 2022 10:52:19 GMT+0530 (India Standard Time)</t>
  </si>
  <si>
    <t>Fri Jul 15 2022 10:52:20 GMT+0530 (India Standard Time)</t>
  </si>
  <si>
    <t>Fri Jul 15 2022 10:52:21 GMT+0530 (India Standard Time)</t>
  </si>
  <si>
    <t>Sun Jul 17 2022 06:36:56 GMT+0530 (India Standard Time)</t>
  </si>
  <si>
    <t>Mon Jul 18 2022 05:28:52 GMT+0530 (India Standard Time)</t>
  </si>
  <si>
    <t>Mon Jul 18 2022 06:30:30 GMT+0530 (India Standard Time)</t>
  </si>
  <si>
    <t>Mon Jul 18 2022 06:30:52 GMT+0530 (India Standard Time)</t>
  </si>
  <si>
    <t>Mon Jul 18 2022 06:36:55 GMT+0530 (India Standard Time)</t>
  </si>
  <si>
    <t>Mon Jul 18 2022 09:32:05 GMT+0530 (India Standard Time)</t>
  </si>
  <si>
    <t>Mon Jul 18 2022 12:51:42 GMT+0530 (India Standard Time)</t>
  </si>
  <si>
    <t>Mon Jul 18 2022 13:24:35 GMT+0530 (India Standard Time)</t>
  </si>
  <si>
    <t>Tue Jul 19 2022 05:43:58 GMT+0530 (India Standard Time)</t>
  </si>
  <si>
    <t>Tue Jul 19 2022 05:44:00 GMT+0530 (India Standard Time)</t>
  </si>
  <si>
    <t>Tue Jul 19 2022 05:44:01 GMT+0530 (India Standard Time)</t>
  </si>
  <si>
    <t>Tue Jul 19 2022 06:31:42 GMT+0530 (India Standard Time)</t>
  </si>
  <si>
    <t>Thu Jul 21 2022 05:04:06 GMT+0530 (India Standard Time)</t>
  </si>
  <si>
    <t>Thu Jul 21 2022 05:04:15 GMT+0530 (India Standard Time)</t>
  </si>
  <si>
    <t>Sat Jul 23 2022 05:37:22 GMT+0530 (India Standard Time)</t>
  </si>
  <si>
    <t>Sat Jul 23 2022 05:37:30 GMT+0530 (India Standard Time)</t>
  </si>
  <si>
    <t>Sat Jul 23 2022 05:37:31 GMT+0530 (India Standard Time)</t>
  </si>
  <si>
    <t>Sat Jul 23 2022 07:07:24 GMT+0530 (India Standard Time)</t>
  </si>
  <si>
    <t>Mon Jul 25 2022 05:29:12 GMT+0530 (India Standard Time)</t>
  </si>
  <si>
    <t>Mon Jul 25 2022 06:32:17 GMT+0530 (India Standard Time)</t>
  </si>
  <si>
    <t>Mon Jul 25 2022 06:32:18 GMT+0530 (India Standard Time)</t>
  </si>
  <si>
    <t>Mon Jul 25 2022 06:32:41 GMT+0530 (India Standard Time)</t>
  </si>
  <si>
    <t>Mon Jul 25 2022 06:39:15 GMT+0530 (India Standard Time)</t>
  </si>
  <si>
    <t>Mon Jul 25 2022 10:03:35 GMT+0530 (India Standard Time)</t>
  </si>
  <si>
    <t>Mon Jul 25 2022 10:08:30 GMT+0530 (India Standard Time)</t>
  </si>
  <si>
    <t>Mon Jul 25 2022 12:14:56 GMT+0530 (India Standard Time)</t>
  </si>
  <si>
    <t>Mon Jul 25 2022 12:24:30 GMT+0530 (India Standard Time)</t>
  </si>
  <si>
    <t>Mon Jul 25 2022 12:24:55 GMT+0530 (India Standard Time)</t>
  </si>
  <si>
    <t>Mon Jul 25 2022 12:41:30 GMT+0530 (India Standard Time)</t>
  </si>
  <si>
    <t>Mon Jul 25 2022 13:41:51 GMT+0530 (India Standard Time)</t>
  </si>
  <si>
    <t>Mon Jul 25 2022 14:18:37 GMT+0530 (India Standard Time)</t>
  </si>
  <si>
    <t>Mon Jul 25 2022 15:43:39 GMT+0530 (India Standard Time)</t>
  </si>
  <si>
    <t>Mon Jul 25 2022 16:09:17 GMT+0530 (India Standard Time)</t>
  </si>
  <si>
    <t>Thu Jul 28 2022 08:37:59 GMT+0530 (India Standard Time)</t>
  </si>
  <si>
    <t>Sat Jul 30 2022 06:54:47 GMT+0530 (India Standard Time)</t>
  </si>
  <si>
    <t>Sat Jul 30 2022 08:44:54 GMT+0530 (India Standard Time)</t>
  </si>
  <si>
    <t>Mon Aug 01 2022 05:32:26 GMT+0530 (India Standard Time)</t>
  </si>
  <si>
    <t>Mon Aug 01 2022 06:37:39 GMT+0530 (India Standard Time)</t>
  </si>
  <si>
    <t>Mon Aug 01 2022 06:38:00 GMT+0530 (India Standard Time)</t>
  </si>
  <si>
    <t>Mon Aug 01 2022 06:44:18 GMT+0530 (India Standard Time)</t>
  </si>
  <si>
    <t>Mon Aug 01 2022 10:03:00 GMT+0530 (India Standard Time)</t>
  </si>
  <si>
    <t>Mon Aug 01 2022 10:03:01 GMT+0530 (India Standard Time)</t>
  </si>
  <si>
    <t>Mon Aug 01 2022 13:35:20 GMT+0530 (India Standard Time)</t>
  </si>
  <si>
    <t>Mon Aug 01 2022 14:07:25 GMT+0530 (India Standard Time)</t>
  </si>
  <si>
    <t>Tue Aug 02 2022 05:27:43 GMT+0530 (India Standard Time)</t>
  </si>
  <si>
    <t>Tue Aug 02 2022 05:27:47 GMT+0530 (India Standard Time)</t>
  </si>
  <si>
    <t>Tue Aug 02 2022 05:37:52 GMT+0530 (India Standard Time)</t>
  </si>
  <si>
    <t>Tue Aug 02 2022 05:39:54 GMT+0530 (India Standard Time)</t>
  </si>
  <si>
    <t>Tue Aug 02 2022 05:40:03 GMT+0530 (India Standard Time)</t>
  </si>
  <si>
    <t>Tue Aug 02 2022 05:40:29 GMT+0530 (India Standard Time)</t>
  </si>
  <si>
    <t>Tue Aug 02 2022 06:17:34 GMT+0530 (India Standard Time)</t>
  </si>
  <si>
    <t>Tue Aug 02 2022 06:17:35 GMT+0530 (India Standard Time)</t>
  </si>
  <si>
    <t>Tue Aug 02 2022 07:27:44 GMT+0530 (India Standard Time)</t>
  </si>
  <si>
    <t>Thu Aug 04 2022 05:56:17 GMT+0530 (India Standard Time)</t>
  </si>
  <si>
    <t>Thu Aug 04 2022 05:56:34 GMT+0530 (India Standard Time)</t>
  </si>
  <si>
    <t>Mon Aug 08 2022 04:57:18 GMT+0530 (India Standard Time)</t>
  </si>
  <si>
    <t>Mon Aug 08 2022 04:57:23 GMT+0530 (India Standard Time)</t>
  </si>
  <si>
    <t>Mon Aug 08 2022 04:57:24 GMT+0530 (India Standard Time)</t>
  </si>
  <si>
    <t>Mon Aug 08 2022 05:40:08 GMT+0530 (India Standard Time)</t>
  </si>
  <si>
    <t>Mon Aug 08 2022 07:01:45 GMT+0530 (India Standard Time)</t>
  </si>
  <si>
    <t>Mon Aug 08 2022 07:02:12 GMT+0530 (India Standard Time)</t>
  </si>
  <si>
    <t>Mon Aug 08 2022 07:10:24 GMT+0530 (India Standard Time)</t>
  </si>
  <si>
    <t>Mon Aug 08 2022 10:55:03 GMT+0530 (India Standard Time)</t>
  </si>
  <si>
    <t>Mon Aug 08 2022 14:17:23 GMT+0530 (India Standard Time)</t>
  </si>
  <si>
    <t>Mon Aug 08 2022 14:51:24 GMT+0530 (India Standard Time)</t>
  </si>
  <si>
    <t>Wed Aug 10 2022 07:42:48 GMT+0530 (India Standard Time)</t>
  </si>
  <si>
    <t>Wed Aug 10 2022 07:42:56 GMT+0530 (India Standard Time)</t>
  </si>
  <si>
    <t>Wed Aug 10 2022 07:42:59 GMT+0530 (India Standard Time)</t>
  </si>
  <si>
    <t>Wed Aug 10 2022 07:43:12 GMT+0530 (India Standard Time)</t>
  </si>
  <si>
    <t>Wed Aug 10 2022 08:45:34 GMT+0530 (India Standard Time)</t>
  </si>
  <si>
    <t>Wed Aug 10 2022 08:45:43 GMT+0530 (India Standard Time)</t>
  </si>
  <si>
    <t>Wed Aug 10 2022 08:45:47 GMT+0530 (India Standard Time)</t>
  </si>
  <si>
    <t>Wed Aug 10 2022 08:46:07 GMT+0530 (India Standard Time)</t>
  </si>
  <si>
    <t>Wed Aug 10 2022 12:39:44 GMT+0530 (India Standard Time)</t>
  </si>
  <si>
    <t>Fri Aug 12 2022 06:23:59 GMT+0530 (India Standard Time)</t>
  </si>
  <si>
    <t>Fri Aug 12 2022 11:15:47 GMT+0530 (India Standard Time)</t>
  </si>
  <si>
    <t>Fri Aug 12 2022 11:15:52 GMT+0530 (India Standard Time)</t>
  </si>
  <si>
    <t>Fri Aug 12 2022 11:15:58 GMT+0530 (India Standard Time)</t>
  </si>
  <si>
    <t>Fri Aug 12 2022 11:36:12 GMT+0530 (India Standard Time)</t>
  </si>
  <si>
    <t>Fri Aug 12 2022 11:36:14 GMT+0530 (India Standard Time)</t>
  </si>
  <si>
    <t>Sun Aug 14 2022 08:25:05 GMT+0530 (India Standard Time)</t>
  </si>
  <si>
    <t>Sun Aug 14 2022 12:26:37 GMT+0530 (India Standard Time)</t>
  </si>
  <si>
    <t>Sun Aug 14 2022 12:26:41 GMT+0530 (India Standard Time)</t>
  </si>
  <si>
    <t>Sun Aug 14 2022 13:46:26 GMT+0530 (India Standard Time)</t>
  </si>
  <si>
    <t>Sun Aug 14 2022 13:46:28 GMT+0530 (India Standard Time)</t>
  </si>
  <si>
    <t>Sun Aug 14 2022 13:46:29 GMT+0530 (India Standard Time)</t>
  </si>
  <si>
    <t>Sun Aug 14 2022 13:46:30 GMT+0530 (India Standard Time)</t>
  </si>
  <si>
    <t>Mon Aug 15 2022 05:43:31 GMT+0530 (India Standard Time)</t>
  </si>
  <si>
    <t>Mon Aug 15 2022 07:12:54 GMT+0530 (India Standard Time)</t>
  </si>
  <si>
    <t>Mon Aug 15 2022 07:13:25 GMT+0530 (India Standard Time)</t>
  </si>
  <si>
    <t>Mon Aug 15 2022 07:22:03 GMT+0530 (India Standard Time)</t>
  </si>
  <si>
    <t>Mon Aug 15 2022 11:07:29 GMT+0530 (India Standard Time)</t>
  </si>
  <si>
    <t>Mon Aug 15 2022 14:21:52 GMT+0530 (India Standard Time)</t>
  </si>
  <si>
    <t>Mon Aug 15 2022 14:54:52 GMT+0530 (India Standard Time)</t>
  </si>
  <si>
    <t>Tue Aug 16 2022 08:16:39 GMT+0530 (India Standard Time)</t>
  </si>
  <si>
    <t>Thu Aug 18 2022 06:56:45 GMT+0530 (India Standard Time)</t>
  </si>
  <si>
    <t>Thu Aug 18 2022 06:56:50 GMT+0530 (India Standard Time)</t>
  </si>
  <si>
    <t>Thu Aug 18 2022 06:56:54 GMT+0530 (India Standard Time)</t>
  </si>
  <si>
    <t>Thu Aug 18 2022 09:23:33 GMT+0530 (India Standard Time)</t>
  </si>
  <si>
    <t>Sat Aug 20 2022 05:05:26 GMT+0530 (India Standard Time)</t>
  </si>
  <si>
    <t>Sat Aug 20 2022 05:05:29 GMT+0530 (India Standard Time)</t>
  </si>
  <si>
    <t>Mon Aug 22 2022 05:33:29 GMT+0530 (India Standard Time)</t>
  </si>
  <si>
    <t>Mon Aug 22 2022 06:40:32 GMT+0530 (India Standard Time)</t>
  </si>
  <si>
    <t>Mon Aug 22 2022 06:40:55 GMT+0530 (India Standard Time)</t>
  </si>
  <si>
    <t>Mon Aug 22 2022 06:47:12 GMT+0530 (India Standard Time)</t>
  </si>
  <si>
    <t>Mon Aug 22 2022 10:10:22 GMT+0530 (India Standard Time)</t>
  </si>
  <si>
    <t>Mon Aug 22 2022 13:44:44 GMT+0530 (India Standard Time)</t>
  </si>
  <si>
    <t>Mon Aug 22 2022 14:18:23 GMT+0530 (India Standard Time)</t>
  </si>
  <si>
    <t>Tue Aug 23 2022 05:05:02 GMT+0530 (India Standard Time)</t>
  </si>
  <si>
    <t>Tue Aug 23 2022 05:05:15 GMT+0530 (India Standard Time)</t>
  </si>
  <si>
    <t>Tue Aug 23 2022 05:05:18 GMT+0530 (India Standard Time)</t>
  </si>
  <si>
    <t>Tue Aug 23 2022 06:48:21 GMT+0530 (India Standard Time)</t>
  </si>
  <si>
    <t>Thu Aug 25 2022 10:17:55 GMT+0530 (India Standard Time)</t>
  </si>
  <si>
    <t>Thu Aug 25 2022 12:17:08 GMT+0530 (India Standard Time)</t>
  </si>
  <si>
    <t>Thu Aug 25 2022 12:26:25 GMT+0530 (India Standard Time)</t>
  </si>
  <si>
    <t>Thu Aug 25 2022 12:26:51 GMT+0530 (India Standard Time)</t>
  </si>
  <si>
    <t>Thu Aug 25 2022 12:43:36 GMT+0530 (India Standard Time)</t>
  </si>
  <si>
    <t>Thu Aug 25 2022 15:45:27 GMT+0530 (India Standard Time)</t>
  </si>
  <si>
    <t>Thu Aug 25 2022 16:11:20 GMT+0530 (India Standard Time)</t>
  </si>
  <si>
    <t>Address</t>
  </si>
  <si>
    <t>Token Running Balance</t>
  </si>
  <si>
    <t>Date</t>
  </si>
  <si>
    <t>Exchange</t>
  </si>
  <si>
    <t>Current Price</t>
  </si>
  <si>
    <t>Profit/Loss</t>
  </si>
  <si>
    <t>Coin Switch Kuber</t>
  </si>
  <si>
    <t>AXS</t>
  </si>
  <si>
    <t>SAND</t>
  </si>
  <si>
    <t>COINDCX</t>
  </si>
  <si>
    <t>WAZIRX</t>
  </si>
  <si>
    <t>Profit/Loss%</t>
  </si>
  <si>
    <t>Asset Class</t>
  </si>
  <si>
    <t>Crypto Currency</t>
  </si>
  <si>
    <t>Equity</t>
  </si>
  <si>
    <t>Bank</t>
  </si>
  <si>
    <t>Deposit Amount</t>
  </si>
  <si>
    <t>Icici bank</t>
  </si>
  <si>
    <t>SBI</t>
  </si>
  <si>
    <t>Stock</t>
  </si>
  <si>
    <t>Average Price</t>
  </si>
  <si>
    <t>App</t>
  </si>
  <si>
    <t>IND Money - Upendra</t>
  </si>
  <si>
    <t>IND Money - Sriramya</t>
  </si>
  <si>
    <t>Stock Name</t>
  </si>
  <si>
    <t>Coin Quantity</t>
  </si>
  <si>
    <t>Purchase Price</t>
  </si>
  <si>
    <t>Qualification Date *</t>
  </si>
  <si>
    <t>Shares Purchased</t>
  </si>
  <si>
    <t>Total Amount</t>
  </si>
  <si>
    <t>40% GAIN</t>
  </si>
  <si>
    <t>30% GAIN</t>
  </si>
  <si>
    <t>Grant Date</t>
  </si>
  <si>
    <t>RSUs Granted</t>
  </si>
  <si>
    <t>RSUs Vested *</t>
  </si>
  <si>
    <t>Vesting price</t>
  </si>
  <si>
    <t>$54.10.</t>
  </si>
  <si>
    <t>Avg. 30% gain</t>
  </si>
  <si>
    <t>ZERODHA</t>
  </si>
  <si>
    <t>UPSTOX</t>
  </si>
  <si>
    <t>ICICIDIRECT</t>
  </si>
  <si>
    <t>Qty</t>
  </si>
  <si>
    <t>Stock Symbol</t>
  </si>
  <si>
    <t>Stock Broker</t>
  </si>
  <si>
    <t>Avg. Cost Price</t>
  </si>
  <si>
    <t>Unrealized P&amp;L</t>
  </si>
  <si>
    <t>Unrealized P&amp;L %</t>
  </si>
  <si>
    <t>Inv. Amount</t>
  </si>
  <si>
    <t>LUNA</t>
  </si>
  <si>
    <t>52 weeek low</t>
  </si>
  <si>
    <t>Grand Total</t>
  </si>
  <si>
    <t>Industry</t>
  </si>
  <si>
    <t>EXCEL REALTY N INFRA LIMITED (XNSE:EXCEL)</t>
  </si>
  <si>
    <t>HAPPIEST MINDS TECHNOLOGIES LIMITED (XNSE:HAPPSTMNDS)</t>
  </si>
  <si>
    <t>LTIMINDTREE LIMITED (XNSE:LTIM)</t>
  </si>
  <si>
    <t>Nippon India ETF Nifty IT (XNSE:ITBEES)</t>
  </si>
  <si>
    <t>TATA CONSULTANCY SERVICES LIMITED (XNSE:TCS)</t>
  </si>
  <si>
    <t>DEEPAK NITRITE LIMITED (XNSE:DEEPAKNTR)</t>
  </si>
  <si>
    <t>ESTER INDUSTRIES LIMITED (XNSE:ESTER)</t>
  </si>
  <si>
    <t>GUJARAT STATE FERTILIZERS &amp; CHEMICALS LIMITED (XNSE:GSFC)</t>
  </si>
  <si>
    <t>Indigo Paints Ltd (XNSE:INDIGOPNTS)</t>
  </si>
  <si>
    <t>COLINZ LABORATORIES LTD (XBOM:531210)</t>
  </si>
  <si>
    <t>GLAND PHARMA LTD (XNSE:GLAND)</t>
  </si>
  <si>
    <t>ADITYA BIRLA SUN LIFE AMC LIMITED (XNSE:ABSLAMC)</t>
  </si>
  <si>
    <t>CENTRAL DEPOSITORY SERVICES (INDIA) LIMITED (XNSE:CDSL)</t>
  </si>
  <si>
    <t>HDFC ASSET MANAGEMENT COMPANY LIMITED (XNSE:HDFCAMC)</t>
  </si>
  <si>
    <t>JINDAL POLY INVESTMENT AND FINANCE COMPANY LIMITED (XNSE:JPOLYINVST)</t>
  </si>
  <si>
    <t>BAJAJ STEEL INDUSTRIES LIMITED (XBOM:507944)</t>
  </si>
  <si>
    <t>APL Apollo Tubes Limited (XNSE:APLAPOLLO)</t>
  </si>
  <si>
    <t>NMDC LIMITED (XNSE:NMDC)</t>
  </si>
  <si>
    <t>COMPUTER AGE MANAGEMENT SERVICES LIMITED (XNSE:CAMS)</t>
  </si>
  <si>
    <t>ONE 97 COMMUNICATIONS LIMITED (XNSE:PAYTM)</t>
  </si>
  <si>
    <t>ALSTONE TEXTILES (INDIA) LIMITED (XBOM:539277)</t>
  </si>
  <si>
    <t>SURYALATA SPINNING MILLS LIMITED (XBOM:514138)</t>
  </si>
  <si>
    <t>PARAMOUNT COMMUNICATIONS LIMITED (XNSE:PARACABLES)</t>
  </si>
  <si>
    <t>GLOBAL EDUCATION LIMITED (XNSE:GLOBAL)</t>
  </si>
  <si>
    <t>DODLA DAIRY LIMITED (XNSE:DODLA)</t>
  </si>
  <si>
    <t>MISHTANN FOODS LIMITED (XBOM:539594)</t>
  </si>
  <si>
    <t>DELTA CORP LIMITED (XNSE:DELTACORP)</t>
  </si>
  <si>
    <t>DIXON TECHNOLOGIES (INDIA) LIMITED (XNSE:DIXON)</t>
  </si>
  <si>
    <t>TARSONS PRODUCTS LIMITED (XNSE:TARSONS)</t>
  </si>
  <si>
    <t>AVENUE SUPERMARTS LIMITED (XNSE:DMART)</t>
  </si>
  <si>
    <t>SUZLON ENERGY LIMITED (XNSE:SUZLON)</t>
  </si>
  <si>
    <t>GODREJ PROPERTIES LIMITED (XNSE:GODREJPROP)</t>
  </si>
  <si>
    <t>G R INFRAPROJECTS LIMITED (XNSE:GRINFRA)</t>
  </si>
  <si>
    <t>EQUITAS SMALL FINANCE BANK LIMITED (XNSE:EQUITASBNK)</t>
  </si>
  <si>
    <t>HDFC BANK LIMITED (XNSE:HDFCBANK)</t>
  </si>
  <si>
    <t>ICICI BANK LIMITED (XNSE:ICICIBANK)</t>
  </si>
  <si>
    <t>IDFC FIRST BANK LIMITED (XNSE:IDFCFIRSTB)</t>
  </si>
  <si>
    <t>MAHINDRA AND MAHINDRA FINANCIAL SERVICES LIMITED (XNSE:M&amp;MFIN)</t>
  </si>
  <si>
    <t>UJJIVAN SMALL FINANCE BANK LIMITED (XNSE:UJJIVANSFB)</t>
  </si>
  <si>
    <t>UNION BANK OF INDIA LIMITED (XNSE:UNIONBANK)</t>
  </si>
  <si>
    <t>SURYAAMBA SPINNING MILLS LIMITED (XBOM:533101)</t>
  </si>
  <si>
    <t>Sum of Qty</t>
  </si>
  <si>
    <t>Average of 52 weeek low</t>
  </si>
  <si>
    <t>Average Cost Price</t>
  </si>
  <si>
    <t>Total Inv. Amount</t>
  </si>
  <si>
    <t>Avg. Current Price</t>
  </si>
  <si>
    <t>Current PE</t>
  </si>
  <si>
    <t>Market Cap in Crores</t>
  </si>
  <si>
    <t>Category</t>
  </si>
  <si>
    <t>Row Labels</t>
  </si>
  <si>
    <t>(blank)</t>
  </si>
  <si>
    <t>Sum of Inv. Amount</t>
  </si>
  <si>
    <t>Avg. NAV</t>
  </si>
  <si>
    <t>Current Benefit</t>
  </si>
  <si>
    <t>LUNA - CLASSIC</t>
  </si>
  <si>
    <t>Total US Portfolio in INR Currency</t>
  </si>
  <si>
    <t>Total US Portfolio in USD Currency</t>
  </si>
  <si>
    <t xml:space="preserve">Total </t>
  </si>
  <si>
    <t>Micron</t>
  </si>
  <si>
    <t>Description</t>
  </si>
  <si>
    <t>Bit coin</t>
  </si>
  <si>
    <t xml:space="preserve">Solana is a blockchain platform which uses a proof-of-stake mechanism to provide smart contract functionality. </t>
  </si>
  <si>
    <t>Ethereum is a decentralized blockchain with smart contract functionality.</t>
  </si>
  <si>
    <t>The Sandbox is a virtual world where players can build, own, and monetize their gaming experiences on the Ethereum blockchain.</t>
  </si>
  <si>
    <t>AXS is an Ethereum token that powers Axie Infinity, a blockchain-based game where players can battle, collect, and build a digital kingdom for their pets</t>
  </si>
  <si>
    <t xml:space="preserve">Polygon is a multi-level platform with the aim to scale Ethereum thanks to a plethora of sidechains, all of which aims to unclog with the main platform in an effective and cost efficient manner.  </t>
  </si>
  <si>
    <t>Uniswap is also a cryptocurrency whose symbol is (UNI). The Uniswap platform enables users to trade cryptocurrencies without any involvement with a centralized third party. The Uniswap blockchain is hosted on the Ethereum platform and governed by UNI holders.</t>
  </si>
  <si>
    <t>Ripple is a real-time gross settlement system, currency exchange and remittance network that is open to financial institutions worldwide</t>
  </si>
  <si>
    <t>The native cryptocurrency for the Polkadot blockchain is the DOT. It is designed to allow blockchains to exchange messages and perform transactions with each other without a trusted third-party.</t>
  </si>
  <si>
    <t>CHEMTECH INDUSTRIAL VALVES LIMITED (XBOM:537326)</t>
  </si>
  <si>
    <t>EKI ENERGY SERVICES LIMITED (XBOM:543284)</t>
  </si>
  <si>
    <t>KALYAN JEWELLERS INDIA LIMITED (XBOM:543278)</t>
  </si>
  <si>
    <t>MARKSANS PHARMA LIMITED (XNSE:MARKSANS)</t>
  </si>
  <si>
    <t>SHALBY LIMITED (XNSE:SHALBY)</t>
  </si>
  <si>
    <t>Portforlio %</t>
  </si>
  <si>
    <t>PAKKA LIMITED (XBOM:516030)</t>
  </si>
  <si>
    <t>Zomato Limited (XNSE:ZOMATO)</t>
  </si>
  <si>
    <t>ANGEL ONE LIMITED (XNSE:ANGELONE)</t>
  </si>
  <si>
    <t>HDFC</t>
  </si>
  <si>
    <t>Avalon Technologies Ltd (XBOM:543896)</t>
  </si>
  <si>
    <t>PRAJ INDUSTRIES LIMITED (XNSE:PRAJIND)</t>
  </si>
  <si>
    <t>THE FEDERAL BANK LTD (XNSE:FEDERALBNK)</t>
  </si>
  <si>
    <t>AMARA RAJA ENERGY &amp; MOBILITY LIMITED (XNSE:ARE&amp;M)</t>
  </si>
  <si>
    <t>E.I.D PARRY (INDIA) LIMITED (XNSE:EIDPARRY)</t>
  </si>
  <si>
    <t>STERLING TOOLS LIMITED (XNSE:STERTOOLS)</t>
  </si>
  <si>
    <t>RSU Outstanding</t>
  </si>
  <si>
    <t>Net RSU Vested</t>
  </si>
  <si>
    <t>UTKARSH SMALL FINANCE BANK LIMITED (XNSE:UTKARSHBNK)</t>
  </si>
  <si>
    <t>CLEAN SCIENCE AND TECHNOLOGY LIMITED (XNSE:CLEAN)</t>
  </si>
  <si>
    <t>SONA BLW PRECISION FORGINGS LIMITED (XNSE:SONACOMS)</t>
  </si>
  <si>
    <t>Fsn E-Commerce Ventures Ltd (XNSE:NYKAA)</t>
  </si>
  <si>
    <t>(All)</t>
  </si>
  <si>
    <t>Sum of Unrealized P&amp;L</t>
  </si>
  <si>
    <t>Sum of Current Value</t>
  </si>
  <si>
    <t>AMI ORGANICS LIMITED. (XNSE:AMIORG)</t>
  </si>
  <si>
    <t>Healthcare Providers &amp; Services</t>
  </si>
  <si>
    <t>Potential Gain</t>
  </si>
  <si>
    <t>Difference %</t>
  </si>
  <si>
    <t>52 week High</t>
  </si>
  <si>
    <t>Average of Potential Gain</t>
  </si>
  <si>
    <t>Average of 52 week High</t>
  </si>
  <si>
    <t>Total Potential Gain</t>
  </si>
  <si>
    <t>Average of Total Potential Gain</t>
  </si>
  <si>
    <t>Average of Difference %</t>
  </si>
  <si>
    <t>TATA SMALL</t>
  </si>
  <si>
    <t>MAHINDRA AND MAHINDRA BUSINESS LIFECYCLE FUND</t>
  </si>
  <si>
    <t>Total Micron Portfolio Value</t>
  </si>
  <si>
    <t>ESPP</t>
  </si>
  <si>
    <t>RSU</t>
  </si>
  <si>
    <t>Share Holding</t>
  </si>
  <si>
    <t>od</t>
  </si>
  <si>
    <t>Loan type</t>
  </si>
  <si>
    <t>Where</t>
  </si>
  <si>
    <t>sbi</t>
  </si>
  <si>
    <t>Pledged shares</t>
  </si>
  <si>
    <t>zerodha</t>
  </si>
  <si>
    <t>Housing loans</t>
  </si>
  <si>
    <t xml:space="preserve">HDFC </t>
  </si>
  <si>
    <t>chit funds</t>
  </si>
  <si>
    <t>chits</t>
  </si>
  <si>
    <t>Personal loan</t>
  </si>
  <si>
    <t>Icici</t>
  </si>
  <si>
    <t>Pledged (Yes/No)</t>
  </si>
  <si>
    <t>Pledged</t>
  </si>
  <si>
    <t>GENSOL ENGINEERING LIMITED (XNSE:GENSOL)</t>
  </si>
  <si>
    <t>MTAR TECHNOLOGIES LIMITED (XNSE:MTARTECH)</t>
  </si>
  <si>
    <t>Monthly Emi</t>
  </si>
  <si>
    <t>Rent</t>
  </si>
  <si>
    <t>cc bill</t>
  </si>
  <si>
    <t>catering</t>
  </si>
  <si>
    <t>Protean eGov Technologies Ltd (XBOM:544021)</t>
  </si>
  <si>
    <t>Amount to be invested</t>
  </si>
  <si>
    <t>Max of Weighted Average price</t>
  </si>
  <si>
    <t>Max of Weighted unrealized%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</si>
</sst>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4" formatCode="_(&quot;$&quot;* #,##0.00_);_(&quot;$&quot;* \(#,##0.00\);_(&quot;$&quot;* &quot;-&quot;??_);_(@_)"/>
    <numFmt numFmtId="43" formatCode="_(* #,##0.00_);_(* \(#,##0.00\);_(* &quot;-&quot;??_);_(@_)"/>
    <numFmt numFmtId="164" formatCode="_ &quot;₹&quot;\ * #,##0.00_ ;_ &quot;₹&quot;\ * \-#,##0.00_ ;_ &quot;₹&quot;\ * &quot;-&quot;??_ ;_ @_ "/>
    <numFmt numFmtId="165" formatCode="_([$INR]\ * #,##0.00_);_([$INR]\ * \(#,##0.00\);_([$INR]\ * &quot;-&quot;??_);_(@_)"/>
    <numFmt numFmtId="166" formatCode="&quot;₹&quot;\ #,##0.00"/>
    <numFmt numFmtId="167" formatCode="_ [$₹-4009]\ * #,##0.00_ ;_ [$₹-4009]\ * \-#,##0.00_ ;_ [$₹-4009]\ * &quot;-&quot;??_ ;_ @_ "/>
    <numFmt numFmtId="168" formatCode="[$₹-4009]\ #,##0.00"/>
    <numFmt numFmtId="169" formatCode="_ [$₹-4009]\ * #,##0_ ;_ [$₹-4009]\ * \-#,##0_ ;_ [$₹-4009]\ * &quot;-&quot;_ ;_ @_ "/>
    <numFmt numFmtId="170" formatCode="_ [$₹-44D]\ * #,##0.00_ ;_ [$₹-44D]\ * \-#,##0.00_ ;_ [$₹-44D]\ * &quot;-&quot;??_ ;_ @_ "/>
    <numFmt numFmtId="171" formatCode="_([$$-409]* #,##0.00_);_([$$-409]* \(#,##0.00\);_([$$-409]* &quot;-&quot;??_);_(@_)"/>
  </numFmts>
  <fonts count="24" x14ac:knownFonts="1">
    <font>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
      <sz val="11"/>
      <color theme="1"/>
      <name val="Calibri"/>
      <family val="2"/>
      <scheme val="minor"/>
    </font>
    <font>
      <b/>
      <sz val="18"/>
      <color rgb="FFFF0000"/>
      <name val="Calibri"/>
      <family val="2"/>
    </font>
    <font>
      <b/>
      <sz val="14"/>
      <color theme="0"/>
      <name val="Calibri"/>
      <family val="2"/>
      <scheme val="minor"/>
    </font>
    <font>
      <b/>
      <sz val="16"/>
      <color theme="0"/>
      <name val="Calibri"/>
      <family val="2"/>
      <scheme val="minor"/>
    </font>
    <font>
      <b/>
      <sz val="18"/>
      <name val="Calibri"/>
      <family val="2"/>
      <scheme val="minor"/>
    </font>
    <font>
      <b/>
      <sz val="16"/>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name val="Calibri"/>
      <family val="2"/>
      <scheme val="minor"/>
    </font>
    <font>
      <sz val="14"/>
      <color theme="1"/>
      <name val="Calibri"/>
      <family val="2"/>
      <scheme val="minor"/>
    </font>
    <font>
      <b/>
      <sz val="12"/>
      <color theme="0"/>
      <name val="Calibri"/>
      <family val="2"/>
      <scheme val="minor"/>
    </font>
    <font>
      <b/>
      <sz val="10"/>
      <color rgb="FF4D4F53"/>
      <name val="Arial"/>
      <family val="2"/>
    </font>
    <font>
      <sz val="12"/>
      <color rgb="FF4D4F53"/>
      <name val="Arial"/>
      <family val="2"/>
    </font>
    <font>
      <sz val="11"/>
      <color theme="1"/>
      <name val="Calibri"/>
      <family val="2"/>
      <scheme val="minor"/>
    </font>
    <font>
      <sz val="12"/>
      <color theme="1"/>
      <name val="Calibri"/>
      <family val="2"/>
      <scheme val="minor"/>
    </font>
    <font>
      <b/>
      <sz val="18"/>
      <color rgb="FFFF0000"/>
      <name val="Calibri"/>
      <family val="2"/>
    </font>
    <font>
      <b/>
      <sz val="20"/>
      <color theme="1"/>
      <name val="Calibri"/>
      <family val="2"/>
      <scheme val="minor"/>
    </font>
    <font>
      <b/>
      <sz val="8"/>
      <color theme="1"/>
      <name val="Calibri"/>
      <family val="2"/>
      <scheme val="minor"/>
    </font>
  </fonts>
  <fills count="16">
    <fill>
      <patternFill patternType="none"/>
    </fill>
    <fill>
      <patternFill patternType="gray125"/>
    </fill>
    <fill>
      <patternFill patternType="solid">
        <fgColor rgb="FF002060"/>
        <bgColor indexed="64"/>
      </patternFill>
    </fill>
    <fill>
      <patternFill patternType="solid">
        <fgColor theme="3" tint="-0.49998474074526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E6E6E6"/>
      </left>
      <right style="medium">
        <color rgb="FFC9CAC8"/>
      </right>
      <top style="medium">
        <color rgb="FFE6E6E6"/>
      </top>
      <bottom/>
      <diagonal/>
    </border>
    <border>
      <left style="medium">
        <color rgb="FFC9CAC8"/>
      </left>
      <right style="medium">
        <color rgb="FFC9CAC8"/>
      </right>
      <top style="medium">
        <color rgb="FFE6E6E6"/>
      </top>
      <bottom/>
      <diagonal/>
    </border>
    <border>
      <left style="medium">
        <color rgb="FFC9CAC8"/>
      </left>
      <right style="medium">
        <color rgb="FFE6E6E6"/>
      </right>
      <top style="medium">
        <color rgb="FFE6E6E6"/>
      </top>
      <bottom/>
      <diagonal/>
    </border>
    <border>
      <left style="thin">
        <color indexed="64"/>
      </left>
      <right style="thin">
        <color indexed="64"/>
      </right>
      <top style="thin">
        <color indexed="64"/>
      </top>
      <bottom/>
      <diagonal/>
    </border>
    <border>
      <left/>
      <right/>
      <top/>
      <bottom style="thin">
        <color theme="4" tint="0.39997558519241921"/>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0" fontId="19" fillId="0" borderId="0"/>
    <xf numFmtId="164" fontId="19" fillId="0" borderId="0" applyFont="0" applyFill="0" applyBorder="0" applyAlignment="0" applyProtection="0"/>
    <xf numFmtId="0" fontId="20" fillId="0" borderId="0"/>
    <xf numFmtId="43" fontId="4" fillId="0" borderId="0" applyFont="0" applyFill="0" applyBorder="0" applyAlignment="0" applyProtection="0"/>
  </cellStyleXfs>
  <cellXfs count="153">
    <xf numFmtId="0" fontId="0" fillId="0" borderId="0" xfId="0"/>
    <xf numFmtId="0" fontId="1" fillId="0" borderId="0" xfId="0" applyFont="1" applyAlignment="1">
      <alignment horizontal="center"/>
    </xf>
    <xf numFmtId="2" fontId="1" fillId="0" borderId="0" xfId="0" applyNumberFormat="1" applyFont="1" applyAlignment="1">
      <alignment horizontal="center" wrapText="1"/>
    </xf>
    <xf numFmtId="0" fontId="1" fillId="0" borderId="1" xfId="0" applyFont="1" applyBorder="1" applyAlignment="1">
      <alignment horizontal="center"/>
    </xf>
    <xf numFmtId="2" fontId="0" fillId="0" borderId="1" xfId="0" applyNumberFormat="1" applyBorder="1"/>
    <xf numFmtId="0" fontId="2" fillId="0" borderId="1" xfId="0" applyFont="1" applyBorder="1" applyAlignment="1">
      <alignment horizontal="center" wrapText="1"/>
    </xf>
    <xf numFmtId="2" fontId="1" fillId="0" borderId="0" xfId="0" applyNumberFormat="1" applyFont="1" applyAlignment="1">
      <alignment horizontal="center"/>
    </xf>
    <xf numFmtId="0" fontId="2" fillId="0" borderId="1" xfId="0" applyFont="1" applyBorder="1" applyAlignment="1">
      <alignment horizontal="left" wrapText="1"/>
    </xf>
    <xf numFmtId="2" fontId="3" fillId="2" borderId="1" xfId="0" applyNumberFormat="1" applyFont="1" applyFill="1" applyBorder="1" applyAlignment="1">
      <alignment horizontal="center" wrapText="1"/>
    </xf>
    <xf numFmtId="10" fontId="1" fillId="0" borderId="0" xfId="0" applyNumberFormat="1" applyFont="1" applyAlignment="1">
      <alignment horizontal="center"/>
    </xf>
    <xf numFmtId="10" fontId="3" fillId="3" borderId="1" xfId="1" applyNumberFormat="1" applyFont="1" applyFill="1" applyBorder="1" applyAlignment="1">
      <alignment horizontal="center"/>
    </xf>
    <xf numFmtId="0" fontId="3" fillId="0" borderId="1" xfId="0" applyFont="1" applyBorder="1" applyAlignment="1">
      <alignment horizontal="center"/>
    </xf>
    <xf numFmtId="9" fontId="1" fillId="0" borderId="0" xfId="1" applyFont="1" applyBorder="1" applyAlignment="1">
      <alignment horizontal="center"/>
    </xf>
    <xf numFmtId="2" fontId="3" fillId="0" borderId="0" xfId="0" applyNumberFormat="1" applyFont="1" applyAlignment="1">
      <alignment horizontal="center" wrapText="1"/>
    </xf>
    <xf numFmtId="10" fontId="5" fillId="0" borderId="1" xfId="0" applyNumberFormat="1" applyFont="1" applyBorder="1" applyAlignment="1">
      <alignment horizontal="center"/>
    </xf>
    <xf numFmtId="0" fontId="8" fillId="0" borderId="1" xfId="0" applyFont="1" applyBorder="1" applyAlignment="1">
      <alignment horizontal="center"/>
    </xf>
    <xf numFmtId="165" fontId="3" fillId="2" borderId="1" xfId="0" applyNumberFormat="1" applyFont="1" applyFill="1" applyBorder="1" applyAlignment="1">
      <alignment horizontal="center" wrapText="1"/>
    </xf>
    <xf numFmtId="166" fontId="0" fillId="0" borderId="0" xfId="0" applyNumberFormat="1"/>
    <xf numFmtId="165" fontId="6" fillId="2" borderId="1" xfId="0" applyNumberFormat="1" applyFont="1" applyFill="1" applyBorder="1" applyAlignment="1">
      <alignment horizontal="center" wrapText="1"/>
    </xf>
    <xf numFmtId="0" fontId="9" fillId="0" borderId="0" xfId="0" applyFont="1" applyAlignment="1">
      <alignment horizontal="center"/>
    </xf>
    <xf numFmtId="0" fontId="0" fillId="0" borderId="1" xfId="0" applyBorder="1"/>
    <xf numFmtId="11" fontId="0" fillId="0" borderId="0" xfId="0" applyNumberFormat="1"/>
    <xf numFmtId="0" fontId="11" fillId="5" borderId="0" xfId="0" applyFont="1" applyFill="1"/>
    <xf numFmtId="0" fontId="11" fillId="5" borderId="1" xfId="0" applyFont="1" applyFill="1" applyBorder="1"/>
    <xf numFmtId="1" fontId="0" fillId="0" borderId="1" xfId="0" applyNumberFormat="1" applyBorder="1"/>
    <xf numFmtId="15" fontId="0" fillId="0" borderId="1" xfId="0" applyNumberFormat="1" applyBorder="1"/>
    <xf numFmtId="0" fontId="11" fillId="6" borderId="1" xfId="0" applyFont="1" applyFill="1" applyBorder="1"/>
    <xf numFmtId="167" fontId="0" fillId="0" borderId="1" xfId="0" applyNumberFormat="1" applyBorder="1"/>
    <xf numFmtId="166" fontId="8" fillId="0" borderId="1" xfId="0" applyNumberFormat="1" applyFont="1" applyBorder="1" applyAlignment="1">
      <alignment horizontal="center"/>
    </xf>
    <xf numFmtId="0" fontId="14" fillId="0" borderId="1" xfId="0" applyFont="1" applyBorder="1" applyAlignment="1">
      <alignment horizontal="center"/>
    </xf>
    <xf numFmtId="167" fontId="14" fillId="0" borderId="1" xfId="0" applyNumberFormat="1" applyFont="1" applyBorder="1" applyAlignment="1">
      <alignment horizontal="left"/>
    </xf>
    <xf numFmtId="167" fontId="14" fillId="0" borderId="1" xfId="0" applyNumberFormat="1" applyFont="1" applyBorder="1" applyAlignment="1">
      <alignment horizontal="center"/>
    </xf>
    <xf numFmtId="9" fontId="14" fillId="0" borderId="1" xfId="1" applyFont="1" applyBorder="1" applyAlignment="1">
      <alignment horizontal="center"/>
    </xf>
    <xf numFmtId="0" fontId="15" fillId="0" borderId="0" xfId="0" applyFont="1"/>
    <xf numFmtId="165" fontId="6" fillId="2" borderId="4" xfId="0" applyNumberFormat="1" applyFont="1" applyFill="1" applyBorder="1" applyAlignment="1">
      <alignment horizontal="center" wrapText="1"/>
    </xf>
    <xf numFmtId="2" fontId="13" fillId="0" borderId="1" xfId="0" applyNumberFormat="1" applyFont="1" applyBorder="1"/>
    <xf numFmtId="44" fontId="13" fillId="0" borderId="1" xfId="2" applyFont="1" applyBorder="1"/>
    <xf numFmtId="0" fontId="13" fillId="0" borderId="1" xfId="0" applyFont="1" applyBorder="1"/>
    <xf numFmtId="167" fontId="0" fillId="0" borderId="0" xfId="0" applyNumberFormat="1"/>
    <xf numFmtId="0" fontId="17" fillId="4" borderId="0" xfId="0" applyFont="1" applyFill="1" applyAlignment="1">
      <alignment horizontal="center" vertical="center" wrapText="1"/>
    </xf>
    <xf numFmtId="0" fontId="17" fillId="4" borderId="8"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8" fontId="18" fillId="7" borderId="1" xfId="0" applyNumberFormat="1" applyFont="1" applyFill="1" applyBorder="1" applyAlignment="1">
      <alignment horizontal="right" vertical="top"/>
    </xf>
    <xf numFmtId="15" fontId="18" fillId="7" borderId="1" xfId="0" applyNumberFormat="1" applyFont="1" applyFill="1" applyBorder="1" applyAlignment="1">
      <alignment horizontal="center" vertical="top" wrapText="1"/>
    </xf>
    <xf numFmtId="2" fontId="18" fillId="7" borderId="1" xfId="0" applyNumberFormat="1" applyFont="1" applyFill="1" applyBorder="1" applyAlignment="1">
      <alignment horizontal="right" vertical="top" wrapText="1"/>
    </xf>
    <xf numFmtId="8" fontId="0" fillId="0" borderId="1" xfId="0" applyNumberFormat="1" applyBorder="1"/>
    <xf numFmtId="15" fontId="18" fillId="7" borderId="1" xfId="0" applyNumberFormat="1" applyFont="1" applyFill="1" applyBorder="1" applyAlignment="1">
      <alignment vertical="top" wrapText="1"/>
    </xf>
    <xf numFmtId="1" fontId="18" fillId="7" borderId="1" xfId="0" applyNumberFormat="1" applyFont="1" applyFill="1" applyBorder="1" applyAlignment="1">
      <alignment vertical="top" wrapText="1"/>
    </xf>
    <xf numFmtId="8" fontId="0" fillId="0" borderId="1" xfId="0" applyNumberFormat="1" applyBorder="1" applyAlignment="1">
      <alignment horizontal="left"/>
    </xf>
    <xf numFmtId="2" fontId="13" fillId="0" borderId="0" xfId="0" applyNumberFormat="1" applyFont="1"/>
    <xf numFmtId="8" fontId="13" fillId="0" borderId="0" xfId="0" applyNumberFormat="1" applyFont="1"/>
    <xf numFmtId="0" fontId="17" fillId="4" borderId="1" xfId="0" applyFont="1" applyFill="1" applyBorder="1" applyAlignment="1">
      <alignment horizontal="center" vertical="center" wrapText="1"/>
    </xf>
    <xf numFmtId="0" fontId="0" fillId="0" borderId="0" xfId="0" applyAlignment="1">
      <alignment horizontal="left"/>
    </xf>
    <xf numFmtId="10" fontId="5" fillId="0" borderId="1" xfId="0" applyNumberFormat="1" applyFont="1" applyBorder="1" applyAlignment="1">
      <alignment horizontal="center" wrapText="1"/>
    </xf>
    <xf numFmtId="0" fontId="0" fillId="0" borderId="0" xfId="0" applyAlignment="1">
      <alignment wrapText="1"/>
    </xf>
    <xf numFmtId="10" fontId="5" fillId="0" borderId="11" xfId="0" applyNumberFormat="1" applyFont="1" applyBorder="1" applyAlignment="1">
      <alignment horizontal="center" wrapText="1"/>
    </xf>
    <xf numFmtId="44" fontId="0" fillId="0" borderId="0" xfId="0" applyNumberFormat="1"/>
    <xf numFmtId="167" fontId="13" fillId="0" borderId="1" xfId="2" applyNumberFormat="1" applyFont="1" applyBorder="1"/>
    <xf numFmtId="167" fontId="13" fillId="0" borderId="1" xfId="2" applyNumberFormat="1" applyFont="1" applyFill="1" applyBorder="1"/>
    <xf numFmtId="10" fontId="21" fillId="0" borderId="1" xfId="0" applyNumberFormat="1" applyFont="1" applyBorder="1" applyAlignment="1">
      <alignment horizontal="center"/>
    </xf>
    <xf numFmtId="0" fontId="13" fillId="0" borderId="1" xfId="0" applyFont="1" applyBorder="1" applyAlignment="1">
      <alignment wrapText="1"/>
    </xf>
    <xf numFmtId="165" fontId="16" fillId="2" borderId="1" xfId="0" applyNumberFormat="1" applyFont="1" applyFill="1" applyBorder="1" applyAlignment="1">
      <alignment horizontal="left" wrapText="1"/>
    </xf>
    <xf numFmtId="0" fontId="12" fillId="0" borderId="0" xfId="0" applyFont="1"/>
    <xf numFmtId="0" fontId="0" fillId="0" borderId="1" xfId="0" applyBorder="1" applyAlignment="1">
      <alignment horizontal="left"/>
    </xf>
    <xf numFmtId="168" fontId="0" fillId="0" borderId="1" xfId="0" applyNumberFormat="1" applyBorder="1"/>
    <xf numFmtId="0" fontId="0" fillId="8" borderId="0" xfId="0" applyFill="1"/>
    <xf numFmtId="0" fontId="0" fillId="10" borderId="0" xfId="0" applyFill="1"/>
    <xf numFmtId="0" fontId="0" fillId="9" borderId="0" xfId="0" applyFill="1"/>
    <xf numFmtId="9" fontId="0" fillId="0" borderId="0" xfId="0" applyNumberFormat="1"/>
    <xf numFmtId="9" fontId="0" fillId="8" borderId="0" xfId="0" applyNumberFormat="1" applyFill="1"/>
    <xf numFmtId="0" fontId="0" fillId="9" borderId="0" xfId="0" applyFill="1" applyAlignment="1">
      <alignment horizontal="left"/>
    </xf>
    <xf numFmtId="168" fontId="0" fillId="9" borderId="1" xfId="0" applyNumberFormat="1" applyFill="1" applyBorder="1"/>
    <xf numFmtId="0" fontId="0" fillId="0" borderId="0" xfId="0" pivotButton="1"/>
    <xf numFmtId="0" fontId="4" fillId="0" borderId="1" xfId="3" applyFont="1" applyBorder="1"/>
    <xf numFmtId="169" fontId="19" fillId="0" borderId="1" xfId="6" applyNumberFormat="1" applyFont="1" applyFill="1" applyBorder="1" applyAlignment="1">
      <alignment wrapText="1"/>
    </xf>
    <xf numFmtId="0" fontId="19" fillId="0" borderId="1" xfId="3" applyBorder="1" applyAlignment="1">
      <alignment wrapText="1"/>
    </xf>
    <xf numFmtId="4" fontId="19" fillId="0" borderId="1" xfId="3" applyNumberFormat="1" applyBorder="1" applyAlignment="1">
      <alignment wrapText="1"/>
    </xf>
    <xf numFmtId="0" fontId="19" fillId="0" borderId="1" xfId="3" applyBorder="1"/>
    <xf numFmtId="167" fontId="0" fillId="0" borderId="1" xfId="4" applyNumberFormat="1" applyFont="1" applyFill="1" applyBorder="1"/>
    <xf numFmtId="9" fontId="19" fillId="0" borderId="1" xfId="1" applyFont="1" applyFill="1" applyBorder="1"/>
    <xf numFmtId="0" fontId="20" fillId="0" borderId="1" xfId="5" applyBorder="1"/>
    <xf numFmtId="0" fontId="20" fillId="0" borderId="1" xfId="5" applyBorder="1" applyAlignment="1">
      <alignment wrapText="1"/>
    </xf>
    <xf numFmtId="167" fontId="19" fillId="0" borderId="1" xfId="3" applyNumberFormat="1" applyBorder="1"/>
    <xf numFmtId="0" fontId="0" fillId="0" borderId="1" xfId="3" applyFont="1" applyBorder="1"/>
    <xf numFmtId="0" fontId="0" fillId="0" borderId="1" xfId="3" applyFont="1" applyBorder="1" applyAlignment="1">
      <alignment wrapText="1"/>
    </xf>
    <xf numFmtId="0" fontId="17" fillId="4" borderId="11" xfId="0" applyFont="1" applyFill="1" applyBorder="1" applyAlignment="1">
      <alignment horizontal="center" vertical="center" wrapText="1"/>
    </xf>
    <xf numFmtId="171" fontId="0" fillId="0" borderId="1" xfId="0" applyNumberFormat="1" applyBorder="1"/>
    <xf numFmtId="167" fontId="0" fillId="0" borderId="1" xfId="2" applyNumberFormat="1" applyFont="1" applyBorder="1"/>
    <xf numFmtId="167" fontId="0" fillId="0" borderId="1" xfId="2" applyNumberFormat="1" applyFont="1" applyFill="1" applyBorder="1"/>
    <xf numFmtId="0" fontId="9" fillId="0" borderId="1" xfId="0" applyFont="1" applyBorder="1" applyAlignment="1">
      <alignment wrapText="1"/>
    </xf>
    <xf numFmtId="167" fontId="22" fillId="0" borderId="0" xfId="0" applyNumberFormat="1" applyFont="1"/>
    <xf numFmtId="0" fontId="12" fillId="0" borderId="1" xfId="0" applyFont="1" applyBorder="1" applyAlignment="1">
      <alignment horizontal="center" vertical="center"/>
    </xf>
    <xf numFmtId="167" fontId="0" fillId="0" borderId="1" xfId="2" applyNumberFormat="1" applyFont="1" applyBorder="1" applyAlignment="1">
      <alignment horizontal="center" vertical="center"/>
    </xf>
    <xf numFmtId="167" fontId="0" fillId="0" borderId="1" xfId="0" applyNumberFormat="1" applyBorder="1" applyAlignment="1">
      <alignment horizontal="center" vertical="center"/>
    </xf>
    <xf numFmtId="9" fontId="0" fillId="0" borderId="1" xfId="1" applyFont="1" applyBorder="1" applyAlignment="1">
      <alignment horizontal="center" vertical="center"/>
    </xf>
    <xf numFmtId="0" fontId="23" fillId="0" borderId="1" xfId="0" applyFont="1" applyBorder="1" applyAlignment="1">
      <alignment horizontal="center" vertical="center" wrapText="1"/>
    </xf>
    <xf numFmtId="0" fontId="9" fillId="0" borderId="1" xfId="0" applyFont="1" applyBorder="1" applyAlignment="1">
      <alignment horizontal="center" vertical="center"/>
    </xf>
    <xf numFmtId="167" fontId="13" fillId="0" borderId="1" xfId="2" applyNumberFormat="1" applyFont="1" applyBorder="1" applyAlignment="1">
      <alignment horizontal="center" vertical="center"/>
    </xf>
    <xf numFmtId="0" fontId="11" fillId="12" borderId="0" xfId="0" applyFont="1" applyFill="1"/>
    <xf numFmtId="9" fontId="0" fillId="0" borderId="1" xfId="1" applyFont="1" applyBorder="1"/>
    <xf numFmtId="9" fontId="0" fillId="9" borderId="1" xfId="1" applyFont="1" applyFill="1" applyBorder="1" applyAlignment="1">
      <alignment horizontal="center" vertical="center"/>
    </xf>
    <xf numFmtId="0" fontId="2" fillId="0" borderId="1" xfId="0" applyFont="1" applyBorder="1" applyAlignment="1">
      <alignment horizontal="center"/>
    </xf>
    <xf numFmtId="10" fontId="2" fillId="0" borderId="1" xfId="1" applyNumberFormat="1" applyFont="1" applyBorder="1" applyAlignment="1">
      <alignment horizontal="center"/>
    </xf>
    <xf numFmtId="0" fontId="11" fillId="12" borderId="12" xfId="0" applyFont="1" applyFill="1" applyBorder="1" applyAlignment="1">
      <alignment wrapText="1"/>
    </xf>
    <xf numFmtId="169" fontId="0" fillId="0" borderId="1" xfId="6" applyNumberFormat="1" applyFont="1" applyBorder="1" applyAlignment="1">
      <alignment wrapText="1"/>
    </xf>
    <xf numFmtId="167" fontId="0" fillId="0" borderId="1" xfId="4" applyNumberFormat="1" applyFont="1" applyBorder="1"/>
    <xf numFmtId="1" fontId="9" fillId="0" borderId="1" xfId="0" applyNumberFormat="1" applyFont="1" applyBorder="1"/>
    <xf numFmtId="0" fontId="0" fillId="14" borderId="1" xfId="0" applyFill="1" applyBorder="1"/>
    <xf numFmtId="0" fontId="11" fillId="11" borderId="1" xfId="3" applyFont="1" applyFill="1" applyBorder="1" applyAlignment="1">
      <alignment wrapText="1"/>
    </xf>
    <xf numFmtId="0" fontId="11" fillId="11" borderId="1" xfId="3" applyFont="1" applyFill="1" applyBorder="1"/>
    <xf numFmtId="167" fontId="11" fillId="11" borderId="1" xfId="3" applyNumberFormat="1" applyFont="1" applyFill="1" applyBorder="1"/>
    <xf numFmtId="0" fontId="0" fillId="13" borderId="1" xfId="0" applyFill="1" applyBorder="1"/>
    <xf numFmtId="3" fontId="19" fillId="0" borderId="1" xfId="3" applyNumberFormat="1" applyBorder="1"/>
    <xf numFmtId="3" fontId="0" fillId="0" borderId="1" xfId="3" applyNumberFormat="1" applyFont="1" applyBorder="1"/>
    <xf numFmtId="0" fontId="11" fillId="12" borderId="1" xfId="0" applyFont="1" applyFill="1" applyBorder="1"/>
    <xf numFmtId="168" fontId="11" fillId="12" borderId="1" xfId="0" applyNumberFormat="1" applyFont="1" applyFill="1" applyBorder="1"/>
    <xf numFmtId="0" fontId="11" fillId="12" borderId="0" xfId="0" applyFont="1" applyFill="1" applyAlignment="1">
      <alignment horizontal="left"/>
    </xf>
    <xf numFmtId="0" fontId="0" fillId="9" borderId="1" xfId="0" applyFill="1" applyBorder="1"/>
    <xf numFmtId="9" fontId="0" fillId="0" borderId="1" xfId="1" applyFont="1" applyFill="1" applyBorder="1"/>
    <xf numFmtId="9" fontId="0" fillId="0" borderId="1" xfId="0" applyNumberFormat="1" applyBorder="1"/>
    <xf numFmtId="0" fontId="11" fillId="12" borderId="1" xfId="0" applyFont="1" applyFill="1" applyBorder="1" applyAlignment="1">
      <alignment wrapText="1"/>
    </xf>
    <xf numFmtId="170" fontId="0" fillId="0" borderId="1" xfId="0" applyNumberFormat="1" applyBorder="1"/>
    <xf numFmtId="0" fontId="0" fillId="0" borderId="1" xfId="0" applyBorder="1" applyAlignment="1">
      <alignment horizontal="left" wrapText="1"/>
    </xf>
    <xf numFmtId="167" fontId="11" fillId="11" borderId="1" xfId="3" applyNumberFormat="1" applyFont="1" applyFill="1" applyBorder="1" applyAlignment="1">
      <alignment wrapText="1"/>
    </xf>
    <xf numFmtId="167" fontId="19" fillId="0" borderId="1" xfId="6" applyNumberFormat="1" applyFont="1" applyFill="1" applyBorder="1" applyAlignment="1">
      <alignment wrapText="1"/>
    </xf>
    <xf numFmtId="167" fontId="19" fillId="0" borderId="1" xfId="3" applyNumberFormat="1" applyBorder="1" applyAlignment="1">
      <alignment wrapText="1"/>
    </xf>
    <xf numFmtId="167" fontId="0" fillId="0" borderId="1" xfId="6" applyNumberFormat="1" applyFont="1" applyBorder="1" applyAlignment="1">
      <alignment wrapText="1"/>
    </xf>
    <xf numFmtId="167" fontId="2" fillId="0" borderId="1" xfId="0" applyNumberFormat="1" applyFont="1" applyBorder="1" applyAlignment="1">
      <alignment horizontal="center"/>
    </xf>
    <xf numFmtId="171" fontId="0" fillId="0" borderId="0" xfId="0" applyNumberFormat="1"/>
    <xf numFmtId="0" fontId="17" fillId="4" borderId="14" xfId="0" applyFont="1" applyFill="1" applyBorder="1" applyAlignment="1">
      <alignment horizontal="center" vertical="center" wrapText="1"/>
    </xf>
    <xf numFmtId="0" fontId="11" fillId="15" borderId="0" xfId="0" applyFont="1" applyFill="1"/>
    <xf numFmtId="0" fontId="0" fillId="0" borderId="1" xfId="0" applyBorder="1" applyAlignment="1">
      <alignment wrapText="1"/>
    </xf>
    <xf numFmtId="0" fontId="0" fillId="0" borderId="1" xfId="0" pivotButton="1" applyBorder="1" applyAlignment="1">
      <alignment wrapText="1"/>
    </xf>
    <xf numFmtId="0" fontId="0" fillId="0" borderId="13" xfId="0" applyBorder="1"/>
    <xf numFmtId="0" fontId="0" fillId="0" borderId="11" xfId="0" pivotButton="1" applyBorder="1" applyAlignment="1">
      <alignment wrapText="1"/>
    </xf>
    <xf numFmtId="0" fontId="0" fillId="0" borderId="11" xfId="0" applyBorder="1" applyAlignment="1">
      <alignment wrapText="1"/>
    </xf>
    <xf numFmtId="0" fontId="10" fillId="4" borderId="5" xfId="0" applyFont="1" applyFill="1" applyBorder="1" applyAlignment="1">
      <alignment horizontal="center"/>
    </xf>
    <xf numFmtId="0" fontId="10" fillId="4" borderId="6" xfId="0" applyFont="1" applyFill="1" applyBorder="1" applyAlignment="1">
      <alignment horizontal="center"/>
    </xf>
    <xf numFmtId="0" fontId="10" fillId="4" borderId="7" xfId="0" applyFont="1" applyFill="1" applyBorder="1" applyAlignment="1">
      <alignment horizontal="center"/>
    </xf>
    <xf numFmtId="0" fontId="10" fillId="4" borderId="3" xfId="0" applyFont="1" applyFill="1" applyBorder="1" applyAlignment="1">
      <alignment horizontal="center"/>
    </xf>
    <xf numFmtId="0" fontId="10" fillId="4" borderId="2" xfId="0" applyFont="1" applyFill="1" applyBorder="1" applyAlignment="1">
      <alignment horizontal="center"/>
    </xf>
    <xf numFmtId="2" fontId="7" fillId="2" borderId="1" xfId="0" applyNumberFormat="1" applyFont="1" applyFill="1" applyBorder="1" applyAlignment="1">
      <alignment horizontal="center" wrapText="1"/>
    </xf>
    <xf numFmtId="0" fontId="0" fillId="0" borderId="1" xfId="0" applyNumberFormat="1" applyFill="1" applyBorder="1" applyAlignment="1">
      <alignment wrapText="1"/>
    </xf>
    <xf numFmtId="168" fontId="0" fillId="0" borderId="1" xfId="0" applyNumberFormat="1" applyFill="1" applyBorder="1" applyAlignment="1">
      <alignment wrapText="1"/>
    </xf>
    <xf numFmtId="9" fontId="0" fillId="0" borderId="1" xfId="0" applyNumberFormat="1" applyFill="1" applyBorder="1" applyAlignment="1">
      <alignment wrapText="1"/>
    </xf>
    <xf numFmtId="2" fontId="0" fillId="0" borderId="0" xfId="0" applyNumberFormat="1"/>
    <xf numFmtId="2" fontId="0" fillId="8" borderId="0" xfId="0" applyNumberFormat="1" applyFill="1"/>
    <xf numFmtId="2" fontId="0" fillId="9" borderId="0" xfId="0" applyNumberFormat="1" applyFill="1"/>
    <xf numFmtId="2" fontId="0" fillId="10" borderId="0" xfId="0" applyNumberFormat="1" applyFill="1"/>
    <xf numFmtId="167" fontId="0" fillId="0" borderId="1" xfId="0" applyNumberFormat="1" applyFill="1" applyBorder="1" applyAlignment="1">
      <alignment wrapText="1"/>
    </xf>
    <xf numFmtId="2" fontId="0" fillId="0" borderId="1" xfId="0" applyNumberFormat="1" applyFill="1" applyBorder="1" applyAlignment="1">
      <alignment wrapText="1"/>
    </xf>
    <xf numFmtId="10" fontId="0" fillId="0" borderId="1" xfId="0" applyNumberFormat="1" applyFill="1" applyBorder="1" applyAlignment="1">
      <alignment wrapText="1"/>
    </xf>
  </cellXfs>
  <cellStyles count="7">
    <cellStyle name="Comma" xfId="6" builtinId="3"/>
    <cellStyle name="Currency" xfId="2" builtinId="4"/>
    <cellStyle name="Currency 2" xfId="4" xr:uid="{00000000-0005-0000-0000-000001000000}"/>
    <cellStyle name="Normal" xfId="0" builtinId="0"/>
    <cellStyle name="Normal 2" xfId="3" xr:uid="{00000000-0005-0000-0000-000003000000}"/>
    <cellStyle name="Normal 2 2" xfId="5" xr:uid="{00000000-0005-0000-0000-000004000000}"/>
    <cellStyle name="Percent" xfId="1" builtinId="5"/>
  </cellStyles>
  <dxfs count="14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
      <numFmt numFmtId="168" formatCode="[$₹-4009]\ #,##0.00"/>
    </dxf>
    <dxf>
      <fill>
        <patternFill patternType="none">
          <bgColor auto="1"/>
        </patternFill>
      </fill>
    </dxf>
    <dxf>
      <numFmt numFmtId="13" formatCode="0%"/>
    </dxf>
    <dxf>
      <alignment wrapText="1"/>
    </dxf>
    <dxf>
      <alignment wrapText="1"/>
    </dxf>
    <dxf>
      <alignment wrapText="1"/>
    </dxf>
    <dxf>
      <alignment wrapText="1"/>
    </dxf>
    <dxf>
      <alignment wrapText="1"/>
    </dxf>
    <dxf>
      <alignment wrapText="1"/>
    </dxf>
    <dxf>
      <numFmt numFmtId="13" formatCode="0%"/>
    </dxf>
    <dxf>
      <numFmt numFmtId="13" formatCode="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2" formatCode="0.00"/>
    </dxf>
    <dxf>
      <numFmt numFmtId="14" formatCode="0.0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
      <numFmt numFmtId="168" formatCode="[$₹-4009]\ #,##0.00"/>
    </dxf>
    <dxf>
      <fill>
        <patternFill patternType="none">
          <bgColor auto="1"/>
        </patternFill>
      </fill>
    </dxf>
    <dxf>
      <numFmt numFmtId="13" formatCode="0%"/>
    </dxf>
    <dxf>
      <alignment wrapText="1"/>
    </dxf>
    <dxf>
      <alignment wrapText="1"/>
    </dxf>
    <dxf>
      <alignment wrapText="1"/>
    </dxf>
    <dxf>
      <alignment wrapText="1"/>
    </dxf>
    <dxf>
      <alignment wrapText="1"/>
    </dxf>
    <dxf>
      <alignment wrapText="1"/>
    </dxf>
    <dxf>
      <numFmt numFmtId="13" formatCode="0%"/>
    </dxf>
    <dxf>
      <numFmt numFmtId="13" formatCode="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2" formatCode="0.00"/>
    </dxf>
    <dxf>
      <numFmt numFmtId="14" formatCode="0.0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
      <numFmt numFmtId="168" formatCode="[$₹-4009]\ #,##0.00"/>
    </dxf>
    <dxf>
      <fill>
        <patternFill patternType="none">
          <bgColor auto="1"/>
        </patternFill>
      </fill>
    </dxf>
    <dxf>
      <numFmt numFmtId="13" formatCode="0%"/>
    </dxf>
    <dxf>
      <alignment wrapText="1"/>
    </dxf>
    <dxf>
      <alignment wrapText="1"/>
    </dxf>
    <dxf>
      <alignment wrapText="1"/>
    </dxf>
    <dxf>
      <alignment wrapText="1"/>
    </dxf>
    <dxf>
      <alignment wrapText="1"/>
    </dxf>
    <dxf>
      <alignment wrapText="1"/>
    </dxf>
    <dxf>
      <numFmt numFmtId="13" formatCode="0%"/>
    </dxf>
    <dxf>
      <numFmt numFmtId="13" formatCode="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2" formatCode="0.00"/>
    </dxf>
    <dxf>
      <numFmt numFmtId="14" formatCode="0.00%"/>
    </dxf>
    <dxf>
      <numFmt numFmtId="14" formatCode="0.00%"/>
    </dxf>
    <dxf>
      <numFmt numFmtId="178" formatCode="0.0%"/>
    </dxf>
    <dxf>
      <numFmt numFmtId="14" formatCode="0.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
      <numFmt numFmtId="168" formatCode="[$₹-4009]\ #,##0.00"/>
    </dxf>
    <dxf>
      <fill>
        <patternFill patternType="none">
          <bgColor auto="1"/>
        </patternFill>
      </fill>
    </dxf>
    <dxf>
      <numFmt numFmtId="13" formatCode="0%"/>
    </dxf>
    <dxf>
      <alignment wrapText="1"/>
    </dxf>
    <dxf>
      <alignment wrapText="1"/>
    </dxf>
    <dxf>
      <alignment wrapText="1"/>
    </dxf>
    <dxf>
      <alignment wrapText="1"/>
    </dxf>
    <dxf>
      <alignment wrapText="1"/>
    </dxf>
    <dxf>
      <alignment wrapText="1"/>
    </dxf>
    <dxf>
      <numFmt numFmtId="13" formatCode="0%"/>
    </dxf>
    <dxf>
      <numFmt numFmtId="13" formatCode="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2" formatCode="0.00"/>
    </dxf>
    <dxf>
      <numFmt numFmtId="13" formatCode="0%"/>
    </dxf>
    <dxf>
      <numFmt numFmtId="14" formatCode="0.00%"/>
    </dxf>
    <dxf>
      <numFmt numFmtId="178" formatCode="0.0%"/>
    </dxf>
    <dxf>
      <numFmt numFmtId="14" formatCode="0.00%"/>
    </dxf>
    <dxf>
      <numFmt numFmtId="13" formatCode="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
      <numFmt numFmtId="168" formatCode="[$₹-4009]\ #,##0.00"/>
    </dxf>
    <dxf>
      <fill>
        <patternFill patternType="none">
          <bgColor auto="1"/>
        </patternFill>
      </fill>
    </dxf>
    <dxf>
      <numFmt numFmtId="13" formatCode="0%"/>
    </dxf>
    <dxf>
      <alignment wrapText="1"/>
    </dxf>
    <dxf>
      <alignment wrapText="1"/>
    </dxf>
    <dxf>
      <alignment wrapText="1"/>
    </dxf>
    <dxf>
      <alignment wrapText="1"/>
    </dxf>
    <dxf>
      <alignment wrapText="1"/>
    </dxf>
    <dxf>
      <alignment wrapText="1"/>
    </dxf>
    <dxf>
      <numFmt numFmtId="13" formatCode="0%"/>
    </dxf>
    <dxf>
      <numFmt numFmtId="13" formatCode="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09]\ #,##0.00"/>
    </dxf>
  </dxfs>
  <tableStyles count="0" defaultTableStyle="TableStyleMedium9" defaultPivotStyle="PivotStyleLight16"/>
  <colors>
    <mruColors>
      <color rgb="FFFC5A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17/06/relationships/richStyles" Target="richData/rich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RichValueStructure" Target="richData/rdrichvaluestructur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cap="none" spc="20" baseline="0">
                <a:solidFill>
                  <a:sysClr val="windowText" lastClr="000000"/>
                </a:solidFill>
                <a:latin typeface="+mn-lt"/>
                <a:ea typeface="+mn-ea"/>
                <a:cs typeface="+mn-cs"/>
              </a:defRPr>
            </a:pPr>
            <a:r>
              <a:rPr lang="en-US" sz="2800" b="1">
                <a:solidFill>
                  <a:sysClr val="windowText" lastClr="000000"/>
                </a:solidFill>
              </a:rPr>
              <a:t> Invested amount </a:t>
            </a:r>
          </a:p>
        </c:rich>
      </c:tx>
      <c:overlay val="0"/>
      <c:spPr>
        <a:noFill/>
        <a:ln>
          <a:noFill/>
        </a:ln>
        <a:effectLst/>
      </c:spPr>
      <c:txPr>
        <a:bodyPr rot="0" spcFirstLastPara="1" vertOverflow="ellipsis" vert="horz" wrap="square" anchor="ctr" anchorCtr="1"/>
        <a:lstStyle/>
        <a:p>
          <a:pPr>
            <a:defRPr sz="2800" b="1" i="0" u="none" strike="noStrike" kern="1200" cap="none" spc="20" baseline="0">
              <a:solidFill>
                <a:sysClr val="windowText" lastClr="000000"/>
              </a:solidFill>
              <a:latin typeface="+mn-lt"/>
              <a:ea typeface="+mn-ea"/>
              <a:cs typeface="+mn-cs"/>
            </a:defRPr>
          </a:pPr>
          <a:endParaRPr lang="en-US"/>
        </a:p>
      </c:txPr>
    </c:title>
    <c:autoTitleDeleted val="0"/>
    <c:plotArea>
      <c:layout/>
      <c:pieChart>
        <c:varyColors val="1"/>
        <c:ser>
          <c:idx val="0"/>
          <c:order val="0"/>
          <c:tx>
            <c:strRef>
              <c:f>Portfolio!$E$18</c:f>
              <c:strCache>
                <c:ptCount val="1"/>
                <c:pt idx="0">
                  <c:v> Total Invested </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60AB-45E0-9C65-6BB7D1714ECF}"/>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60AB-45E0-9C65-6BB7D1714ECF}"/>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5-60AB-45E0-9C65-6BB7D1714ECF}"/>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7-60AB-45E0-9C65-6BB7D1714ECF}"/>
              </c:ext>
            </c:extLst>
          </c:dPt>
          <c:dPt>
            <c:idx val="4"/>
            <c:bubble3D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9-60AB-45E0-9C65-6BB7D1714E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Portfolio!$D$19:$D$22</c:f>
              <c:strCache>
                <c:ptCount val="4"/>
                <c:pt idx="0">
                  <c:v>Indian Stocks</c:v>
                </c:pt>
                <c:pt idx="1">
                  <c:v>US Stocks</c:v>
                </c:pt>
                <c:pt idx="2">
                  <c:v>Mutual Funds</c:v>
                </c:pt>
                <c:pt idx="3">
                  <c:v>Crypto Currency</c:v>
                </c:pt>
              </c:strCache>
            </c:strRef>
          </c:cat>
          <c:val>
            <c:numRef>
              <c:f>Portfolio!$E$19:$E$22</c:f>
              <c:numCache>
                <c:formatCode>_ [$₹-4009]\ * #,##0.00_ ;_ [$₹-4009]\ * \-#,##0.00_ ;_ [$₹-4009]\ * "-"??_ ;_ @_ </c:formatCode>
                <c:ptCount val="4"/>
                <c:pt idx="0">
                  <c:v>2868032.56</c:v>
                </c:pt>
                <c:pt idx="1">
                  <c:v>867079.69806304772</c:v>
                </c:pt>
                <c:pt idx="2">
                  <c:v>227244.08</c:v>
                </c:pt>
                <c:pt idx="3">
                  <c:v>457254.0359082201</c:v>
                </c:pt>
              </c:numCache>
            </c:numRef>
          </c:val>
          <c:extLst>
            <c:ext xmlns:c16="http://schemas.microsoft.com/office/drawing/2014/chart" uri="{C3380CC4-5D6E-409C-BE32-E72D297353CC}">
              <c16:uniqueId val="{00000000-8820-41D5-A429-39940D772866}"/>
            </c:ext>
          </c:extLst>
        </c:ser>
        <c:ser>
          <c:idx val="1"/>
          <c:order val="1"/>
          <c:tx>
            <c:strRef>
              <c:f>Portfolio!$F$18</c:f>
              <c:strCache>
                <c:ptCount val="1"/>
                <c:pt idx="0">
                  <c:v> Current Value </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B-60AB-45E0-9C65-6BB7D1714ECF}"/>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D-60AB-45E0-9C65-6BB7D1714ECF}"/>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F-60AB-45E0-9C65-6BB7D1714ECF}"/>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1-60AB-45E0-9C65-6BB7D1714ECF}"/>
              </c:ext>
            </c:extLst>
          </c:dPt>
          <c:dPt>
            <c:idx val="4"/>
            <c:bubble3D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3-60AB-45E0-9C65-6BB7D1714ECF}"/>
              </c:ext>
            </c:extLst>
          </c:dPt>
          <c:cat>
            <c:strRef>
              <c:f>Portfolio!$D$19:$D$22</c:f>
              <c:strCache>
                <c:ptCount val="4"/>
                <c:pt idx="0">
                  <c:v>Indian Stocks</c:v>
                </c:pt>
                <c:pt idx="1">
                  <c:v>US Stocks</c:v>
                </c:pt>
                <c:pt idx="2">
                  <c:v>Mutual Funds</c:v>
                </c:pt>
                <c:pt idx="3">
                  <c:v>Crypto Currency</c:v>
                </c:pt>
              </c:strCache>
            </c:strRef>
          </c:cat>
          <c:val>
            <c:numRef>
              <c:f>Portfolio!$F$19:$F$22</c:f>
              <c:numCache>
                <c:formatCode>_ [$₹-4009]\ * #,##0.00_ ;_ [$₹-4009]\ * \-#,##0.00_ ;_ [$₹-4009]\ * "-"??_ ;_ @_ </c:formatCode>
                <c:ptCount val="4"/>
                <c:pt idx="0">
                  <c:v>3692336.9499999993</c:v>
                </c:pt>
                <c:pt idx="1">
                  <c:v>1114810.1986244838</c:v>
                </c:pt>
                <c:pt idx="2">
                  <c:v>310786.47476200003</c:v>
                </c:pt>
                <c:pt idx="3">
                  <c:v>710099.1087881095</c:v>
                </c:pt>
              </c:numCache>
            </c:numRef>
          </c:val>
          <c:extLst>
            <c:ext xmlns:c16="http://schemas.microsoft.com/office/drawing/2014/chart" uri="{C3380CC4-5D6E-409C-BE32-E72D297353CC}">
              <c16:uniqueId val="{00000002-8820-41D5-A429-39940D772866}"/>
            </c:ext>
          </c:extLst>
        </c:ser>
        <c:ser>
          <c:idx val="2"/>
          <c:order val="2"/>
          <c:tx>
            <c:strRef>
              <c:f>Portfolio!$G$18</c:f>
              <c:strCache>
                <c:ptCount val="1"/>
                <c:pt idx="0">
                  <c:v> Profit Amount </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5-D88E-47F0-A287-F0F684AE6BD9}"/>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7-D88E-47F0-A287-F0F684AE6BD9}"/>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9-D88E-47F0-A287-F0F684AE6BD9}"/>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B-D88E-47F0-A287-F0F684AE6BD9}"/>
              </c:ext>
            </c:extLst>
          </c:dPt>
          <c:cat>
            <c:strRef>
              <c:f>Portfolio!$D$19:$D$22</c:f>
              <c:strCache>
                <c:ptCount val="4"/>
                <c:pt idx="0">
                  <c:v>Indian Stocks</c:v>
                </c:pt>
                <c:pt idx="1">
                  <c:v>US Stocks</c:v>
                </c:pt>
                <c:pt idx="2">
                  <c:v>Mutual Funds</c:v>
                </c:pt>
                <c:pt idx="3">
                  <c:v>Crypto Currency</c:v>
                </c:pt>
              </c:strCache>
            </c:strRef>
          </c:cat>
          <c:val>
            <c:numRef>
              <c:f>Portfolio!$G$19:$G$22</c:f>
              <c:numCache>
                <c:formatCode>_ [$₹-4009]\ * #,##0.00_ ;_ [$₹-4009]\ * \-#,##0.00_ ;_ [$₹-4009]\ * "-"??_ ;_ @_ </c:formatCode>
                <c:ptCount val="4"/>
                <c:pt idx="0">
                  <c:v>824304.3899999992</c:v>
                </c:pt>
                <c:pt idx="1">
                  <c:v>247730.50056143606</c:v>
                </c:pt>
                <c:pt idx="2">
                  <c:v>83542.39476200004</c:v>
                </c:pt>
                <c:pt idx="3">
                  <c:v>252845.0728798894</c:v>
                </c:pt>
              </c:numCache>
            </c:numRef>
          </c:val>
          <c:extLst>
            <c:ext xmlns:c16="http://schemas.microsoft.com/office/drawing/2014/chart" uri="{C3380CC4-5D6E-409C-BE32-E72D297353CC}">
              <c16:uniqueId val="{00000015-60AB-45E0-9C65-6BB7D1714ECF}"/>
            </c:ext>
          </c:extLst>
        </c:ser>
        <c:ser>
          <c:idx val="3"/>
          <c:order val="3"/>
          <c:tx>
            <c:strRef>
              <c:f>Portfolio!$H$18</c:f>
              <c:strCache>
                <c:ptCount val="1"/>
                <c:pt idx="0">
                  <c:v> Profit % </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D-D88E-47F0-A287-F0F684AE6BD9}"/>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1F-D88E-47F0-A287-F0F684AE6BD9}"/>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21-D88E-47F0-A287-F0F684AE6BD9}"/>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23-D88E-47F0-A287-F0F684AE6BD9}"/>
              </c:ext>
            </c:extLst>
          </c:dPt>
          <c:cat>
            <c:strRef>
              <c:f>Portfolio!$D$19:$D$22</c:f>
              <c:strCache>
                <c:ptCount val="4"/>
                <c:pt idx="0">
                  <c:v>Indian Stocks</c:v>
                </c:pt>
                <c:pt idx="1">
                  <c:v>US Stocks</c:v>
                </c:pt>
                <c:pt idx="2">
                  <c:v>Mutual Funds</c:v>
                </c:pt>
                <c:pt idx="3">
                  <c:v>Crypto Currency</c:v>
                </c:pt>
              </c:strCache>
            </c:strRef>
          </c:cat>
          <c:val>
            <c:numRef>
              <c:f>Portfolio!$H$19:$H$22</c:f>
              <c:numCache>
                <c:formatCode>0%</c:formatCode>
                <c:ptCount val="4"/>
                <c:pt idx="0">
                  <c:v>0.28741109898696521</c:v>
                </c:pt>
                <c:pt idx="1">
                  <c:v>0.28570672466998864</c:v>
                </c:pt>
                <c:pt idx="2">
                  <c:v>0.3676328763415973</c:v>
                </c:pt>
                <c:pt idx="3">
                  <c:v>0.55296411408961388</c:v>
                </c:pt>
              </c:numCache>
            </c:numRef>
          </c:val>
          <c:extLst>
            <c:ext xmlns:c16="http://schemas.microsoft.com/office/drawing/2014/chart" uri="{C3380CC4-5D6E-409C-BE32-E72D297353CC}">
              <c16:uniqueId val="{00000016-60AB-45E0-9C65-6BB7D1714EC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1012823</xdr:colOff>
      <xdr:row>1</xdr:row>
      <xdr:rowOff>76198</xdr:rowOff>
    </xdr:from>
    <xdr:to>
      <xdr:col>7</xdr:col>
      <xdr:colOff>571499</xdr:colOff>
      <xdr:row>14</xdr:row>
      <xdr:rowOff>85725</xdr:rowOff>
    </xdr:to>
    <xdr:graphicFrame macro="">
      <xdr:nvGraphicFramePr>
        <xdr:cNvPr id="2" name="Chart 1">
          <a:extLst>
            <a:ext uri="{FF2B5EF4-FFF2-40B4-BE49-F238E27FC236}">
              <a16:creationId xmlns:a16="http://schemas.microsoft.com/office/drawing/2014/main" id="{1AF4235D-C48D-436F-898A-B6E62EB87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03.528696064815" createdVersion="8" refreshedVersion="8" minRefreshableVersion="3" recordCount="53" xr:uid="{49E97605-E375-4F21-A76C-2674B4E315D3}">
  <cacheSource type="worksheet">
    <worksheetSource ref="A1:P1048576" sheet="Indian Stocks Details"/>
  </cacheSource>
  <cacheFields count="16">
    <cacheField name="Stock Symbol" numFmtId="0">
      <sharedItems containsBlank="1"/>
    </cacheField>
    <cacheField name="Stock Broker" numFmtId="0">
      <sharedItems containsBlank="1"/>
    </cacheField>
    <cacheField name="Pledged (Yes/No)" numFmtId="0">
      <sharedItems containsBlank="1"/>
    </cacheField>
    <cacheField name="Industry" numFmtId="0">
      <sharedItems containsBlank="1"/>
    </cacheField>
    <cacheField name="Market Cap in Crores" numFmtId="167">
      <sharedItems containsString="0" containsBlank="1" containsNumber="1" minValue="47.248280000000001" maxValue="1163313"/>
    </cacheField>
    <cacheField name="Category" numFmtId="0">
      <sharedItems containsBlank="1" count="4">
        <s v="Mid Cap"/>
        <s v="Small Cap"/>
        <s v="Large Cap"/>
        <m/>
      </sharedItems>
    </cacheField>
    <cacheField name="Current PE" numFmtId="0">
      <sharedItems containsString="0" containsBlank="1" containsNumber="1" minValue="0" maxValue="124.46"/>
    </cacheField>
    <cacheField name="Qty" numFmtId="0">
      <sharedItems containsString="0" containsBlank="1" containsNumber="1" containsInteger="1" minValue="4" maxValue="7694"/>
    </cacheField>
    <cacheField name="Avg. Cost Price" numFmtId="167">
      <sharedItems containsString="0" containsBlank="1" containsNumber="1" minValue="16.27" maxValue="6847.4"/>
    </cacheField>
    <cacheField name="Inv. Amount" numFmtId="167">
      <sharedItems containsString="0" containsBlank="1" containsNumber="1" minValue="2872.6" maxValue="136876.25999999998"/>
    </cacheField>
    <cacheField name="Current Price" numFmtId="167">
      <sharedItems containsString="0" containsBlank="1" containsNumber="1" minValue="19.18" maxValue="7531.95"/>
    </cacheField>
    <cacheField name="Current Value" numFmtId="167">
      <sharedItems containsString="0" containsBlank="1" containsNumber="1" minValue="4713" maxValue="302758.90000000002"/>
    </cacheField>
    <cacheField name="Unrealized P&amp;L" numFmtId="167">
      <sharedItems containsString="0" containsBlank="1" containsNumber="1" minValue="-40075.56" maxValue="165882.64000000004"/>
    </cacheField>
    <cacheField name="Unrealized P&amp;L %" numFmtId="9">
      <sharedItems containsString="0" containsBlank="1" containsNumber="1" minValue="-0.71011101478406979" maxValue="2.6170684154555124"/>
    </cacheField>
    <cacheField name="52 weeek low" numFmtId="167">
      <sharedItems containsString="0" containsBlank="1" containsNumber="1" minValue="7.05" maxValue="2820"/>
    </cacheField>
    <cacheField name="Difference %" numFmtId="0">
      <sharedItems containsString="0" containsBlank="1" containsNumber="1" minValue="6.3671467628738154E-2" maxValue="0.7992376111817026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03.528696875001" createdVersion="8" refreshedVersion="8" minRefreshableVersion="3" recordCount="53" xr:uid="{CA23D47B-BEF4-462C-AD5C-B7F3F53A3E40}">
  <cacheSource type="worksheet">
    <worksheetSource ref="A1:S893" sheet="Indian Stocks Details"/>
  </cacheSource>
  <cacheFields count="21">
    <cacheField name="Stock Symbol" numFmtId="0">
      <sharedItems containsBlank="1" count="38">
        <s v="AMARA RAJA ENERGY &amp; MOBILITY LIMITED (XNSE:ARE&amp;M)"/>
        <s v="AMI ORGANICS LIMITED. (XNSE:AMIORG)"/>
        <s v="ANGEL ONE LIMITED (XNSE:ANGELONE)"/>
        <s v="Avalon Technologies Ltd (XBOM:543896)"/>
        <s v="CENTRAL DEPOSITORY SERVICES (INDIA) LIMITED (XNSE:CDSL)"/>
        <s v="DIXON TECHNOLOGIES (INDIA) LIMITED (XNSE:DIXON)"/>
        <s v="DODLA DAIRY LIMITED (XNSE:DODLA)"/>
        <s v="GENSOL ENGINEERING LIMITED (XNSE:GENSOL)"/>
        <s v="GLOBAL EDUCATION LIMITED (XNSE:GLOBAL)"/>
        <s v="HDFC BANK LIMITED (XNSE:HDFCBANK)"/>
        <s v="IDFC FIRST BANK LIMITED (XNSE:IDFCFIRSTB)"/>
        <s v="Indigo Paints Ltd (XNSE:INDIGOPNTS)"/>
        <s v="KALYAN JEWELLERS INDIA LIMITED (XBOM:543278)"/>
        <s v="MAHINDRA AND MAHINDRA FINANCIAL SERVICES LIMITED (XNSE:M&amp;MFIN)"/>
        <s v="MARKSANS PHARMA LIMITED (XNSE:MARKSANS)"/>
        <s v="MISHTANN FOODS LIMITED (XBOM:539594)"/>
        <s v="MTAR TECHNOLOGIES LIMITED (XNSE:MTARTECH)"/>
        <s v="NMDC LIMITED (XNSE:NMDC)"/>
        <s v="ONE 97 COMMUNICATIONS LIMITED (XNSE:PAYTM)"/>
        <s v="PAKKA LIMITED (XBOM:516030)"/>
        <s v="PARAMOUNT COMMUNICATIONS LIMITED (XNSE:PARACABLES)"/>
        <s v="PRAJ INDUSTRIES LIMITED (XNSE:PRAJIND)"/>
        <s v="Protean eGov Technologies Ltd (XBOM:544021)"/>
        <s v="SHALBY LIMITED (XNSE:SHALBY)"/>
        <s v="SURYAAMBA SPINNING MILLS LIMITED (XBOM:533101)"/>
        <s v="SURYALATA SPINNING MILLS LIMITED (XBOM:514138)"/>
        <s v="SUZLON ENERGY LIMITED (XNSE:SUZLON)"/>
        <s v="TARSONS PRODUCTS LIMITED (XNSE:TARSONS)"/>
        <s v="UJJIVAN SMALL FINANCE BANK LIMITED (XNSE:UJJIVANSFB)"/>
        <s v="UNION BANK OF INDIA LIMITED (XNSE:UNIONBANK)"/>
        <s v="Zomato Limited (XNSE:ZOMATO)"/>
        <m/>
        <s v="BAJAJ STEEL INDUSTRIES LIMITED (XBOM:507944)" u="1"/>
        <s v="CLEAN SCIENCE AND TECHNOLOGY LIMITED (XNSE:CLEAN)" u="1"/>
        <s v="Fsn E-Commerce Ventures Ltd (XNSE:NYKAA)" u="1"/>
        <s v="GLAND PHARMA LTD (XNSE:GLAND)" u="1"/>
        <s v="UPL LIMITED (XNSE:UPL)" u="1"/>
        <s v="ALSTONE TEXTILES (INDIA) LIMITED (XBOM:539277)" u="1"/>
      </sharedItems>
    </cacheField>
    <cacheField name="Stock Broker" numFmtId="0">
      <sharedItems containsBlank="1" count="4">
        <s v="ZERODHA"/>
        <s v="ICICIDIRECT"/>
        <s v="UPSTOX"/>
        <m/>
      </sharedItems>
    </cacheField>
    <cacheField name="Pledged (Yes/No)" numFmtId="0">
      <sharedItems containsBlank="1"/>
    </cacheField>
    <cacheField name="Industry" numFmtId="0">
      <sharedItems containsBlank="1"/>
    </cacheField>
    <cacheField name="Market Cap in Crores" numFmtId="167">
      <sharedItems containsString="0" containsBlank="1" containsNumber="1" minValue="47.248280000000001" maxValue="1163313"/>
    </cacheField>
    <cacheField name="Category" numFmtId="0">
      <sharedItems containsBlank="1" count="4">
        <s v="Mid Cap"/>
        <s v="Small Cap"/>
        <s v="Large Cap"/>
        <m/>
      </sharedItems>
    </cacheField>
    <cacheField name="Current PE" numFmtId="0">
      <sharedItems containsString="0" containsBlank="1" containsNumber="1" minValue="0" maxValue="124.46"/>
    </cacheField>
    <cacheField name="Qty" numFmtId="0">
      <sharedItems containsString="0" containsBlank="1" containsNumber="1" containsInteger="1" minValue="4" maxValue="7694"/>
    </cacheField>
    <cacheField name="Avg. Cost Price" numFmtId="167">
      <sharedItems containsString="0" containsBlank="1" containsNumber="1" minValue="16.27" maxValue="6847.4"/>
    </cacheField>
    <cacheField name="Inv. Amount" numFmtId="167">
      <sharedItems containsString="0" containsBlank="1" containsNumber="1" minValue="2872.6" maxValue="136876.25999999998"/>
    </cacheField>
    <cacheField name="Current Price" numFmtId="167">
      <sharedItems containsString="0" containsBlank="1" containsNumber="1" minValue="19.18" maxValue="7531.95"/>
    </cacheField>
    <cacheField name="Current Value" numFmtId="167">
      <sharedItems containsString="0" containsBlank="1" containsNumber="1" minValue="4713" maxValue="302758.90000000002"/>
    </cacheField>
    <cacheField name="Unrealized P&amp;L" numFmtId="167">
      <sharedItems containsString="0" containsBlank="1" containsNumber="1" minValue="-40075.56" maxValue="165882.64000000004"/>
    </cacheField>
    <cacheField name="Unrealized P&amp;L %" numFmtId="9">
      <sharedItems containsString="0" containsBlank="1" containsNumber="1" minValue="-0.71011101478406979" maxValue="2.6170684154555124"/>
    </cacheField>
    <cacheField name="52 weeek low" numFmtId="167">
      <sharedItems containsString="0" containsBlank="1" containsNumber="1" minValue="7.05" maxValue="2820"/>
    </cacheField>
    <cacheField name="Difference %" numFmtId="0">
      <sharedItems containsString="0" containsBlank="1" containsNumber="1" minValue="6.3671467628738154E-2" maxValue="0.79923761118170267"/>
    </cacheField>
    <cacheField name="52 week High" numFmtId="0">
      <sharedItems containsString="0" containsBlank="1" containsNumber="1" minValue="26.36" maxValue="7983"/>
    </cacheField>
    <cacheField name="Potential Gain" numFmtId="0">
      <sharedItems containsString="0" containsBlank="1" containsNumber="1" minValue="-0.32744430693069304" maxValue="0.74896551724137927"/>
    </cacheField>
    <cacheField name="Total Potential Gain" numFmtId="0">
      <sharedItems containsString="0" containsBlank="1" containsNumber="1" minValue="-1.0157606191114263" maxValue="3.3660339326968916"/>
    </cacheField>
    <cacheField name="Weighted Average price" numFmtId="0" formula=" SUM('Inv. Amount' )/SUM(Qty )" databaseField="0"/>
    <cacheField name="Weighted unrealized%" numFmtId="0" formula="SUM('Unrealized P&amp;L' )/SUM('Inv. Amount' )"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s v="AMARA RAJA ENERGY &amp; MOBILITY LIMITED (XNSE:ARE&amp;M)"/>
    <s v="ZERODHA"/>
    <s v="Pledged"/>
    <s v="Machinery, Equipment &amp; Components"/>
    <n v="18397.71"/>
    <x v="0"/>
    <n v="20.89"/>
    <n v="100"/>
    <n v="668.07"/>
    <n v="66807"/>
    <n v="1005.2"/>
    <n v="100520"/>
    <n v="33713"/>
    <n v="0.50463274806532255"/>
    <n v="568.75"/>
    <n v="0.43419220055710311"/>
  </r>
  <r>
    <s v="AMI ORGANICS LIMITED. (XNSE:AMIORG)"/>
    <s v="ZERODHA"/>
    <m/>
    <s v="Chemicals"/>
    <n v="4400.0360000000001"/>
    <x v="1"/>
    <n v="94.84"/>
    <n v="68"/>
    <n v="1126.6600000000001"/>
    <n v="76612.88"/>
    <n v="1193.05"/>
    <n v="81127.399999999994"/>
    <n v="4514.5199999999895"/>
    <n v="5.8926384179787905E-2"/>
    <n v="975.05"/>
    <n v="0.18272494866099492"/>
  </r>
  <r>
    <s v="ANGEL ONE LIMITED (XNSE:ANGELONE)"/>
    <s v="ICICIDIRECT"/>
    <m/>
    <s v="Investment Banking &amp; Investment Services"/>
    <n v="24166.09"/>
    <x v="2"/>
    <n v="20.81"/>
    <n v="36"/>
    <n v="2147.56"/>
    <n v="77312.160000000003"/>
    <n v="2688.1"/>
    <n v="96771.599999999991"/>
    <n v="19459.439999999988"/>
    <n v="0.25169960327068841"/>
    <n v="1181.2"/>
    <n v="0.56058182359287223"/>
  </r>
  <r>
    <s v="ANGEL ONE LIMITED (XNSE:ANGELONE)"/>
    <s v="ZERODHA"/>
    <s v="Pledged"/>
    <s v="Investment Banking &amp; Investment Services"/>
    <n v="24166.09"/>
    <x v="2"/>
    <n v="20.81"/>
    <n v="34"/>
    <n v="2326.41"/>
    <n v="79097.94"/>
    <n v="2688.1"/>
    <n v="91395.4"/>
    <n v="12297.459999999992"/>
    <n v="0.15547130557382394"/>
    <n v="1181.2"/>
    <n v="0.56058182359287223"/>
  </r>
  <r>
    <s v="Avalon Technologies Ltd (XBOM:543896)"/>
    <s v="ZERODHA"/>
    <m/>
    <s v="Electronic Equipment &amp; Parts"/>
    <n v="3402.6030000000001"/>
    <x v="1"/>
    <n v="71.5"/>
    <n v="83"/>
    <n v="487.21"/>
    <n v="40438.43"/>
    <n v="515"/>
    <n v="42745"/>
    <n v="2306.5699999999997"/>
    <n v="5.7039059132612216E-2"/>
    <n v="347.3"/>
    <n v="0.32563106796116503"/>
  </r>
  <r>
    <s v="CENTRAL DEPOSITORY SERVICES (INDIA) LIMITED (XNSE:CDSL)"/>
    <s v="ICICIDIRECT"/>
    <m/>
    <s v="Investment Banking &amp; Investment Services"/>
    <n v="20276.13"/>
    <x v="2"/>
    <n v="58.2"/>
    <n v="46"/>
    <n v="1218.3599999999999"/>
    <n v="56044.56"/>
    <n v="1940.3"/>
    <n v="89253.8"/>
    <n v="33209.240000000005"/>
    <n v="0.59255064184641659"/>
    <n v="973.5"/>
    <n v="0.49827346286656704"/>
  </r>
  <r>
    <s v="CENTRAL DEPOSITORY SERVICES (INDIA) LIMITED (XNSE:CDSL)"/>
    <s v="UPSTOX"/>
    <m/>
    <s v="Investment Banking &amp; Investment Services"/>
    <n v="20276.13"/>
    <x v="2"/>
    <n v="58.2"/>
    <n v="7"/>
    <n v="1123.5999999999999"/>
    <n v="7865.1999999999989"/>
    <n v="1940.3"/>
    <n v="13582.1"/>
    <n v="5716.9000000000015"/>
    <n v="0.72686009255963002"/>
    <n v="973.5"/>
    <n v="0.49827346286656704"/>
  </r>
  <r>
    <s v="DIXON TECHNOLOGIES (INDIA) LIMITED (XNSE:DIXON)"/>
    <s v="ICICIDIRECT"/>
    <m/>
    <s v="Computers, Phones &amp; Household Electronics"/>
    <n v="45057.33"/>
    <x v="2"/>
    <n v="124.46"/>
    <n v="12"/>
    <n v="2899.28"/>
    <n v="34791.360000000001"/>
    <n v="7531.95"/>
    <n v="90383.4"/>
    <n v="55592.039999999994"/>
    <n v="1.5978691261278659"/>
    <n v="2820"/>
    <n v="0.62559496544719495"/>
  </r>
  <r>
    <s v="DIXON TECHNOLOGIES (INDIA) LIMITED (XNSE:DIXON)"/>
    <s v="UPSTOX"/>
    <m/>
    <s v="Computers, Phones &amp; Household Electronics"/>
    <n v="45057.33"/>
    <x v="2"/>
    <n v="124.46"/>
    <n v="4"/>
    <n v="3263.49"/>
    <n v="13053.96"/>
    <n v="7531.95"/>
    <n v="30127.8"/>
    <n v="17073.84"/>
    <n v="1.3079433367346003"/>
    <n v="2820"/>
    <n v="0.62559496544719495"/>
  </r>
  <r>
    <s v="DIXON TECHNOLOGIES (INDIA) LIMITED (XNSE:DIXON)"/>
    <s v="ZERODHA"/>
    <m/>
    <s v="Computers, Phones &amp; Household Electronics"/>
    <n v="45057.33"/>
    <x v="2"/>
    <n v="124.46"/>
    <n v="4"/>
    <n v="6847.4"/>
    <n v="27389.599999999999"/>
    <n v="7531.95"/>
    <n v="30127.8"/>
    <n v="2738.2000000000007"/>
    <n v="9.9972252241726817E-2"/>
    <n v="2820"/>
    <n v="0.62559496544719495"/>
  </r>
  <r>
    <s v="DODLA DAIRY LIMITED (XNSE:DODLA)"/>
    <s v="ICICIDIRECT"/>
    <s v="Pledged"/>
    <s v="Food &amp; Tobacco"/>
    <n v="5374.2759999999998"/>
    <x v="0"/>
    <n v="37.53"/>
    <n v="95"/>
    <n v="506.29"/>
    <n v="48097.55"/>
    <n v="903.35"/>
    <n v="85818.25"/>
    <n v="37720.699999999997"/>
    <n v="0.78425408362796012"/>
    <n v="470"/>
    <n v="0.47971439641335034"/>
  </r>
  <r>
    <s v="DODLA DAIRY LIMITED (XNSE:DODLA)"/>
    <s v="ZERODHA"/>
    <m/>
    <s v="Food &amp; Tobacco"/>
    <n v="5374.2759999999998"/>
    <x v="0"/>
    <n v="37.53"/>
    <n v="57"/>
    <n v="822.53"/>
    <n v="46884.21"/>
    <n v="903.35"/>
    <n v="51490.950000000004"/>
    <n v="4606.7400000000052"/>
    <n v="9.825781430464553E-2"/>
    <n v="470"/>
    <n v="0.47971439641335034"/>
  </r>
  <r>
    <s v="GENSOL ENGINEERING LIMITED (XNSE:GENSOL)"/>
    <s v="ICICIDIRECT"/>
    <m/>
    <s v="Construction &amp; Engineering"/>
    <n v="3349.2890000000002"/>
    <x v="1"/>
    <n v="82.8"/>
    <n v="129"/>
    <n v="897.83"/>
    <n v="115820.07"/>
    <n v="884.35"/>
    <n v="114081.15000000001"/>
    <n v="-1738.9199999999983"/>
    <n v="-1.5013978147310722E-2"/>
    <n v="436.75"/>
    <n v="0.50613444903036131"/>
  </r>
  <r>
    <s v="GENSOL ENGINEERING LIMITED (XNSE:GENSOL)"/>
    <s v="UPSTOX"/>
    <m/>
    <s v="Construction &amp; Engineering"/>
    <n v="3349.2890000000002"/>
    <x v="1"/>
    <n v="82.8"/>
    <n v="34"/>
    <n v="830"/>
    <n v="28220"/>
    <n v="884.35"/>
    <n v="30067.9"/>
    <n v="1847.9000000000015"/>
    <n v="6.5481927710843421E-2"/>
    <n v="436.75"/>
    <n v="0.50613444903036131"/>
  </r>
  <r>
    <s v="GLOBAL EDUCATION LIMITED (XNSE:GLOBAL)"/>
    <s v="ICICIDIRECT"/>
    <m/>
    <s v="Miscellaneous Educational Service Providers"/>
    <n v="491.30130000000003"/>
    <x v="1"/>
    <n v="12.93"/>
    <n v="460"/>
    <n v="207.66"/>
    <n v="95523.599999999991"/>
    <n v="241.3"/>
    <n v="110998"/>
    <n v="15474.400000000009"/>
    <n v="0.16199556968120979"/>
    <n v="142"/>
    <n v="0.41152092830501452"/>
  </r>
  <r>
    <s v="GLOBAL EDUCATION LIMITED (XNSE:GLOBAL)"/>
    <s v="ZERODHA"/>
    <m/>
    <s v="Miscellaneous Educational Service Providers"/>
    <n v="491.30130000000003"/>
    <x v="1"/>
    <n v="12.93"/>
    <n v="180"/>
    <n v="283.47000000000003"/>
    <n v="51024.600000000006"/>
    <n v="241.3"/>
    <n v="43434"/>
    <n v="-7590.6000000000058"/>
    <n v="-0.14876353758775188"/>
    <n v="142"/>
    <n v="0.41152092830501452"/>
  </r>
  <r>
    <s v="HDFC BANK LIMITED (XNSE:HDFCBANK)"/>
    <s v="ICICIDIRECT"/>
    <s v="Pledged"/>
    <s v="Banking Services"/>
    <n v="1163313"/>
    <x v="2"/>
    <n v="16.61"/>
    <n v="10"/>
    <n v="1669.69"/>
    <n v="16696.900000000001"/>
    <n v="1531.3"/>
    <n v="15313"/>
    <n v="-1383.9000000000015"/>
    <n v="-8.288364906060415E-2"/>
    <n v="1363.55"/>
    <n v="0.10954744334878862"/>
  </r>
  <r>
    <s v="HDFC BANK LIMITED (XNSE:HDFCBANK)"/>
    <s v="ZERODHA"/>
    <s v="Pledged"/>
    <s v="Banking Services"/>
    <n v="1163313"/>
    <x v="2"/>
    <n v="16.61"/>
    <n v="75"/>
    <n v="1509.8693333333335"/>
    <n v="113240.20000000001"/>
    <n v="1531.3"/>
    <n v="114847.5"/>
    <n v="1607.2999999999884"/>
    <n v="1.4193722723908897E-2"/>
    <n v="1363.55"/>
    <n v="0.10954744334878862"/>
  </r>
  <r>
    <s v="IDFC FIRST BANK LIMITED (XNSE:IDFCFIRSTB)"/>
    <s v="ICICIDIRECT"/>
    <s v="Pledged"/>
    <s v="Banking Services"/>
    <n v="57867.33"/>
    <x v="2"/>
    <n v="18.079999999999998"/>
    <n v="1020"/>
    <n v="74.23"/>
    <n v="75714.600000000006"/>
    <n v="81.849999999999994"/>
    <n v="83487"/>
    <n v="7772.3999999999942"/>
    <n v="0.10265391351205704"/>
    <n v="53.9"/>
    <n v="0.34147831398900425"/>
  </r>
  <r>
    <s v="IDFC FIRST BANK LIMITED (XNSE:IDFCFIRSTB)"/>
    <s v="ZERODHA"/>
    <s v="Pledged"/>
    <s v="Banking Services"/>
    <n v="57867.33"/>
    <x v="2"/>
    <n v="18.079999999999998"/>
    <n v="1400"/>
    <n v="65.92"/>
    <n v="92288"/>
    <n v="81.849999999999994"/>
    <n v="114589.99999999999"/>
    <n v="22301.999999999985"/>
    <n v="0.24165655339805808"/>
    <n v="53.9"/>
    <n v="0.34147831398900425"/>
  </r>
  <r>
    <s v="Indigo Paints Ltd (XNSE:INDIGOPNTS)"/>
    <s v="ICICIDIRECT"/>
    <s v="Pledged"/>
    <s v="Chemicals"/>
    <n v="6249.0640000000003"/>
    <x v="0"/>
    <n v="43.99"/>
    <n v="48"/>
    <n v="1380.57"/>
    <n v="66267.360000000001"/>
    <n v="1312.25"/>
    <n v="62988"/>
    <n v="-3279.3600000000006"/>
    <n v="-4.9486806174261364E-2"/>
    <n v="1057.5"/>
    <n v="0.19413221566012573"/>
  </r>
  <r>
    <s v="Indigo Paints Ltd (XNSE:INDIGOPNTS)"/>
    <s v="ZERODHA"/>
    <s v="Pledged"/>
    <s v="Chemicals"/>
    <n v="6249.0640000000003"/>
    <x v="0"/>
    <n v="43.99"/>
    <n v="31"/>
    <n v="1507"/>
    <n v="46717"/>
    <n v="1312.25"/>
    <n v="40679.75"/>
    <n v="-6037.25"/>
    <n v="-0.1292302587923026"/>
    <n v="1057.5"/>
    <n v="0.19413221566012573"/>
  </r>
  <r>
    <s v="KALYAN JEWELLERS INDIA LIMITED (XBOM:543278)"/>
    <s v="ICICIDIRECT"/>
    <s v="Pledged"/>
    <s v="Specialty Retailers"/>
    <n v="42082.82"/>
    <x v="2"/>
    <n v="78.2"/>
    <n v="400"/>
    <n v="112.84"/>
    <n v="45136"/>
    <n v="408.15"/>
    <n v="163260"/>
    <n v="118124"/>
    <n v="2.6170684154555124"/>
    <n v="101"/>
    <n v="0.75254195761362241"/>
  </r>
  <r>
    <s v="KALYAN JEWELLERS INDIA LIMITED (XBOM:543278)"/>
    <s v="ZERODHA"/>
    <s v="Pledged"/>
    <s v="Specialty Retailers"/>
    <n v="42082.82"/>
    <x v="2"/>
    <n v="78.2"/>
    <n v="150"/>
    <n v="322.12"/>
    <n v="48318"/>
    <n v="408.15"/>
    <n v="61222.5"/>
    <n v="12904.5"/>
    <n v="0.26707438221780705"/>
    <n v="101"/>
    <n v="0.75254195761362241"/>
  </r>
  <r>
    <s v="MAHINDRA AND MAHINDRA FINANCIAL SERVICES LIMITED (XNSE:M&amp;MFIN)"/>
    <s v="ICICIDIRECT"/>
    <s v="Pledged"/>
    <s v="Banking Services"/>
    <n v="34948.959999999999"/>
    <x v="2"/>
    <n v="18.46"/>
    <n v="150"/>
    <n v="403.72"/>
    <n v="60558.000000000007"/>
    <n v="283.14999999999998"/>
    <n v="42472.5"/>
    <n v="-18085.500000000007"/>
    <n v="-0.29864757752898058"/>
    <n v="237.35"/>
    <n v="0.16175172170227789"/>
  </r>
  <r>
    <s v="MARKSANS PHARMA LIMITED (XNSE:MARKSANS)"/>
    <s v="ICICIDIRECT"/>
    <s v="Pledged"/>
    <s v="Pharmaceuticals"/>
    <n v="7898.6440000000002"/>
    <x v="0"/>
    <n v="24.18"/>
    <n v="400"/>
    <n v="106.52"/>
    <n v="42608"/>
    <n v="174.3"/>
    <n v="69720"/>
    <n v="27112"/>
    <n v="0.63631242959068723"/>
    <n v="70.55"/>
    <n v="0.59523809523809523"/>
  </r>
  <r>
    <s v="MISHTANN FOODS LIMITED (XBOM:539594)"/>
    <s v="ICICIDIRECT"/>
    <m/>
    <s v="Food &amp; Tobacco"/>
    <n v="2038.4749999999999"/>
    <x v="1"/>
    <n v="7.51"/>
    <n v="3400"/>
    <n v="16.27"/>
    <n v="55318"/>
    <n v="19.18"/>
    <n v="65212"/>
    <n v="9894"/>
    <n v="0.17885679164105717"/>
    <n v="7.05"/>
    <n v="0.63242961418143895"/>
  </r>
  <r>
    <s v="MISHTANN FOODS LIMITED (XBOM:539594)"/>
    <s v="ZERODHA"/>
    <m/>
    <s v="Food &amp; Tobacco"/>
    <n v="2038.4749999999999"/>
    <x v="1"/>
    <n v="7.51"/>
    <n v="6600"/>
    <n v="16.829999999999998"/>
    <n v="111077.99999999999"/>
    <n v="19.18"/>
    <n v="126588"/>
    <n v="15510.000000000015"/>
    <n v="0.13963161021984566"/>
    <n v="7.05"/>
    <n v="0.63242961418143895"/>
  </r>
  <r>
    <s v="MTAR TECHNOLOGIES LIMITED (XNSE:MTARTECH)"/>
    <s v="ICICIDIRECT"/>
    <m/>
    <s v="Machinery, Equipment &amp; Components"/>
    <n v="5456.598"/>
    <x v="0"/>
    <n v="67.959999999999994"/>
    <n v="30"/>
    <n v="1744.51"/>
    <n v="52335.3"/>
    <n v="1773.95"/>
    <n v="53218.5"/>
    <n v="883.19999999999709"/>
    <n v="1.6875798934944425E-2"/>
    <n v="1661"/>
    <n v="6.3671467628738154E-2"/>
  </r>
  <r>
    <s v="MTAR TECHNOLOGIES LIMITED (XNSE:MTARTECH)"/>
    <s v="ZERODHA"/>
    <m/>
    <s v="Machinery, Equipment &amp; Components"/>
    <n v="5456.598"/>
    <x v="0"/>
    <n v="67.959999999999994"/>
    <n v="27"/>
    <n v="1902.66"/>
    <n v="51371.82"/>
    <n v="1773.95"/>
    <n v="47896.65"/>
    <n v="-3475.1699999999983"/>
    <n v="-6.7647398904691292E-2"/>
    <n v="1661"/>
    <n v="6.3671467628738154E-2"/>
  </r>
  <r>
    <s v="NMDC LIMITED (XNSE:NMDC)"/>
    <s v="ICICIDIRECT"/>
    <m/>
    <s v="Metals &amp; Mining"/>
    <n v="69059.73"/>
    <x v="2"/>
    <n v="10.71"/>
    <n v="400"/>
    <n v="159.37"/>
    <n v="63748"/>
    <n v="235.65"/>
    <n v="94260"/>
    <n v="30512"/>
    <n v="0.47863462383133587"/>
    <n v="103.75"/>
    <n v="0.55972841077869728"/>
  </r>
  <r>
    <s v="NMDC LIMITED (XNSE:NMDC)"/>
    <s v="ZERODHA"/>
    <s v="Pledged"/>
    <s v="Metals &amp; Mining"/>
    <n v="69059.73"/>
    <x v="2"/>
    <n v="10.71"/>
    <n v="290"/>
    <n v="139.46"/>
    <n v="40443.4"/>
    <n v="235.65"/>
    <n v="68338.5"/>
    <n v="27895.1"/>
    <n v="0.68973182274487299"/>
    <n v="103.75"/>
    <n v="0.55972841077869728"/>
  </r>
  <r>
    <s v="NMDC LIMITED (XNSE:NMDC)"/>
    <s v="ZERODHA"/>
    <m/>
    <s v="Metals &amp; Mining"/>
    <n v="69059.73"/>
    <x v="2"/>
    <n v="10.71"/>
    <n v="20"/>
    <n v="143.63"/>
    <n v="2872.6"/>
    <n v="235.65"/>
    <n v="4713"/>
    <n v="1840.4"/>
    <n v="0.64067395390935045"/>
    <n v="103.75"/>
    <n v="0.55972841077869728"/>
  </r>
  <r>
    <s v="ONE 97 COMMUNICATIONS LIMITED (XNSE:PAYTM)"/>
    <s v="ZERODHA"/>
    <s v="Pledged"/>
    <s v="Professional &amp; Commercial Services"/>
    <n v="24020.12"/>
    <x v="2"/>
    <n v="0"/>
    <n v="37"/>
    <n v="1303.43"/>
    <n v="48226.91"/>
    <n v="377.85"/>
    <n v="13980.45"/>
    <n v="-34246.460000000006"/>
    <n v="-0.71011101478406979"/>
    <n v="318.05"/>
    <n v="0.15826386132062989"/>
  </r>
  <r>
    <s v="PAKKA LIMITED (XBOM:516030)"/>
    <s v="ICICIDIRECT"/>
    <m/>
    <s v="Paper &amp; Forest Products"/>
    <n v="1132.546"/>
    <x v="1"/>
    <n v="24.11"/>
    <n v="310"/>
    <n v="129.88"/>
    <n v="40262.799999999996"/>
    <n v="289.39999999999998"/>
    <n v="89714"/>
    <n v="49451.200000000004"/>
    <n v="1.2282106559901449"/>
    <n v="101"/>
    <n v="0.65100207325501036"/>
  </r>
  <r>
    <s v="PAKKA LIMITED (XBOM:516030)"/>
    <s v="ZERODHA"/>
    <m/>
    <s v="Paper &amp; Forest Products"/>
    <n v="1132.546"/>
    <x v="1"/>
    <n v="24.11"/>
    <n v="227"/>
    <n v="269.2"/>
    <n v="61108.399999999994"/>
    <n v="289.39999999999998"/>
    <n v="65693.799999999988"/>
    <n v="4585.3999999999942"/>
    <n v="7.5037147102525917E-2"/>
    <n v="101"/>
    <n v="0.65100207325501036"/>
  </r>
  <r>
    <s v="PARAMOUNT COMMUNICATIONS LIMITED (XNSE:PARACABLES)"/>
    <s v="ZERODHA"/>
    <m/>
    <s v="Machinery, Equipment &amp; Components"/>
    <n v="2389.5500000000002"/>
    <x v="1"/>
    <n v="26.22"/>
    <n v="800"/>
    <n v="56.21"/>
    <n v="44968"/>
    <n v="78.75"/>
    <n v="63000"/>
    <n v="18032"/>
    <n v="0.40099626400996263"/>
    <n v="32.85"/>
    <n v="0.58285714285714285"/>
  </r>
  <r>
    <s v="PRAJ INDUSTRIES LIMITED (XNSE:PRAJIND)"/>
    <s v="ICICIDIRECT"/>
    <s v="Pledged"/>
    <s v="Construction &amp; Engineering"/>
    <n v="9351.491"/>
    <x v="0"/>
    <n v="33.020000000000003"/>
    <n v="80"/>
    <n v="538.46"/>
    <n v="43076.800000000003"/>
    <n v="508.75"/>
    <n v="40700"/>
    <n v="-2376.8000000000029"/>
    <n v="-5.5175871931062721E-2"/>
    <n v="335"/>
    <n v="0.34152334152334152"/>
  </r>
  <r>
    <s v="Protean eGov Technologies Ltd (XBOM:544021)"/>
    <s v="UPSTOX"/>
    <m/>
    <s v="Software &amp; IT Services"/>
    <n v="4964.2299999999996"/>
    <x v="1"/>
    <n v="44.91"/>
    <n v="19"/>
    <n v="1094.1300000000001"/>
    <n v="20788.47"/>
    <n v="1227.3499999999999"/>
    <n v="23319.649999999998"/>
    <n v="2531.1799999999967"/>
    <n v="0.1217588403571786"/>
    <n v="775"/>
    <n v="0.36855827596040247"/>
  </r>
  <r>
    <s v="SHALBY LIMITED (XNSE:SHALBY)"/>
    <s v="ICICIDIRECT"/>
    <s v="Pledged"/>
    <s v="Healthcare Providers &amp; Services"/>
    <n v="2858.2809999999999"/>
    <x v="1"/>
    <n v="35.270000000000003"/>
    <n v="350"/>
    <n v="162.88999999999999"/>
    <n v="57011.499999999993"/>
    <n v="266.64999999999998"/>
    <n v="93327.499999999985"/>
    <n v="36315.999999999993"/>
    <n v="0.63699429062557544"/>
    <n v="135"/>
    <n v="0.49371835739733727"/>
  </r>
  <r>
    <s v="SHALBY LIMITED (XNSE:SHALBY)"/>
    <s v="ZERODHA"/>
    <m/>
    <s v="Healthcare Providers &amp; Services"/>
    <n v="2858.2809999999999"/>
    <x v="1"/>
    <n v="35.270000000000003"/>
    <n v="170"/>
    <n v="249.83"/>
    <n v="42471.1"/>
    <n v="266.64999999999998"/>
    <n v="45330.499999999993"/>
    <n v="2859.3999999999942"/>
    <n v="6.7325781531441239E-2"/>
    <n v="135"/>
    <n v="0.49371835739733727"/>
  </r>
  <r>
    <s v="SURYAAMBA SPINNING MILLS LIMITED (XBOM:533101)"/>
    <s v="ICICIDIRECT"/>
    <m/>
    <s v="Textiles &amp; Apparel"/>
    <n v="47.248280000000001"/>
    <x v="1"/>
    <n v="29.97"/>
    <n v="120"/>
    <n v="329.33"/>
    <n v="39519.599999999999"/>
    <n v="161.15"/>
    <n v="19338"/>
    <n v="-20181.599999999999"/>
    <n v="-0.51067318495126468"/>
    <n v="144.55000000000001"/>
    <n v="0.1030096183679801"/>
  </r>
  <r>
    <s v="SURYALATA SPINNING MILLS LIMITED (XBOM:514138)"/>
    <s v="ICICIDIRECT"/>
    <m/>
    <s v="Textiles &amp; Apparel"/>
    <n v="173.79490000000001"/>
    <x v="1"/>
    <n v="8.4700000000000006"/>
    <n v="114"/>
    <n v="757.54"/>
    <n v="86359.56"/>
    <n v="406"/>
    <n v="46284"/>
    <n v="-40075.56"/>
    <n v="-0.46405470338199961"/>
    <n v="348.6"/>
    <n v="0.14137931034482754"/>
  </r>
  <r>
    <s v="SUZLON ENERGY LIMITED (XNSE:SUZLON)"/>
    <s v="ICICIDIRECT"/>
    <m/>
    <s v="Renewable Energy"/>
    <n v="53538.19"/>
    <x v="2"/>
    <n v="75.12"/>
    <n v="7694"/>
    <n v="17.79"/>
    <n v="136876.25999999998"/>
    <n v="39.35"/>
    <n v="302758.90000000002"/>
    <n v="165882.64000000004"/>
    <n v="1.2119168071950539"/>
    <n v="7.9"/>
    <n v="0.79923761118170267"/>
  </r>
  <r>
    <s v="SUZLON ENERGY LIMITED (XNSE:SUZLON)"/>
    <s v="ZERODHA"/>
    <m/>
    <s v="Renewable Energy"/>
    <n v="53538.19"/>
    <x v="2"/>
    <n v="75.12"/>
    <n v="1640"/>
    <n v="39.590000000000003"/>
    <n v="64927.600000000006"/>
    <n v="39.35"/>
    <n v="64534"/>
    <n v="-393.60000000000582"/>
    <n v="-6.0621369032584881E-3"/>
    <n v="7.9"/>
    <n v="0.79923761118170267"/>
  </r>
  <r>
    <s v="TARSONS PRODUCTS LIMITED (XNSE:TARSONS)"/>
    <s v="ZERODHA"/>
    <m/>
    <s v="Healthcare Equipment &amp; Supplies"/>
    <n v="2424.078"/>
    <x v="1"/>
    <n v="43.34"/>
    <n v="23"/>
    <n v="858.06"/>
    <n v="19735.379999999997"/>
    <n v="455.6"/>
    <n v="10478.800000000001"/>
    <n v="-9256.5799999999963"/>
    <n v="-0.46903479943127507"/>
    <n v="390"/>
    <n v="0.14398595258999125"/>
  </r>
  <r>
    <s v="UJJIVAN SMALL FINANCE BANK LIMITED (XNSE:UJJIVANSFB)"/>
    <s v="ICICIDIRECT"/>
    <s v="Pledged"/>
    <s v="Banking Services"/>
    <n v="10373.59"/>
    <x v="0"/>
    <n v="8.14"/>
    <n v="1950"/>
    <n v="38.32"/>
    <n v="74724"/>
    <n v="52.95"/>
    <n v="103252.5"/>
    <n v="28528.5"/>
    <n v="0.38178496868475992"/>
    <n v="26.35"/>
    <n v="0.50236071765816803"/>
  </r>
  <r>
    <s v="UJJIVAN SMALL FINANCE BANK LIMITED (XNSE:UJJIVANSFB)"/>
    <s v="ZERODHA"/>
    <s v="Pledged"/>
    <s v="Banking Services"/>
    <n v="10373.59"/>
    <x v="0"/>
    <n v="8.14"/>
    <n v="2900"/>
    <n v="34.68"/>
    <n v="100572"/>
    <n v="52.95"/>
    <n v="153555"/>
    <n v="52983"/>
    <n v="0.52681660899653981"/>
    <n v="26.35"/>
    <n v="0.50236071765816803"/>
  </r>
  <r>
    <s v="UNION BANK OF INDIA LIMITED (XNSE:UNIONBANK)"/>
    <s v="ZERODHA"/>
    <s v="Pledged"/>
    <s v="Banking Services"/>
    <n v="107404.8"/>
    <x v="2"/>
    <n v="7.53"/>
    <n v="700"/>
    <n v="83.68"/>
    <n v="58576.000000000007"/>
    <n v="140.69999999999999"/>
    <n v="98489.999999999985"/>
    <n v="39913.999999999978"/>
    <n v="0.68140535372848898"/>
    <n v="68"/>
    <n v="0.51670220326936744"/>
  </r>
  <r>
    <s v="UNION BANK OF INDIA LIMITED (XNSE:UNIONBANK)"/>
    <s v="ICICIDIRECT"/>
    <s v="Pledged"/>
    <s v="Banking Services"/>
    <n v="107404.8"/>
    <x v="2"/>
    <n v="7.53"/>
    <n v="200"/>
    <n v="148.16"/>
    <n v="29632"/>
    <n v="140.69999999999999"/>
    <n v="28139.999999999996"/>
    <n v="-1492.0000000000036"/>
    <n v="-5.0350971922246343E-2"/>
    <n v="68"/>
    <n v="0.51670220326936744"/>
  </r>
  <r>
    <s v="Zomato Limited (XNSE:ZOMATO)"/>
    <s v="UPSTOX"/>
    <m/>
    <s v="Software &amp; IT Services"/>
    <n v="164138.9"/>
    <x v="2"/>
    <n v="0"/>
    <n v="142"/>
    <n v="61.59"/>
    <n v="8745.7800000000007"/>
    <n v="189.2"/>
    <n v="26866.399999999998"/>
    <n v="18120.619999999995"/>
    <n v="2.0719272609189798"/>
    <n v="53"/>
    <n v="0.71987315010570818"/>
  </r>
  <r>
    <s v="Zomato Limited (XNSE:ZOMATO)"/>
    <s v="ZERODHA"/>
    <s v="Pledged"/>
    <s v="Software &amp; IT Services"/>
    <n v="164138.9"/>
    <x v="2"/>
    <n v="0"/>
    <n v="385"/>
    <n v="105.86"/>
    <n v="40756.1"/>
    <n v="189.2"/>
    <n v="72842"/>
    <n v="32085.9"/>
    <n v="0.78726620064235786"/>
    <n v="53"/>
    <n v="0.71987315010570818"/>
  </r>
  <r>
    <m/>
    <m/>
    <m/>
    <m/>
    <m/>
    <x v="3"/>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x v="0"/>
    <s v="Pledged"/>
    <s v="Machinery, Equipment &amp; Components"/>
    <n v="18397.71"/>
    <x v="0"/>
    <n v="20.89"/>
    <n v="100"/>
    <n v="668.07"/>
    <n v="66807"/>
    <n v="1005.2"/>
    <n v="100520"/>
    <n v="33713"/>
    <n v="0.50463274806532255"/>
    <n v="568.75"/>
    <n v="0.43419220055710311"/>
    <n v="1051.7"/>
    <n v="0.36477132262051915"/>
    <n v="0.86940407068584169"/>
  </r>
  <r>
    <x v="1"/>
    <x v="0"/>
    <m/>
    <s v="Chemicals"/>
    <n v="4400.0360000000001"/>
    <x v="1"/>
    <n v="94.84"/>
    <n v="68"/>
    <n v="1126.6600000000001"/>
    <n v="76612.88"/>
    <n v="1193.05"/>
    <n v="81127.399999999994"/>
    <n v="4514.5199999999895"/>
    <n v="5.8926384179787905E-2"/>
    <n v="975.05"/>
    <n v="0.18272494866099492"/>
    <n v="1388.95"/>
    <n v="0.18884049101839515"/>
    <n v="0.24776687519818305"/>
  </r>
  <r>
    <x v="2"/>
    <x v="1"/>
    <m/>
    <s v="Investment Banking &amp; Investment Services"/>
    <n v="24166.09"/>
    <x v="2"/>
    <n v="20.81"/>
    <n v="36"/>
    <n v="2147.56"/>
    <n v="77312.160000000003"/>
    <n v="2688.1"/>
    <n v="96771.599999999991"/>
    <n v="19459.439999999988"/>
    <n v="0.25169960327068841"/>
    <n v="1181.2"/>
    <n v="0.56058182359287223"/>
    <n v="3896"/>
    <n v="0.44877823408624229"/>
    <n v="0.7004778373569307"/>
  </r>
  <r>
    <x v="2"/>
    <x v="0"/>
    <s v="Pledged"/>
    <s v="Investment Banking &amp; Investment Services"/>
    <n v="24166.09"/>
    <x v="2"/>
    <n v="20.81"/>
    <n v="34"/>
    <n v="2326.41"/>
    <n v="79097.94"/>
    <n v="2688.1"/>
    <n v="91395.4"/>
    <n v="12297.459999999992"/>
    <n v="0.15547130557382394"/>
    <n v="1181.2"/>
    <n v="0.56058182359287223"/>
    <n v="3896"/>
    <n v="0.40287217659137581"/>
    <n v="0.5583434821651998"/>
  </r>
  <r>
    <x v="3"/>
    <x v="0"/>
    <m/>
    <s v="Electronic Equipment &amp; Parts"/>
    <n v="3402.6030000000001"/>
    <x v="1"/>
    <n v="71.5"/>
    <n v="83"/>
    <n v="487.21"/>
    <n v="40438.43"/>
    <n v="515"/>
    <n v="42745"/>
    <n v="2306.5699999999997"/>
    <n v="5.7039059132612216E-2"/>
    <n v="347.3"/>
    <n v="0.32563106796116503"/>
    <n v="731.95"/>
    <n v="0.33436710157797672"/>
    <n v="0.39140616071058892"/>
  </r>
  <r>
    <x v="4"/>
    <x v="1"/>
    <m/>
    <s v="Investment Banking &amp; Investment Services"/>
    <n v="20276.13"/>
    <x v="2"/>
    <n v="58.2"/>
    <n v="46"/>
    <n v="1218.3599999999999"/>
    <n v="56044.56"/>
    <n v="1940.3"/>
    <n v="89253.8"/>
    <n v="33209.240000000005"/>
    <n v="0.59255064184641659"/>
    <n v="973.5"/>
    <n v="0.49827346286656704"/>
    <n v="2067"/>
    <n v="0.4105660377358491"/>
    <n v="1.0031166795822657"/>
  </r>
  <r>
    <x v="4"/>
    <x v="2"/>
    <m/>
    <s v="Investment Banking &amp; Investment Services"/>
    <n v="20276.13"/>
    <x v="2"/>
    <n v="58.2"/>
    <n v="7"/>
    <n v="1123.5999999999999"/>
    <n v="7865.1999999999989"/>
    <n v="1940.3"/>
    <n v="13582.1"/>
    <n v="5716.9000000000015"/>
    <n v="0.72686009255963002"/>
    <n v="973.5"/>
    <n v="0.49827346286656704"/>
    <n v="2067"/>
    <n v="0.45641025641025645"/>
    <n v="1.1832703489698866"/>
  </r>
  <r>
    <x v="5"/>
    <x v="1"/>
    <m/>
    <s v="Computers, Phones &amp; Household Electronics"/>
    <n v="45057.33"/>
    <x v="2"/>
    <n v="124.46"/>
    <n v="12"/>
    <n v="2899.28"/>
    <n v="34791.360000000001"/>
    <n v="7531.95"/>
    <n v="90383.4"/>
    <n v="55592.039999999994"/>
    <n v="1.5978691261278659"/>
    <n v="2820"/>
    <n v="0.62559496544719495"/>
    <n v="7983"/>
    <n v="0.63681823875735932"/>
    <n v="2.2346873648852252"/>
  </r>
  <r>
    <x v="5"/>
    <x v="2"/>
    <m/>
    <s v="Computers, Phones &amp; Household Electronics"/>
    <n v="45057.33"/>
    <x v="2"/>
    <n v="124.46"/>
    <n v="4"/>
    <n v="3263.49"/>
    <n v="13053.96"/>
    <n v="7531.95"/>
    <n v="30127.8"/>
    <n v="17073.84"/>
    <n v="1.3079433367346003"/>
    <n v="2820"/>
    <n v="0.62559496544719495"/>
    <n v="7983"/>
    <n v="0.5911950394588501"/>
    <n v="1.8991383761934504"/>
  </r>
  <r>
    <x v="5"/>
    <x v="0"/>
    <m/>
    <s v="Computers, Phones &amp; Household Electronics"/>
    <n v="45057.33"/>
    <x v="2"/>
    <n v="124.46"/>
    <n v="4"/>
    <n v="6847.4"/>
    <n v="27389.599999999999"/>
    <n v="7531.95"/>
    <n v="30127.8"/>
    <n v="2738.2000000000007"/>
    <n v="9.9972252241726817E-2"/>
    <n v="2820"/>
    <n v="0.62559496544719495"/>
    <n v="7983"/>
    <n v="0.14225228610797949"/>
    <n v="0.24222453834970631"/>
  </r>
  <r>
    <x v="6"/>
    <x v="1"/>
    <s v="Pledged"/>
    <s v="Food &amp; Tobacco"/>
    <n v="5374.2759999999998"/>
    <x v="0"/>
    <n v="37.53"/>
    <n v="95"/>
    <n v="506.29"/>
    <n v="48097.55"/>
    <n v="903.35"/>
    <n v="85818.25"/>
    <n v="37720.699999999997"/>
    <n v="0.78425408362796012"/>
    <n v="470"/>
    <n v="0.47971439641335034"/>
    <n v="1084.0999999999999"/>
    <n v="0.53298588691080162"/>
    <n v="1.3172399705387616"/>
  </r>
  <r>
    <x v="6"/>
    <x v="0"/>
    <m/>
    <s v="Food &amp; Tobacco"/>
    <n v="5374.2759999999998"/>
    <x v="0"/>
    <n v="37.53"/>
    <n v="57"/>
    <n v="822.53"/>
    <n v="46884.21"/>
    <n v="903.35"/>
    <n v="51490.950000000004"/>
    <n v="4606.7400000000052"/>
    <n v="9.825781430464553E-2"/>
    <n v="470"/>
    <n v="0.47971439641335034"/>
    <n v="1084.0999999999999"/>
    <n v="0.2412784798450327"/>
    <n v="0.33953629414967823"/>
  </r>
  <r>
    <x v="7"/>
    <x v="1"/>
    <m/>
    <s v="Construction &amp; Engineering"/>
    <n v="3349.2890000000002"/>
    <x v="1"/>
    <n v="82.8"/>
    <n v="129"/>
    <n v="897.83"/>
    <n v="115820.07"/>
    <n v="884.35"/>
    <n v="114081.15000000001"/>
    <n v="-1738.9199999999983"/>
    <n v="-1.5013978147310722E-2"/>
    <n v="436.75"/>
    <n v="0.50613444903036131"/>
    <n v="1376"/>
    <n v="0.34750726744186045"/>
    <n v="0.33249328929454974"/>
  </r>
  <r>
    <x v="7"/>
    <x v="2"/>
    <m/>
    <s v="Construction &amp; Engineering"/>
    <n v="3349.2890000000002"/>
    <x v="1"/>
    <n v="82.8"/>
    <n v="34"/>
    <n v="830"/>
    <n v="28220"/>
    <n v="884.35"/>
    <n v="30067.9"/>
    <n v="1847.9000000000015"/>
    <n v="6.5481927710843421E-2"/>
    <n v="436.75"/>
    <n v="0.50613444903036131"/>
    <n v="1376"/>
    <n v="0.39680232558139533"/>
    <n v="0.46228425329223877"/>
  </r>
  <r>
    <x v="8"/>
    <x v="1"/>
    <m/>
    <s v="Miscellaneous Educational Service Providers"/>
    <n v="491.30130000000003"/>
    <x v="1"/>
    <n v="12.93"/>
    <n v="460"/>
    <n v="207.66"/>
    <n v="95523.599999999991"/>
    <n v="241.3"/>
    <n v="110998"/>
    <n v="15474.400000000009"/>
    <n v="0.16199556968120979"/>
    <n v="142"/>
    <n v="0.41152092830501452"/>
    <n v="382.7"/>
    <n v="0.45738176117062973"/>
    <n v="0.61937733085183955"/>
  </r>
  <r>
    <x v="8"/>
    <x v="0"/>
    <m/>
    <s v="Miscellaneous Educational Service Providers"/>
    <n v="491.30130000000003"/>
    <x v="1"/>
    <n v="12.93"/>
    <n v="180"/>
    <n v="283.47000000000003"/>
    <n v="51024.600000000006"/>
    <n v="241.3"/>
    <n v="43434"/>
    <n v="-7590.6000000000058"/>
    <n v="-0.14876353758775188"/>
    <n v="142"/>
    <n v="0.41152092830501452"/>
    <n v="382.7"/>
    <n v="0.25928926051737644"/>
    <n v="0.11052572292962456"/>
  </r>
  <r>
    <x v="9"/>
    <x v="1"/>
    <s v="Pledged"/>
    <s v="Banking Services"/>
    <n v="1163313"/>
    <x v="2"/>
    <n v="16.61"/>
    <n v="10"/>
    <n v="1669.69"/>
    <n v="16696.900000000001"/>
    <n v="1531.3"/>
    <n v="15313"/>
    <n v="-1383.9000000000015"/>
    <n v="-8.288364906060415E-2"/>
    <n v="1363.55"/>
    <n v="0.10954744334878862"/>
    <n v="1757.5"/>
    <n v="4.996301564722614E-2"/>
    <n v="-3.292063341337801E-2"/>
  </r>
  <r>
    <x v="9"/>
    <x v="0"/>
    <s v="Pledged"/>
    <s v="Banking Services"/>
    <n v="1163313"/>
    <x v="2"/>
    <n v="16.61"/>
    <n v="75"/>
    <n v="1509.8693333333335"/>
    <n v="113240.20000000001"/>
    <n v="1531.3"/>
    <n v="114847.5"/>
    <n v="1607.2999999999884"/>
    <n v="1.4193722723908897E-2"/>
    <n v="1363.55"/>
    <n v="0.10954744334878862"/>
    <n v="1757.5"/>
    <n v="0.14089938359412033"/>
    <n v="0.15509310631802922"/>
  </r>
  <r>
    <x v="10"/>
    <x v="1"/>
    <s v="Pledged"/>
    <s v="Banking Services"/>
    <n v="57867.33"/>
    <x v="2"/>
    <n v="18.079999999999998"/>
    <n v="1020"/>
    <n v="74.23"/>
    <n v="75714.600000000006"/>
    <n v="81.849999999999994"/>
    <n v="83487"/>
    <n v="7772.3999999999942"/>
    <n v="0.10265391351205704"/>
    <n v="53.9"/>
    <n v="0.34147831398900425"/>
    <n v="100.7"/>
    <n v="0.26285998013902678"/>
    <n v="0.36551389365108383"/>
  </r>
  <r>
    <x v="10"/>
    <x v="0"/>
    <s v="Pledged"/>
    <s v="Banking Services"/>
    <n v="57867.33"/>
    <x v="2"/>
    <n v="18.079999999999998"/>
    <n v="1400"/>
    <n v="65.92"/>
    <n v="92288"/>
    <n v="81.849999999999994"/>
    <n v="114589.99999999999"/>
    <n v="22301.999999999985"/>
    <n v="0.24165655339805808"/>
    <n v="53.9"/>
    <n v="0.34147831398900425"/>
    <n v="100.7"/>
    <n v="0.34538232373386296"/>
    <n v="0.58703887713192104"/>
  </r>
  <r>
    <x v="11"/>
    <x v="1"/>
    <s v="Pledged"/>
    <s v="Chemicals"/>
    <n v="6249.0640000000003"/>
    <x v="0"/>
    <n v="43.99"/>
    <n v="48"/>
    <n v="1380.57"/>
    <n v="66267.360000000001"/>
    <n v="1312.25"/>
    <n v="62988"/>
    <n v="-3279.3600000000006"/>
    <n v="-4.9486806174261364E-2"/>
    <n v="1057.5"/>
    <n v="0.19413221566012573"/>
    <n v="1679.95"/>
    <n v="0.17820768475252247"/>
    <n v="0.12872087857826109"/>
  </r>
  <r>
    <x v="11"/>
    <x v="0"/>
    <s v="Pledged"/>
    <s v="Chemicals"/>
    <n v="6249.0640000000003"/>
    <x v="0"/>
    <n v="43.99"/>
    <n v="31"/>
    <n v="1507"/>
    <n v="46717"/>
    <n v="1312.25"/>
    <n v="40679.75"/>
    <n v="-6037.25"/>
    <n v="-0.1292302587923026"/>
    <n v="1057.5"/>
    <n v="0.19413221566012573"/>
    <n v="1679.95"/>
    <n v="0.10294949254442098"/>
    <n v="-2.6280766247881615E-2"/>
  </r>
  <r>
    <x v="12"/>
    <x v="1"/>
    <s v="Pledged"/>
    <s v="Specialty Retailers"/>
    <n v="42082.82"/>
    <x v="2"/>
    <n v="78.2"/>
    <n v="400"/>
    <n v="112.84"/>
    <n v="45136"/>
    <n v="408.15"/>
    <n v="163260"/>
    <n v="118124"/>
    <n v="2.6170684154555124"/>
    <n v="101"/>
    <n v="0.75254195761362241"/>
    <n v="449.5"/>
    <n v="0.74896551724137927"/>
    <n v="3.3660339326968916"/>
  </r>
  <r>
    <x v="12"/>
    <x v="0"/>
    <s v="Pledged"/>
    <s v="Specialty Retailers"/>
    <n v="42082.82"/>
    <x v="2"/>
    <n v="78.2"/>
    <n v="150"/>
    <n v="322.12"/>
    <n v="48318"/>
    <n v="408.15"/>
    <n v="61222.5"/>
    <n v="12904.5"/>
    <n v="0.26707438221780705"/>
    <n v="101"/>
    <n v="0.75254195761362241"/>
    <n v="449.5"/>
    <n v="0.28338153503893215"/>
    <n v="0.55045591725673915"/>
  </r>
  <r>
    <x v="13"/>
    <x v="1"/>
    <s v="Pledged"/>
    <s v="Banking Services"/>
    <n v="34948.959999999999"/>
    <x v="2"/>
    <n v="18.46"/>
    <n v="150"/>
    <n v="403.72"/>
    <n v="60558.000000000007"/>
    <n v="283.14999999999998"/>
    <n v="42472.5"/>
    <n v="-18085.500000000007"/>
    <n v="-0.29864757752898058"/>
    <n v="237.35"/>
    <n v="0.16175172170227789"/>
    <n v="346.55"/>
    <n v="-0.1649689799451739"/>
    <n v="-0.46361655747415448"/>
  </r>
  <r>
    <x v="14"/>
    <x v="1"/>
    <s v="Pledged"/>
    <s v="Pharmaceuticals"/>
    <n v="7898.6440000000002"/>
    <x v="0"/>
    <n v="24.18"/>
    <n v="400"/>
    <n v="106.52"/>
    <n v="42608"/>
    <n v="174.3"/>
    <n v="69720"/>
    <n v="27112"/>
    <n v="0.63631242959068723"/>
    <n v="70.55"/>
    <n v="0.59523809523809523"/>
    <n v="185.5"/>
    <n v="0.42576819407008087"/>
    <n v="1.0620806236607681"/>
  </r>
  <r>
    <x v="15"/>
    <x v="1"/>
    <m/>
    <s v="Food &amp; Tobacco"/>
    <n v="2038.4749999999999"/>
    <x v="1"/>
    <n v="7.51"/>
    <n v="3400"/>
    <n v="16.27"/>
    <n v="55318"/>
    <n v="19.18"/>
    <n v="65212"/>
    <n v="9894"/>
    <n v="0.17885679164105717"/>
    <n v="7.05"/>
    <n v="0.63242961418143895"/>
    <n v="26.36"/>
    <n v="0.38277693474962066"/>
    <n v="0.56163372639067788"/>
  </r>
  <r>
    <x v="15"/>
    <x v="0"/>
    <m/>
    <s v="Food &amp; Tobacco"/>
    <n v="2038.4749999999999"/>
    <x v="1"/>
    <n v="7.51"/>
    <n v="6600"/>
    <n v="16.829999999999998"/>
    <n v="111077.99999999999"/>
    <n v="19.18"/>
    <n v="126588"/>
    <n v="15510.000000000015"/>
    <n v="0.13963161021984566"/>
    <n v="7.05"/>
    <n v="0.63242961418143895"/>
    <n v="26.36"/>
    <n v="0.36153262518968138"/>
    <n v="0.50116423540952704"/>
  </r>
  <r>
    <x v="16"/>
    <x v="1"/>
    <m/>
    <s v="Machinery, Equipment &amp; Components"/>
    <n v="5456.598"/>
    <x v="0"/>
    <n v="67.959999999999994"/>
    <n v="30"/>
    <n v="1744.51"/>
    <n v="52335.3"/>
    <n v="1773.95"/>
    <n v="53218.5"/>
    <n v="883.19999999999709"/>
    <n v="1.6875798934944425E-2"/>
    <n v="1661"/>
    <n v="6.3671467628738154E-2"/>
    <n v="2920.35"/>
    <n v="0.40263667026212607"/>
    <n v="0.41951246919707053"/>
  </r>
  <r>
    <x v="16"/>
    <x v="0"/>
    <m/>
    <s v="Machinery, Equipment &amp; Components"/>
    <n v="5456.598"/>
    <x v="0"/>
    <n v="67.959999999999994"/>
    <n v="27"/>
    <n v="1902.66"/>
    <n v="51371.82"/>
    <n v="1773.95"/>
    <n v="47896.65"/>
    <n v="-3475.1699999999983"/>
    <n v="-6.7647398904691292E-2"/>
    <n v="1661"/>
    <n v="6.3671467628738154E-2"/>
    <n v="2920.35"/>
    <n v="0.34848220247573058"/>
    <n v="0.28083480357103929"/>
  </r>
  <r>
    <x v="17"/>
    <x v="1"/>
    <m/>
    <s v="Metals &amp; Mining"/>
    <n v="69059.73"/>
    <x v="2"/>
    <n v="10.71"/>
    <n v="400"/>
    <n v="159.37"/>
    <n v="63748"/>
    <n v="235.65"/>
    <n v="94260"/>
    <n v="30512"/>
    <n v="0.47863462383133587"/>
    <n v="103.75"/>
    <n v="0.55972841077869728"/>
    <n v="252.4"/>
    <n v="0.36858161648177495"/>
    <n v="0.84721624031311082"/>
  </r>
  <r>
    <x v="17"/>
    <x v="0"/>
    <s v="Pledged"/>
    <s v="Metals &amp; Mining"/>
    <n v="69059.73"/>
    <x v="2"/>
    <n v="10.71"/>
    <n v="290"/>
    <n v="139.46"/>
    <n v="40443.4"/>
    <n v="235.65"/>
    <n v="68338.5"/>
    <n v="27895.1"/>
    <n v="0.68973182274487299"/>
    <n v="103.75"/>
    <n v="0.55972841077869728"/>
    <n v="252.4"/>
    <n v="0.44746434231378762"/>
    <n v="1.1371961650586606"/>
  </r>
  <r>
    <x v="17"/>
    <x v="0"/>
    <m/>
    <s v="Metals &amp; Mining"/>
    <n v="69059.73"/>
    <x v="2"/>
    <n v="10.71"/>
    <n v="20"/>
    <n v="143.63"/>
    <n v="2872.6"/>
    <n v="235.65"/>
    <n v="4713"/>
    <n v="1840.4"/>
    <n v="0.64067395390935045"/>
    <n v="103.75"/>
    <n v="0.55972841077869728"/>
    <n v="252.4"/>
    <n v="0.43094294770206026"/>
    <n v="1.0716169016114108"/>
  </r>
  <r>
    <x v="18"/>
    <x v="0"/>
    <s v="Pledged"/>
    <s v="Professional &amp; Commercial Services"/>
    <n v="24020.12"/>
    <x v="2"/>
    <n v="0"/>
    <n v="37"/>
    <n v="1303.43"/>
    <n v="48226.91"/>
    <n v="377.85"/>
    <n v="13980.45"/>
    <n v="-34246.460000000006"/>
    <n v="-0.71011101478406979"/>
    <n v="318.05"/>
    <n v="0.15826386132062989"/>
    <n v="998.3"/>
    <n v="-0.30564960432735661"/>
    <n v="-1.0157606191114263"/>
  </r>
  <r>
    <x v="19"/>
    <x v="1"/>
    <m/>
    <s v="Paper &amp; Forest Products"/>
    <n v="1132.546"/>
    <x v="1"/>
    <n v="24.11"/>
    <n v="310"/>
    <n v="129.88"/>
    <n v="40262.799999999996"/>
    <n v="289.39999999999998"/>
    <n v="89714"/>
    <n v="49451.200000000004"/>
    <n v="1.2282106559901449"/>
    <n v="101"/>
    <n v="0.65100207325501036"/>
    <n v="397.2"/>
    <n v="0.67301107754279965"/>
    <n v="1.9012217335329447"/>
  </r>
  <r>
    <x v="19"/>
    <x v="0"/>
    <m/>
    <s v="Paper &amp; Forest Products"/>
    <n v="1132.546"/>
    <x v="1"/>
    <n v="24.11"/>
    <n v="227"/>
    <n v="269.2"/>
    <n v="61108.399999999994"/>
    <n v="289.39999999999998"/>
    <n v="65693.799999999988"/>
    <n v="4585.3999999999942"/>
    <n v="7.5037147102525917E-2"/>
    <n v="101"/>
    <n v="0.65100207325501036"/>
    <n v="397.2"/>
    <n v="0.32225579053373615"/>
    <n v="0.39729293763626206"/>
  </r>
  <r>
    <x v="20"/>
    <x v="0"/>
    <m/>
    <s v="Machinery, Equipment &amp; Components"/>
    <n v="2389.5500000000002"/>
    <x v="1"/>
    <n v="26.22"/>
    <n v="800"/>
    <n v="56.21"/>
    <n v="44968"/>
    <n v="78.75"/>
    <n v="63000"/>
    <n v="18032"/>
    <n v="0.40099626400996263"/>
    <n v="32.85"/>
    <n v="0.58285714285714285"/>
    <n v="116.85"/>
    <n v="0.51895592640136923"/>
    <n v="0.91995219041133192"/>
  </r>
  <r>
    <x v="21"/>
    <x v="1"/>
    <s v="Pledged"/>
    <s v="Construction &amp; Engineering"/>
    <n v="9351.491"/>
    <x v="0"/>
    <n v="33.020000000000003"/>
    <n v="80"/>
    <n v="538.46"/>
    <n v="43076.800000000003"/>
    <n v="508.75"/>
    <n v="40700"/>
    <n v="-2376.8000000000029"/>
    <n v="-5.5175871931062721E-2"/>
    <n v="335"/>
    <n v="0.34152334152334152"/>
    <n v="650.5"/>
    <n v="0.17223674096848574"/>
    <n v="0.11706086903742302"/>
  </r>
  <r>
    <x v="22"/>
    <x v="2"/>
    <m/>
    <s v="Software &amp; IT Services"/>
    <n v="4964.2299999999996"/>
    <x v="1"/>
    <n v="44.91"/>
    <n v="19"/>
    <n v="1094.1300000000001"/>
    <n v="20788.47"/>
    <n v="1227.3499999999999"/>
    <n v="23319.649999999998"/>
    <n v="2531.1799999999967"/>
    <n v="0.1217588403571786"/>
    <n v="775"/>
    <n v="0.36855827596040247"/>
    <n v="1712"/>
    <n v="0.36090537383177562"/>
    <n v="0.48266421418895422"/>
  </r>
  <r>
    <x v="23"/>
    <x v="1"/>
    <s v="Pledged"/>
    <s v="Healthcare Providers &amp; Services"/>
    <n v="2858.2809999999999"/>
    <x v="1"/>
    <n v="35.270000000000003"/>
    <n v="350"/>
    <n v="162.88999999999999"/>
    <n v="57011.499999999993"/>
    <n v="266.64999999999998"/>
    <n v="93327.499999999985"/>
    <n v="36315.999999999993"/>
    <n v="0.63699429062557544"/>
    <n v="135"/>
    <n v="0.49371835739733727"/>
    <n v="339.5"/>
    <n v="0.52020618556701037"/>
    <n v="1.1572004761925858"/>
  </r>
  <r>
    <x v="23"/>
    <x v="0"/>
    <m/>
    <s v="Healthcare Providers &amp; Services"/>
    <n v="2858.2809999999999"/>
    <x v="1"/>
    <n v="35.270000000000003"/>
    <n v="170"/>
    <n v="249.83"/>
    <n v="42471.1"/>
    <n v="266.64999999999998"/>
    <n v="45330.499999999993"/>
    <n v="2859.3999999999942"/>
    <n v="6.7325781531441239E-2"/>
    <n v="135"/>
    <n v="0.49371835739733727"/>
    <n v="339.5"/>
    <n v="0.26412371134020612"/>
    <n v="0.33144949287164738"/>
  </r>
  <r>
    <x v="24"/>
    <x v="1"/>
    <m/>
    <s v="Textiles &amp; Apparel"/>
    <n v="47.248280000000001"/>
    <x v="1"/>
    <n v="29.97"/>
    <n v="120"/>
    <n v="329.33"/>
    <n v="39519.599999999999"/>
    <n v="161.15"/>
    <n v="19338"/>
    <n v="-20181.599999999999"/>
    <n v="-0.51067318495126468"/>
    <n v="144.55000000000001"/>
    <n v="0.1030096183679801"/>
    <n v="350"/>
    <n v="5.9057142857142905E-2"/>
    <n v="-0.45161604209412176"/>
  </r>
  <r>
    <x v="25"/>
    <x v="1"/>
    <m/>
    <s v="Textiles &amp; Apparel"/>
    <n v="173.79490000000001"/>
    <x v="1"/>
    <n v="8.4700000000000006"/>
    <n v="114"/>
    <n v="757.54"/>
    <n v="86359.56"/>
    <n v="406"/>
    <n v="46284"/>
    <n v="-40075.56"/>
    <n v="-0.46405470338199961"/>
    <n v="348.6"/>
    <n v="0.14137931034482754"/>
    <n v="1634.95"/>
    <n v="0.53665861341325427"/>
    <n v="7.2603910031254659E-2"/>
  </r>
  <r>
    <x v="26"/>
    <x v="1"/>
    <m/>
    <s v="Renewable Energy"/>
    <n v="53538.19"/>
    <x v="2"/>
    <n v="75.12"/>
    <n v="7694"/>
    <n v="17.79"/>
    <n v="136876.25999999998"/>
    <n v="39.35"/>
    <n v="302758.90000000002"/>
    <n v="165882.64000000004"/>
    <n v="1.2119168071950539"/>
    <n v="7.9"/>
    <n v="0.79923761118170267"/>
    <n v="50.6"/>
    <n v="0.64841897233201584"/>
    <n v="1.8603357795270696"/>
  </r>
  <r>
    <x v="26"/>
    <x v="0"/>
    <m/>
    <s v="Renewable Energy"/>
    <n v="53538.19"/>
    <x v="2"/>
    <n v="75.12"/>
    <n v="1640"/>
    <n v="39.590000000000003"/>
    <n v="64927.600000000006"/>
    <n v="39.35"/>
    <n v="64534"/>
    <n v="-393.60000000000582"/>
    <n v="-6.0621369032584881E-3"/>
    <n v="7.9"/>
    <n v="0.79923761118170267"/>
    <n v="50.6"/>
    <n v="0.21758893280632408"/>
    <n v="0.21152679590306558"/>
  </r>
  <r>
    <x v="27"/>
    <x v="0"/>
    <m/>
    <s v="Healthcare Equipment &amp; Supplies"/>
    <n v="2424.078"/>
    <x v="1"/>
    <n v="43.34"/>
    <n v="23"/>
    <n v="858.06"/>
    <n v="19735.379999999997"/>
    <n v="455.6"/>
    <n v="10478.800000000001"/>
    <n v="-9256.5799999999963"/>
    <n v="-0.46903479943127507"/>
    <n v="390"/>
    <n v="0.14398595258999125"/>
    <n v="646.4"/>
    <n v="-0.32744430693069304"/>
    <n v="-0.79647910636196806"/>
  </r>
  <r>
    <x v="28"/>
    <x v="1"/>
    <s v="Pledged"/>
    <s v="Banking Services"/>
    <n v="10373.59"/>
    <x v="0"/>
    <n v="8.14"/>
    <n v="1950"/>
    <n v="38.32"/>
    <n v="74724"/>
    <n v="52.95"/>
    <n v="103252.5"/>
    <n v="28528.5"/>
    <n v="0.38178496868475992"/>
    <n v="26.35"/>
    <n v="0.50236071765816803"/>
    <n v="63"/>
    <n v="0.39174603174603173"/>
    <n v="0.77353100043079159"/>
  </r>
  <r>
    <x v="28"/>
    <x v="0"/>
    <s v="Pledged"/>
    <s v="Banking Services"/>
    <n v="10373.59"/>
    <x v="0"/>
    <n v="8.14"/>
    <n v="2900"/>
    <n v="34.68"/>
    <n v="100572"/>
    <n v="52.95"/>
    <n v="153555"/>
    <n v="52983"/>
    <n v="0.52681660899653981"/>
    <n v="26.35"/>
    <n v="0.50236071765816803"/>
    <n v="63"/>
    <n v="0.44952380952380955"/>
    <n v="0.97634041852034936"/>
  </r>
  <r>
    <x v="29"/>
    <x v="0"/>
    <s v="Pledged"/>
    <s v="Banking Services"/>
    <n v="107404.8"/>
    <x v="2"/>
    <n v="7.53"/>
    <n v="700"/>
    <n v="83.68"/>
    <n v="58576.000000000007"/>
    <n v="140.69999999999999"/>
    <n v="98489.999999999985"/>
    <n v="39913.999999999978"/>
    <n v="0.68140535372848898"/>
    <n v="68"/>
    <n v="0.51670220326936744"/>
    <n v="163.19999999999999"/>
    <n v="0.48725490196078425"/>
    <n v="1.1686602556892733"/>
  </r>
  <r>
    <x v="29"/>
    <x v="1"/>
    <s v="Pledged"/>
    <s v="Banking Services"/>
    <n v="107404.8"/>
    <x v="2"/>
    <n v="7.53"/>
    <n v="200"/>
    <n v="148.16"/>
    <n v="29632"/>
    <n v="140.69999999999999"/>
    <n v="28139.999999999996"/>
    <n v="-1492.0000000000036"/>
    <n v="-5.0350971922246343E-2"/>
    <n v="68"/>
    <n v="0.51670220326936744"/>
    <n v="163.19999999999999"/>
    <n v="9.2156862745098003E-2"/>
    <n v="4.180589082285166E-2"/>
  </r>
  <r>
    <x v="30"/>
    <x v="2"/>
    <m/>
    <s v="Software &amp; IT Services"/>
    <n v="164138.9"/>
    <x v="2"/>
    <n v="0"/>
    <n v="142"/>
    <n v="61.59"/>
    <n v="8745.7800000000007"/>
    <n v="189.2"/>
    <n v="26866.399999999998"/>
    <n v="18120.619999999995"/>
    <n v="2.0719272609189798"/>
    <n v="53"/>
    <n v="0.71987315010570818"/>
    <n v="199.7"/>
    <n v="0.69158738107160733"/>
    <n v="2.7635146419905872"/>
  </r>
  <r>
    <x v="30"/>
    <x v="0"/>
    <s v="Pledged"/>
    <s v="Software &amp; IT Services"/>
    <n v="164138.9"/>
    <x v="2"/>
    <n v="0"/>
    <n v="385"/>
    <n v="105.86"/>
    <n v="40756.1"/>
    <n v="189.2"/>
    <n v="72842"/>
    <n v="32085.9"/>
    <n v="0.78726620064235786"/>
    <n v="53"/>
    <n v="0.71987315010570818"/>
    <n v="199.7"/>
    <n v="0.46990485728592885"/>
    <n v="1.2571710579282867"/>
  </r>
  <r>
    <x v="31"/>
    <x v="3"/>
    <m/>
    <m/>
    <m/>
    <x v="3"/>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47635-2D1B-42B6-B8AF-2A5DBB8A8C51}"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6" firstHeaderRow="1" firstDataRow="1" firstDataCol="1"/>
  <pivotFields count="16">
    <pivotField showAll="0"/>
    <pivotField showAll="0"/>
    <pivotField showAll="0"/>
    <pivotField showAll="0"/>
    <pivotField showAll="0"/>
    <pivotField axis="axisRow" showAll="0" sortType="ascending">
      <items count="5">
        <item x="2"/>
        <item x="0"/>
        <item x="1"/>
        <item x="3"/>
        <item t="default"/>
      </items>
    </pivotField>
    <pivotField showAll="0"/>
    <pivotField showAll="0"/>
    <pivotField showAll="0"/>
    <pivotField dataField="1"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Inv. Amount" fld="9" baseField="0" baseItem="0" numFmtId="168"/>
  </dataFields>
  <formats count="4">
    <format dxfId="139">
      <pivotArea outline="0" collapsedLevelsAreSubtotals="1" fieldPosition="0"/>
    </format>
    <format dxfId="138">
      <pivotArea outline="0" collapsedLevelsAreSubtotals="1" fieldPosition="0"/>
    </format>
    <format dxfId="137">
      <pivotArea dataOnly="0" labelOnly="1" fieldPosition="0">
        <references count="1">
          <reference field="5" count="0"/>
        </references>
      </pivotArea>
    </format>
    <format dxfId="13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695F2C-3E80-4979-8D97-25D331EBADA1}"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ock Name">
  <location ref="A11:M44" firstHeaderRow="0" firstDataRow="1" firstDataCol="1" rowPageCount="1" colPageCount="1"/>
  <pivotFields count="21">
    <pivotField axis="axisRow" showAll="0" sortType="descending">
      <items count="39">
        <item m="1" x="37"/>
        <item x="0"/>
        <item x="1"/>
        <item x="2"/>
        <item x="3"/>
        <item m="1" x="32"/>
        <item x="4"/>
        <item m="1" x="33"/>
        <item x="5"/>
        <item x="6"/>
        <item m="1" x="34"/>
        <item x="7"/>
        <item m="1" x="35"/>
        <item x="8"/>
        <item x="9"/>
        <item x="10"/>
        <item x="11"/>
        <item x="12"/>
        <item x="13"/>
        <item x="14"/>
        <item x="15"/>
        <item x="16"/>
        <item x="17"/>
        <item x="18"/>
        <item x="19"/>
        <item x="20"/>
        <item x="21"/>
        <item x="22"/>
        <item x="23"/>
        <item x="24"/>
        <item x="25"/>
        <item x="26"/>
        <item x="27"/>
        <item x="28"/>
        <item x="29"/>
        <item m="1" x="36"/>
        <item x="30"/>
        <item x="31"/>
        <item t="default"/>
      </items>
      <autoSortScope>
        <pivotArea dataOnly="0" outline="0" fieldPosition="0">
          <references count="1">
            <reference field="4294967294" count="1" selected="0">
              <x v="5"/>
            </reference>
          </references>
        </pivotArea>
      </autoSortScope>
    </pivotField>
    <pivotField axis="axisPage" multipleItemSelectionAllowed="1" showAll="0">
      <items count="5">
        <item x="1"/>
        <item x="2"/>
        <item x="0"/>
        <item x="3"/>
        <item t="default"/>
      </items>
    </pivotField>
    <pivotField showAll="0"/>
    <pivotField showAll="0"/>
    <pivotField showAll="0"/>
    <pivotField showAll="0"/>
    <pivotField showAll="0"/>
    <pivotField dataField="1" showAll="0"/>
    <pivotField numFmtId="167" showAll="0"/>
    <pivotField dataField="1" numFmtId="167" showAll="0"/>
    <pivotField dataField="1" showAll="0"/>
    <pivotField dataField="1" showAll="0"/>
    <pivotField dataField="1" numFmtId="167" showAll="0"/>
    <pivotField showAll="0"/>
    <pivotField dataField="1" showAll="0"/>
    <pivotField dataField="1" showAll="0"/>
    <pivotField dataField="1" showAll="0"/>
    <pivotField dataField="1" showAll="0"/>
    <pivotField dataField="1" showAll="0"/>
    <pivotField dataField="1" dragToRow="0" dragToCol="0" dragToPage="0" showAll="0" defaultSubtotal="0"/>
    <pivotField dataField="1" dragToRow="0" dragToCol="0" dragToPage="0" showAll="0" defaultSubtotal="0"/>
  </pivotFields>
  <rowFields count="1">
    <field x="0"/>
  </rowFields>
  <rowItems count="33">
    <i>
      <x v="17"/>
    </i>
    <i>
      <x v="36"/>
    </i>
    <i>
      <x v="8"/>
    </i>
    <i>
      <x v="31"/>
    </i>
    <i>
      <x v="19"/>
    </i>
    <i>
      <x v="6"/>
    </i>
    <i>
      <x v="22"/>
    </i>
    <i>
      <x v="24"/>
    </i>
    <i>
      <x v="1"/>
    </i>
    <i>
      <x v="33"/>
    </i>
    <i>
      <x v="9"/>
    </i>
    <i>
      <x v="34"/>
    </i>
    <i>
      <x v="25"/>
    </i>
    <i>
      <x v="28"/>
    </i>
    <i>
      <x v="3"/>
    </i>
    <i>
      <x v="15"/>
    </i>
    <i>
      <x v="20"/>
    </i>
    <i>
      <x v="27"/>
    </i>
    <i>
      <x v="2"/>
    </i>
    <i>
      <x v="4"/>
    </i>
    <i>
      <x v="13"/>
    </i>
    <i>
      <x v="14"/>
    </i>
    <i>
      <x v="11"/>
    </i>
    <i>
      <x v="21"/>
    </i>
    <i>
      <x v="26"/>
    </i>
    <i>
      <x v="16"/>
    </i>
    <i>
      <x v="18"/>
    </i>
    <i>
      <x v="30"/>
    </i>
    <i>
      <x v="32"/>
    </i>
    <i>
      <x v="29"/>
    </i>
    <i>
      <x v="23"/>
    </i>
    <i>
      <x v="3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Sum of Qty" fld="7" baseField="0" baseItem="0"/>
    <dataField name="Max of Weighted Average price" fld="19" subtotal="max" baseField="0" baseItem="17"/>
    <dataField name="Total Inv. Amount" fld="9" baseField="0" baseItem="41" numFmtId="168"/>
    <dataField name="Avg. Current Price" fld="10" subtotal="average" baseField="1" baseItem="0" numFmtId="168"/>
    <dataField name="Sum of Current Value" fld="11" baseField="0" baseItem="23" numFmtId="168"/>
    <dataField name="Max of Weighted unrealized%" fld="20" subtotal="max" baseField="0" baseItem="31" numFmtId="167"/>
    <dataField name="Sum of Unrealized P&amp;L" fld="12" baseField="0" baseItem="4" numFmtId="168"/>
    <dataField name="Average of 52 weeek low" fld="14" subtotal="average" baseField="1" baseItem="3" numFmtId="168"/>
    <dataField name="Average of 52 week High" fld="16" subtotal="average" baseField="0" baseItem="30"/>
    <dataField name="Average of Potential Gain" fld="17" subtotal="average" baseField="0" baseItem="31"/>
    <dataField name="Average of Total Potential Gain" fld="18" subtotal="average" baseField="0" baseItem="30"/>
    <dataField name="Average of Difference %" fld="15" subtotal="average" baseField="0" baseItem="8"/>
  </dataFields>
  <formats count="23">
    <format dxfId="105">
      <pivotArea outline="0" collapsedLevelsAreSubtotals="1" fieldPosition="0"/>
    </format>
    <format dxfId="106">
      <pivotArea dataOnly="0" labelOnly="1" grandRow="1" outline="0" fieldPosition="0"/>
    </format>
    <format dxfId="107">
      <pivotArea outline="0" collapsedLevelsAreSubtotals="1" fieldPosition="0">
        <references count="1">
          <reference field="4294967294" count="4" selected="0">
            <x v="2"/>
            <x v="3"/>
            <x v="4"/>
            <x v="6"/>
          </reference>
        </references>
      </pivotArea>
    </format>
    <format dxfId="108">
      <pivotArea outline="0" collapsedLevelsAreSubtotals="1" fieldPosition="0">
        <references count="1">
          <reference field="4294967294" count="1" selected="0">
            <x v="7"/>
          </reference>
        </references>
      </pivotArea>
    </format>
    <format dxfId="109">
      <pivotArea outline="0" collapsedLevelsAreSubtotals="1" fieldPosition="0"/>
    </format>
    <format dxfId="110">
      <pivotArea collapsedLevelsAreSubtotals="1" fieldPosition="0">
        <references count="2">
          <reference field="4294967294" count="1" selected="0">
            <x v="9"/>
          </reference>
          <reference field="0" count="34">
            <x v="0"/>
            <x v="1"/>
            <x v="2"/>
            <x v="3"/>
            <x v="4"/>
            <x v="5"/>
            <x v="6"/>
            <x v="7"/>
            <x v="8"/>
            <x v="9"/>
            <x v="10"/>
            <x v="12"/>
            <x v="13"/>
            <x v="14"/>
            <x v="15"/>
            <x v="16"/>
            <x v="17"/>
            <x v="18"/>
            <x v="19"/>
            <x v="20"/>
            <x v="22"/>
            <x v="23"/>
            <x v="24"/>
            <x v="25"/>
            <x v="26"/>
            <x v="28"/>
            <x v="29"/>
            <x v="30"/>
            <x v="31"/>
            <x v="32"/>
            <x v="33"/>
            <x v="34"/>
            <x v="35"/>
            <x v="36"/>
          </reference>
        </references>
      </pivotArea>
    </format>
    <format dxfId="111">
      <pivotArea type="all" dataOnly="0" outline="0" fieldPosition="0"/>
    </format>
    <format dxfId="112">
      <pivotArea outline="0" collapsedLevelsAreSubtotals="1" fieldPosition="0"/>
    </format>
    <format dxfId="113">
      <pivotArea field="0" type="button" dataOnly="0" labelOnly="1" outline="0" axis="axisRow" fieldPosition="0"/>
    </format>
    <format dxfId="114">
      <pivotArea dataOnly="0" labelOnly="1" fieldPosition="0">
        <references count="1">
          <reference field="0" count="0"/>
        </references>
      </pivotArea>
    </format>
    <format dxfId="115">
      <pivotArea dataOnly="0" labelOnly="1" grandRow="1" outline="0" fieldPosition="0"/>
    </format>
    <format dxfId="116">
      <pivotArea dataOnly="0" labelOnly="1" outline="0" fieldPosition="0">
        <references count="1">
          <reference field="4294967294" count="8">
            <x v="0"/>
            <x v="2"/>
            <x v="3"/>
            <x v="4"/>
            <x v="6"/>
            <x v="7"/>
            <x v="8"/>
            <x v="9"/>
          </reference>
        </references>
      </pivotArea>
    </format>
    <format dxfId="117">
      <pivotArea collapsedLevelsAreSubtotals="1" fieldPosition="0">
        <references count="2">
          <reference field="4294967294" count="1" selected="0">
            <x v="10"/>
          </reference>
          <reference field="0" count="34">
            <x v="0"/>
            <x v="1"/>
            <x v="2"/>
            <x v="3"/>
            <x v="4"/>
            <x v="5"/>
            <x v="6"/>
            <x v="7"/>
            <x v="8"/>
            <x v="9"/>
            <x v="10"/>
            <x v="12"/>
            <x v="13"/>
            <x v="14"/>
            <x v="15"/>
            <x v="16"/>
            <x v="17"/>
            <x v="18"/>
            <x v="19"/>
            <x v="20"/>
            <x v="22"/>
            <x v="23"/>
            <x v="24"/>
            <x v="25"/>
            <x v="26"/>
            <x v="28"/>
            <x v="29"/>
            <x v="30"/>
            <x v="31"/>
            <x v="32"/>
            <x v="33"/>
            <x v="34"/>
            <x v="35"/>
            <x v="36"/>
          </reference>
        </references>
      </pivotArea>
    </format>
    <format dxfId="118">
      <pivotArea collapsedLevelsAreSubtotals="1" fieldPosition="0">
        <references count="2">
          <reference field="4294967294" count="1" selected="0">
            <x v="11"/>
          </reference>
          <reference field="0" count="0"/>
        </references>
      </pivotArea>
    </format>
    <format dxfId="119">
      <pivotArea type="all" dataOnly="0" outline="0" fieldPosition="0"/>
    </format>
    <format dxfId="120">
      <pivotArea outline="0" collapsedLevelsAreSubtotals="1" fieldPosition="0"/>
    </format>
    <format dxfId="121">
      <pivotArea field="0" type="button" dataOnly="0" labelOnly="1" outline="0" axis="axisRow" fieldPosition="0"/>
    </format>
    <format dxfId="122">
      <pivotArea dataOnly="0" labelOnly="1" fieldPosition="0">
        <references count="1">
          <reference field="0" count="0"/>
        </references>
      </pivotArea>
    </format>
    <format dxfId="123">
      <pivotArea dataOnly="0" labelOnly="1" grandRow="1" outline="0" fieldPosition="0"/>
    </format>
    <format dxfId="124">
      <pivotArea dataOnly="0" labelOnly="1" outline="0" fieldPosition="0">
        <references count="1">
          <reference field="4294967294" count="10">
            <x v="0"/>
            <x v="2"/>
            <x v="3"/>
            <x v="4"/>
            <x v="6"/>
            <x v="7"/>
            <x v="8"/>
            <x v="9"/>
            <x v="10"/>
            <x v="11"/>
          </reference>
        </references>
      </pivotArea>
    </format>
    <format dxfId="104">
      <pivotArea collapsedLevelsAreSubtotals="1" fieldPosition="0">
        <references count="2">
          <reference field="4294967294" count="1" selected="0">
            <x v="1"/>
          </reference>
          <reference field="0" count="0"/>
        </references>
      </pivotArea>
    </format>
    <format dxfId="102">
      <pivotArea collapsedLevelsAreSubtotals="1" fieldPosition="0">
        <references count="2">
          <reference field="4294967294" count="1" selected="0">
            <x v="5"/>
          </reference>
          <reference field="0" count="31">
            <x v="1"/>
            <x v="2"/>
            <x v="3"/>
            <x v="4"/>
            <x v="6"/>
            <x v="8"/>
            <x v="9"/>
            <x v="11"/>
            <x v="13"/>
            <x v="14"/>
            <x v="15"/>
            <x v="16"/>
            <x v="17"/>
            <x v="18"/>
            <x v="19"/>
            <x v="20"/>
            <x v="21"/>
            <x v="22"/>
            <x v="23"/>
            <x v="24"/>
            <x v="25"/>
            <x v="26"/>
            <x v="27"/>
            <x v="28"/>
            <x v="29"/>
            <x v="30"/>
            <x v="31"/>
            <x v="32"/>
            <x v="33"/>
            <x v="34"/>
            <x v="36"/>
          </reference>
        </references>
      </pivotArea>
    </format>
    <format dxfId="76">
      <pivotArea field="0" grandRow="1" outline="0" collapsedLevelsAreSubtotals="1" axis="axisRow" fieldPosition="0">
        <references count="1">
          <reference field="4294967294" count="1" selected="0">
            <x v="5"/>
          </reference>
        </references>
      </pivotArea>
    </format>
  </formats>
  <conditionalFormats count="5">
    <conditionalFormat scope="data" priority="6">
      <pivotAreas count="1">
        <pivotArea outline="0" fieldPosition="0">
          <references count="1">
            <reference field="4294967294" count="1" selected="0">
              <x v="6"/>
            </reference>
          </references>
        </pivotArea>
      </pivotAreas>
    </conditionalFormat>
    <conditionalFormat scope="data" priority="5">
      <pivotAreas count="1">
        <pivotArea outline="0" fieldPosition="0">
          <references count="1">
            <reference field="4294967294" count="1" selected="0">
              <x v="6"/>
            </reference>
          </references>
        </pivotArea>
      </pivotAreas>
    </conditionalFormat>
    <conditionalFormat priority="4">
      <pivotAreas count="1">
        <pivotArea type="data" collapsedLevelsAreSubtotals="1" fieldPosition="0">
          <references count="2">
            <reference field="4294967294" count="1" selected="0">
              <x v="6"/>
            </reference>
            <reference field="0" count="32">
              <x v="0"/>
              <x v="1"/>
              <x v="3"/>
              <x v="4"/>
              <x v="5"/>
              <x v="6"/>
              <x v="7"/>
              <x v="8"/>
              <x v="9"/>
              <x v="10"/>
              <x v="12"/>
              <x v="13"/>
              <x v="14"/>
              <x v="15"/>
              <x v="16"/>
              <x v="17"/>
              <x v="18"/>
              <x v="19"/>
              <x v="20"/>
              <x v="22"/>
              <x v="23"/>
              <x v="24"/>
              <x v="25"/>
              <x v="26"/>
              <x v="28"/>
              <x v="29"/>
              <x v="30"/>
              <x v="31"/>
              <x v="32"/>
              <x v="33"/>
              <x v="34"/>
              <x v="36"/>
            </reference>
          </references>
        </pivotArea>
      </pivotAreas>
    </conditionalFormat>
    <conditionalFormat priority="2">
      <pivotAreas count="1">
        <pivotArea type="data" collapsedLevelsAreSubtotals="1" fieldPosition="0">
          <references count="2">
            <reference field="4294967294" count="1" selected="0">
              <x v="2"/>
            </reference>
            <reference field="0" count="31">
              <x v="1"/>
              <x v="2"/>
              <x v="3"/>
              <x v="4"/>
              <x v="6"/>
              <x v="8"/>
              <x v="9"/>
              <x v="11"/>
              <x v="13"/>
              <x v="14"/>
              <x v="15"/>
              <x v="16"/>
              <x v="17"/>
              <x v="18"/>
              <x v="19"/>
              <x v="20"/>
              <x v="21"/>
              <x v="22"/>
              <x v="23"/>
              <x v="24"/>
              <x v="25"/>
              <x v="26"/>
              <x v="27"/>
              <x v="28"/>
              <x v="29"/>
              <x v="30"/>
              <x v="31"/>
              <x v="32"/>
              <x v="33"/>
              <x v="34"/>
              <x v="36"/>
            </reference>
          </references>
        </pivotArea>
      </pivotAreas>
    </conditionalFormat>
    <conditionalFormat priority="1">
      <pivotAreas count="1">
        <pivotArea type="data" collapsedLevelsAreSubtotals="1" fieldPosition="0">
          <references count="2">
            <reference field="4294967294" count="1" selected="0">
              <x v="2"/>
            </reference>
            <reference field="0" count="31">
              <x v="1"/>
              <x v="2"/>
              <x v="3"/>
              <x v="4"/>
              <x v="6"/>
              <x v="8"/>
              <x v="9"/>
              <x v="11"/>
              <x v="13"/>
              <x v="14"/>
              <x v="15"/>
              <x v="16"/>
              <x v="17"/>
              <x v="18"/>
              <x v="19"/>
              <x v="20"/>
              <x v="21"/>
              <x v="22"/>
              <x v="23"/>
              <x v="24"/>
              <x v="25"/>
              <x v="26"/>
              <x v="27"/>
              <x v="28"/>
              <x v="29"/>
              <x v="30"/>
              <x v="31"/>
              <x v="32"/>
              <x v="33"/>
              <x v="34"/>
              <x v="3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5">
  <rv s="0">
    <v>https://www.bing.com/financeapi/forcetrigger?t=ahguzr&amp;q=XNSE%3aAMARAJABAT&amp;form=skydnc</v>
    <v>Learn more on Bing</v>
  </rv>
  <rv s="1">
    <v>en-US</v>
    <v>ahguzr</v>
    <v>268435456</v>
    <v>1</v>
    <v>Powered by Refinitiv</v>
    <v>0</v>
    <v>AMARA RAJA ENERGY &amp; MOBILITY LIMITED (XNSE:ARE&amp;M)</v>
    <v>2</v>
    <v>3</v>
    <v>Finance</v>
    <v>4</v>
    <v>1051.7</v>
    <v>568.75</v>
    <v>0.98750000000000004</v>
    <v>11.65</v>
    <v>1.1726E-2</v>
    <v>INR</v>
    <v>Amara Raja Energy &amp; Mobility Limited, formerly Amara Raja Batteries Limited, is an India-based manufacturer of lead-acid batteries for both industrial and automotive applications in the Indian storage battery industry. The Company is the manufacturer of automotive batteries and home uninterruptible power supply (UPS)/inverter batteries under the brands Amaron and PowerZone, which are distributed through a pan-India sales service retail network. It supplies automotive batteries under OE relationships to various automotive companies. It is a private label supplier for various brands. In India, it is the supplier to telecom service providers, telecom equipment manufacturers, the UPS sector, Indian railways and to the power, oil and gas, motive among other industry segments. Its Industrial Battery Division comprises brands, such as PowerStack, Amaron Volt, Amaron Sleek, Amaron Volt, Amaron Brute, and Amaron Quanta. Its products are exported to various countries in the Indian Ocean Rim.</v>
    <v>7993</v>
    <v>National Stock Exchange of India</v>
    <v>XNSE</v>
    <v>XNSE</v>
    <v>1-18/1/AMR/NR, Nanakramguda, Gachibowli, HYDERABAD, TELANGANA, 500032 IN</v>
    <v>1035.0999999999999</v>
    <v>Machinery, Equipment &amp; Components</v>
    <v>Stock</v>
    <v>45401.50104166667</v>
    <v>0</v>
    <v>966.5</v>
    <v>183977100000</v>
    <v>AMARA RAJA ENERGY &amp; MOBILITY LIMITED</v>
    <v>AMARA RAJA ENERGY &amp; MOBILITY LIMITED</v>
    <v>976.05</v>
    <v>20.89</v>
    <v>993.55</v>
    <v>1005.2</v>
    <v>183025400</v>
    <v>ARE&amp;M</v>
    <v>AMARA RAJA ENERGY &amp; MOBILITY LIMITED (XNSE:ARE&amp;M)</v>
    <v>6039615</v>
    <v>3982400</v>
    <v>1985</v>
  </rv>
  <rv s="2">
    <v>1</v>
  </rv>
  <rv s="0">
    <v>https://www.bing.com/financeapi/forcetrigger?t=c3ecoc&amp;q=XNSE%3aAMIORG&amp;form=skydnc</v>
    <v>Learn more on Bing</v>
  </rv>
  <rv s="1">
    <v>en-US</v>
    <v>c3ecoc</v>
    <v>268435456</v>
    <v>1</v>
    <v>Powered by Refinitiv</v>
    <v>0</v>
    <v>AMI ORGANICS LIMITED. (XNSE:AMIORG)</v>
    <v>2</v>
    <v>3</v>
    <v>Finance</v>
    <v>4</v>
    <v>1388.95</v>
    <v>975.05</v>
    <v>0.98499999999999999</v>
    <v>-12.15</v>
    <v>-1.0081E-2</v>
    <v>INR</v>
    <v>Ami Organics Limited is an India-based manufacturer of specialty chemicals with varied end usage, focus on the development and manufacturing of pharma intermediates for regulated and generic active pharmaceutical ingredient (APIs) and new chemical entity (NCEs). It manufactures pharma intermediates for certain APIs, including dolutegravir, trazodone, entacapone, nintedanib and rivaroxaban. The pharma intermediates, which the Company manufactures have application in certain high-growth therapeutic areas, including anti-retroviral, anti-inflammatory, anti-psychotic, anti-cancer, anti-Parkinson, anti-depressant and anti-coagulant. It has developed and commercialized over 450 pharma intermediates for APIs and NCEs across 17 therapeutic areas. Its specialty chemicals have applications in the agrochemicals and fine chemicals industries. The Company supplies its products to more than 150 customers directly in India and to approximately 25 countries overseas.</v>
    <v>602</v>
    <v>National Stock Exchange of India</v>
    <v>XNSE</v>
    <v>XNSE</v>
    <v>440/4, 5, 6, 8206-B,, 478, 479 &amp; 494, 495,Road No : 82/A &amp; 82/C, G.I.D.C,Sachin,, SURAT, GUJARAT, 394230 IN</v>
    <v>1214.2</v>
    <v>Chemicals</v>
    <v>Stock</v>
    <v>45401.50104166667</v>
    <v>3</v>
    <v>1181.0999999999999</v>
    <v>44000360000</v>
    <v>AMI ORGANICS LIMITED.</v>
    <v>AMI ORGANICS LIMITED.</v>
    <v>1205</v>
    <v>94.84</v>
    <v>1205.2</v>
    <v>1193.05</v>
    <v>36880560</v>
    <v>AMIORG</v>
    <v>AMI ORGANICS LIMITED. (XNSE:AMIORG)</v>
    <v>207877</v>
    <v>284860</v>
    <v>2007</v>
  </rv>
  <rv s="2">
    <v>4</v>
  </rv>
  <rv s="0">
    <v>https://www.bing.com/financeapi/forcetrigger?t=bwd9u2&amp;q=XNSE%3aANGELONE&amp;form=skydnc</v>
    <v>Learn more on Bing</v>
  </rv>
  <rv s="1">
    <v>en-US</v>
    <v>bwd9u2</v>
    <v>268435456</v>
    <v>1</v>
    <v>Powered by Refinitiv</v>
    <v>0</v>
    <v>ANGEL ONE LIMITED (XNSE:ANGELONE)</v>
    <v>2</v>
    <v>3</v>
    <v>Finance</v>
    <v>4</v>
    <v>3896</v>
    <v>1181.2</v>
    <v>1.2948</v>
    <v>-104.7</v>
    <v>-3.7489000000000001E-2</v>
    <v>INR</v>
    <v>Angel One Limited is a full-service retail brokerage company. It is engaged in the business of stock, currency, and commodity broking, providing margin trading facilities, depository services and distribution of mutual funds to its clients. The Company also provides portfolio management services. The Company operates through Broking and related services segment. Its digital platforms include Angel One Super App, Angel One Trading, and Smart API. The Angel One Super App is a multifaceted, artificial intelligence (AI) -driven digital platform core journeys comprising educating about investing and trading across multiple asset classes like equities, commodities, currencies, mutual funds, and bonds. The Company's subsidiaries include Angel Financial Advisors Private Limited, Angel Fincap Private Limited, Angel Securities Limited, Angel DigiTech Services Private Limited, and Mimansa Software Systems Private Limited.</v>
    <v>3193</v>
    <v>National Stock Exchange of India</v>
    <v>XNSE</v>
    <v>XNSE</v>
    <v>6th Floor, Ackruti Star, Central Road - MIDC, Andheri (E), MUMBAI, MAHARASHTRA, 400093 IN</v>
    <v>2779.95</v>
    <v>Investment Banking &amp; Investment Services</v>
    <v>Stock</v>
    <v>45401.50104166667</v>
    <v>6</v>
    <v>2675.45</v>
    <v>241660900000</v>
    <v>ANGEL ONE LIMITED</v>
    <v>ANGEL ONE LIMITED</v>
    <v>2779.95</v>
    <v>20.81</v>
    <v>2792.8</v>
    <v>2688.1</v>
    <v>89900250</v>
    <v>ANGELONE</v>
    <v>ANGEL ONE LIMITED (XNSE:ANGELONE)</v>
    <v>1161724</v>
    <v>745830</v>
    <v>1996</v>
  </rv>
  <rv s="2">
    <v>7</v>
  </rv>
  <rv s="3">
    <v>en-US</v>
    <v>c9g5qh</v>
    <v>268435456</v>
    <v>1</v>
    <v>Powered by Refinitiv</v>
    <v>5</v>
    <v>Avalon Technologies Ltd (XBOM:543896)</v>
    <v>6</v>
    <v>3</v>
    <v>Finance</v>
    <v>7</v>
    <v>731.95</v>
    <v>347.3</v>
    <v>1.7949999999999999</v>
    <v>4.5</v>
    <v>8.8149999999999999E-3</v>
    <v>INR</v>
    <v>Avalon Technologies Limited is an India-based fully integrated electronic manufacturing services (EMS) company with end-to-end capabilities in delivering box build solutions. The Company operates globally and serves a diverse customer base. It possesses a wide range of capabilities, including printed circuit board (PCB) design and assembly, cable and wire harness manufacturing, sheet metal fabrication and machining, injection molded plastics, and magnetics. The Company’s specialization lies in the manufacture and provision of design support for pivotal integrated assemblies, sub-assemblies, components, and enclosures across multiple industry verticals. Its other capabilities include cable assembly and wire harnesses, sheet metal fabrication, machining, magnetics and injection molded plastics. Its manufacturing facilities are located in India and in the United States. Its facilities are located in Chennai and Bangalore. Its other facilities are located in Atlanta and Fremont.</v>
    <v>830</v>
    <v>Bombay Stock Exchange</v>
    <v>XBOM</v>
    <v>XBOM</v>
    <v>First Main Road, Mepz, Tambaram, B 7, CHENNAI, TAMIL NADU, 600 045 IN</v>
    <v>520</v>
    <v>Electronic Equipment &amp; Parts</v>
    <v>Stock</v>
    <v>45401.438564814816</v>
    <v>497.25</v>
    <v>34026030000</v>
    <v>Avalon Technologies Ltd</v>
    <v>Avalon Technologies Ltd</v>
    <v>502.55</v>
    <v>71.5</v>
    <v>510.5</v>
    <v>515</v>
    <v>65712690</v>
    <v>543896</v>
    <v>Avalon Technologies Ltd (XBOM:543896)</v>
    <v>18996</v>
    <v>113820</v>
    <v>1999</v>
  </rv>
  <rv s="2">
    <v>9</v>
  </rv>
  <rv s="0">
    <v>https://www.bing.com/financeapi/forcetrigger?t=ahhcf2&amp;q=XNSE%3aCDSL&amp;form=skydnc</v>
    <v>Learn more on Bing</v>
  </rv>
  <rv s="1">
    <v>en-US</v>
    <v>ahhcf2</v>
    <v>268435456</v>
    <v>1</v>
    <v>Powered by Refinitiv</v>
    <v>0</v>
    <v>CENTRAL DEPOSITORY SERVICES (INDIA) LIMITED (XNSE:CDSL)</v>
    <v>2</v>
    <v>3</v>
    <v>Finance</v>
    <v>4</v>
    <v>2067</v>
    <v>973.5</v>
    <v>0.82199999999999995</v>
    <v>-25.4</v>
    <v>-1.2921999999999999E-2</v>
    <v>INR</v>
    <v>Central Depository Services (India) Limited is an India-based company, which is engaged in providing depository services, data processing services, and others. The Company operates through three segments: Depository Segment, Data Entry and Storage, and Repository. Depository Segment includes providing various services to the investors like dematerialization, rematerialization, holding, transfer and pledge of securities in electronic form and providing e-voting services to companies. Data Entry and Storage segment relates to Centralized record keeping of Know Your Customer (KYC) documents of capital market investors. Repository segment provides policyholders/warehouse receipts holder a facility to keep insurance policies/ warehouse receipts in electronic form and to undertake changes, modifications and revisions in the policy/receipt. It also offers e-Locker, Myeasi Mobile App, M-Voting, e-Voting, SMART, and electronic access to securities information &amp; execution of secure transactions.</v>
    <v>279</v>
    <v>National Stock Exchange of India</v>
    <v>XNSE</v>
    <v>XNSE</v>
    <v>Marathon Futurex, Unit No, A-2501, Mafatlal Mills, Compound, N. M. Joshi Marg,, MUMBAI, MAHARASHTRA, 400013 IN</v>
    <v>1964</v>
    <v>Investment Banking &amp; Investment Services</v>
    <v>Stock</v>
    <v>45401.501076388886</v>
    <v>11</v>
    <v>1922</v>
    <v>202761300000</v>
    <v>CENTRAL DEPOSITORY SERVICES (INDIA) LIMITED</v>
    <v>CENTRAL DEPOSITORY SERVICES (INDIA) LIMITED</v>
    <v>1949</v>
    <v>58.2</v>
    <v>1965.7</v>
    <v>1940.3</v>
    <v>104500000</v>
    <v>CDSL</v>
    <v>CENTRAL DEPOSITORY SERVICES (INDIA) LIMITED (XNSE:CDSL)</v>
    <v>1526773</v>
    <v>2398890</v>
    <v>1997</v>
  </rv>
  <rv s="2">
    <v>12</v>
  </rv>
  <rv s="0">
    <v>https://www.bing.com/financeapi/forcetrigger?t=ahhkkr&amp;q=XNSE%3aDIXON&amp;form=skydnc</v>
    <v>Learn more on Bing</v>
  </rv>
  <rv s="1">
    <v>en-US</v>
    <v>ahhkkr</v>
    <v>268435456</v>
    <v>1</v>
    <v>Powered by Refinitiv</v>
    <v>0</v>
    <v>DIXON TECHNOLOGIES (INDIA) LIMITED (XNSE:DIXON)</v>
    <v>2</v>
    <v>3</v>
    <v>Finance</v>
    <v>4</v>
    <v>7983</v>
    <v>2820</v>
    <v>1.1061000000000001</v>
    <v>33.6</v>
    <v>4.4809999999999997E-3</v>
    <v>INR</v>
    <v>Dixon Technologies (India) Limited is an India-based electronic manufacturing services (EMS) provider. The Company is involved in the manufacturing of consumer durables, home appliances, lighting, mobile phones and security devices. It operates through a single segment, which is Electronics Goods. Its divisions include consumer electronics, home appliances, lighting solution, mobile phones, security surveillance system, reverse logistic, medical electronics, set top box and information technology (IT) hardware. It provides end-to-end solutions to its customers including auto insertion, backward integration into light-emitting diode (LED) panel assembly with clean room, printed circuit board (PCB) assembly, backward light unit and plastic molding. Its home appliance product is washing machines. The Company offers services for repair and refurbishment of multiple products like set-top boxes, LED televisions, mobile phones, closed circuit television, modems and computer peripherals.</v>
    <v>2844</v>
    <v>National Stock Exchange of India</v>
    <v>XNSE</v>
    <v>XNSE</v>
    <v>B 14 &amp; 15, Noida Phase II, Gautam Buddha Nagar, NOIDA, UTTAR PRADESH, 201305 IN</v>
    <v>7560</v>
    <v>Computers, Phones &amp; Household Electronics</v>
    <v>Stock</v>
    <v>45401.501076388886</v>
    <v>14</v>
    <v>7198.35</v>
    <v>450573300000</v>
    <v>DIXON TECHNOLOGIES (INDIA) LIMITED</v>
    <v>DIXON TECHNOLOGIES (INDIA) LIMITED</v>
    <v>7450</v>
    <v>124.46</v>
    <v>7498.35</v>
    <v>7531.95</v>
    <v>59821600</v>
    <v>DIXON</v>
    <v>DIXON TECHNOLOGIES (INDIA) LIMITED (XNSE:DIXON)</v>
    <v>556029</v>
    <v>339250</v>
    <v>1993</v>
  </rv>
  <rv s="2">
    <v>15</v>
  </rv>
  <rv s="0">
    <v>https://www.bing.com/financeapi/forcetrigger?t=c2k8f2&amp;q=XNSE%3aDODLA&amp;form=skydnc</v>
    <v>Learn more on Bing</v>
  </rv>
  <rv s="1">
    <v>en-US</v>
    <v>c2k8f2</v>
    <v>268435456</v>
    <v>1</v>
    <v>Powered by Refinitiv</v>
    <v>0</v>
    <v>DODLA DAIRY LIMITED (XNSE:DODLA)</v>
    <v>2</v>
    <v>3</v>
    <v>Finance</v>
    <v>4</v>
    <v>1084.0999999999999</v>
    <v>470</v>
    <v>0.65600000000000003</v>
    <v>4.8</v>
    <v>5.3420000000000004E-3</v>
    <v>INR</v>
    <v>Dodla Dairy Limited is engaged in the sale of milk and milk products. The Company offers a range of products in both liquid milk and by-product categories. The liquid milk comprises about five types of variants and the by-product comprises of 14 types of variants. It offers a range of milk products comprising of fresh milk, butter, ghee, paneer, curd, flavored milk, doodh peda, ice cream and skimmed milk powder. It offers different types of milk in pouches as per customer requirements, such as full cream milk, toned milk, standardized milk, double toned milk, and UHT milk. Its ghee is produced in three variants, such as cow ghee, white ghee and premium ghee. Its butter is produced in three variants, such as yellow salted butter made from cow milk cream, yellow cooking butter made from cow milk cream and white cooking butter made from buffalo milk. Its feed business, Orgafeed, is involved in a range of agricultural activities, including farming, breeding, horticulture, and others.</v>
    <v>2831</v>
    <v>National Stock Exchange of India</v>
    <v>XNSE</v>
    <v>XNSE</v>
    <v># 8-2-293/82/A, 270/Q, Road No 10-C, Jubilee Hills, HYDERABAD, TELANGANA, 500033 IN</v>
    <v>916</v>
    <v>Food &amp; Tobacco</v>
    <v>Stock</v>
    <v>45401.50104166667</v>
    <v>17</v>
    <v>859.05</v>
    <v>53742760000</v>
    <v>DODLA DAIRY LIMITED</v>
    <v>DODLA DAIRY LIMITED</v>
    <v>891</v>
    <v>37.53</v>
    <v>898.55</v>
    <v>903.35</v>
    <v>59492740</v>
    <v>DODLA</v>
    <v>DODLA DAIRY LIMITED (XNSE:DODLA)</v>
    <v>76268</v>
    <v>60040</v>
    <v>1995</v>
  </rv>
  <rv s="2">
    <v>18</v>
  </rv>
  <rv s="4">
    <v>en-US</v>
    <v>ca7g5r</v>
    <v>268435456</v>
    <v>1</v>
    <v>Powered by Refinitiv</v>
    <v>8</v>
    <v>GENSOL ENGINEERING LIMITED (XNSE:GENSOL)</v>
    <v>6</v>
    <v>9</v>
    <v>Finance</v>
    <v>4</v>
    <v>1376</v>
    <v>436.75</v>
    <v>-18.5</v>
    <v>-2.0491000000000002E-2</v>
    <v>INR</v>
    <v>Gensol Engineering Limited offers engineering, procurement and construction (EPC), and solar advisory services. The Company’s segments include EPC of Solar plant and Leasing of electric vehicles. It is engaged in providing technical due diligence, detailed engineering, quality control, construction supervision, and other consulting services for solar projects across several geographies, including India. It provides advisory services to project developers, institutions, solar EPC companies and government policymakers. The Company operates through three segments: EPC, EV Leasing and EV Manufacturing. The EPC segment manages turnkey engineering, construction and procurement contracts internationally. EV Leasing is engaged in the business of buy-and-lease of electric vehicle (EV) cars with multiple logistics and ride-hailing platforms. The EV Manufacturing segment is setting up an EV car manufacturing unit in Pune with a capacity of approximately 12000 cars per year in the first phase.</v>
    <v>National Stock Exchange of India</v>
    <v>XNSE</v>
    <v>XNSE</v>
    <v>15th Floor, Block - A Westgate Business Bay, Makarba, Ahmedabad, GUJARAT, 380051 IN</v>
    <v>900</v>
    <v>Construction &amp; Engineering</v>
    <v>Stock</v>
    <v>45401.501064814816</v>
    <v>865</v>
    <v>33492890000</v>
    <v>GENSOL ENGINEERING LIMITED</v>
    <v>GENSOL ENGINEERING LIMITED</v>
    <v>865</v>
    <v>82.8</v>
    <v>902.85</v>
    <v>884.35</v>
    <v>37872900</v>
    <v>GENSOL</v>
    <v>GENSOL ENGINEERING LIMITED (XNSE:GENSOL)</v>
    <v>151313</v>
    <v>225350</v>
    <v>2012</v>
  </rv>
  <rv s="2">
    <v>20</v>
  </rv>
  <rv s="0">
    <v>https://www.bing.com/financeapi/forcetrigger?t=ahhw3m&amp;q=XNSE%3aGLOBAL&amp;form=skydnc</v>
    <v>Learn more on Bing</v>
  </rv>
  <rv s="1">
    <v>en-US</v>
    <v>ahhw3m</v>
    <v>268435456</v>
    <v>1</v>
    <v>Powered by Refinitiv</v>
    <v>0</v>
    <v>GLOBAL EDUCATION LIMITED (XNSE:GLOBAL)</v>
    <v>2</v>
    <v>3</v>
    <v>Finance</v>
    <v>4</v>
    <v>382.7</v>
    <v>142</v>
    <v>0.82250000000000001</v>
    <v>-2.85</v>
    <v>-1.1672999999999999E-2</v>
    <v>INR</v>
    <v>Global Education Limited is an India-based educational service provider and consultancy company. The Company's business segments include Educational Training and Development Activities, and Educational Business Support Activities. Its product portfolio includes Deen Dayal Upadhyaya Grameen Kaushalya Yojana (DDU-GKY), online exam, publication, NCERT book distribution, training division, global simulation medical training, global power training institute, facility management, placement services and digital services. The Company provides services such as infrastructural facilities, conduct of online examinations, training including medical training, soft skill development, marketing and publicity through various modes like print media, television advertisement and related services like designing and space management, among others. It also supplies computer hardware and accessories, printed materials such as prospectus, journals, books and various others for educational institutions.</v>
    <v>123</v>
    <v>National Stock Exchange of India</v>
    <v>XNSE</v>
    <v>XNSE</v>
    <v>4th Floor, Usha Complex,, Kingsway,, NAGPUR, MAHARASHTRA, 440001 IN</v>
    <v>243.95</v>
    <v>Miscellaneous Educational Service Providers</v>
    <v>Stock</v>
    <v>45401.50104166667</v>
    <v>22</v>
    <v>231.95</v>
    <v>4913013000</v>
    <v>GLOBAL EDUCATION LIMITED</v>
    <v>GLOBAL EDUCATION LIMITED</v>
    <v>240</v>
    <v>12.93</v>
    <v>244.15</v>
    <v>241.3</v>
    <v>20360600</v>
    <v>GLOBAL</v>
    <v>GLOBAL EDUCATION LIMITED (XNSE:GLOBAL)</v>
    <v>51281</v>
    <v>120650</v>
    <v>2011</v>
  </rv>
  <rv s="2">
    <v>23</v>
  </rv>
  <rv s="0">
    <v>https://www.bing.com/financeapi/forcetrigger?t=ahi3jc&amp;q=XNSE%3aHDFCBANK&amp;form=skydnc</v>
    <v>Learn more on Bing</v>
  </rv>
  <rv s="1">
    <v>en-US</v>
    <v>ahi3jc</v>
    <v>268435456</v>
    <v>1</v>
    <v>Powered by Refinitiv</v>
    <v>0</v>
    <v>HDFC BANK LIMITED (XNSE:HDFCBANK)</v>
    <v>2</v>
    <v>3</v>
    <v>Finance</v>
    <v>4</v>
    <v>1757.5</v>
    <v>1363.55</v>
    <v>1.1237999999999999</v>
    <v>36.6</v>
    <v>2.4487000000000002E-2</v>
    <v>INR</v>
    <v>HDFC Bank Limited (the Bank) is a financial services conglomerate that offers a full suite of financial services, from banking to insurance, and mutual funds through its subsidiaries. The Bank caters to a range of banking services covering commercial and investment banking and transactional/branch banking. Its Treasury segment includes net interest earnings from its investment portfolio, money market borrowing and lending, gains or losses on investment operations and on account of trading in foreign exchange and derivative contracts. The Retail Banking segment includes Digital Banking, and Other retail banking. The Wholesale Banking segment provides loans, non-fund facilities and transaction services to large corporates, public sector units, government bodies, financial institutions and medium scale enterprises. Its subsidiaries include HDFC Securities Ltd., HDB Financial Services Ltd., HDFC Asset Management Co. Ltd, and HDFC ERGO General Insurance Co. Ltd.</v>
    <v>208066</v>
    <v>National Stock Exchange of India</v>
    <v>XNSE</v>
    <v>XNSE</v>
    <v>'Hdfc Bank House', Senapati Bapat Road, Lower Parel (West), MUMBAI, MAHARASHTRA, 400013 IN</v>
    <v>1534.95</v>
    <v>Banking Services</v>
    <v>Stock</v>
    <v>45401.493356481478</v>
    <v>25</v>
    <v>1480.25</v>
    <v>11633130000000</v>
    <v>HDFC BANK LIMITED</v>
    <v>HDFC BANK LIMITED</v>
    <v>1486.55</v>
    <v>16.61</v>
    <v>1494.7</v>
    <v>1531.3</v>
    <v>7596898000</v>
    <v>HDFCBANK</v>
    <v>HDFC BANK LIMITED (XNSE:HDFCBANK)</v>
    <v>17288217</v>
    <v>18611070</v>
    <v>1994</v>
  </rv>
  <rv s="2">
    <v>26</v>
  </rv>
  <rv s="0">
    <v>https://www.bing.com/financeapi/forcetrigger?t=ahi8zr&amp;q=XNSE%3aIDFCFIRSTB&amp;form=skydnc</v>
    <v>Learn more on Bing</v>
  </rv>
  <rv s="1">
    <v>en-US</v>
    <v>ahi8zr</v>
    <v>268435456</v>
    <v>1</v>
    <v>Powered by Refinitiv</v>
    <v>0</v>
    <v>IDFC FIRST BANK LIMITED (XNSE:IDFCFIRSTB)</v>
    <v>2</v>
    <v>3</v>
    <v>Finance</v>
    <v>4</v>
    <v>100.7</v>
    <v>53.9</v>
    <v>1.3015000000000001</v>
    <v>-0.75</v>
    <v>-9.0799999999999995E-3</v>
    <v>INR</v>
    <v>IDFC FIRST Bank Limited is an India-based banking company. The Company operates through four segments: Treasury, Corporate/Wholesale Banking, Retail Banking, and Other Banking Business. The Treasury segment primarily consists of Bank’s investment portfolio, money market borrowing and lending, investment operations and the entire foreign exchange and derivative portfolio of the Bank. The Corporate/Wholesale Banking segment provides loans, non-fund facilities and transaction services to corporate relationship not included under Retail Banking and syndication. The Retail Banking segment constitutes lending to individuals/business banking customers through the branch network and other delivery channels subject to the orientation, nature of product, granularity of the exposure and the quantum thereof. The Other Banking Business segment includes revenue from distribution of third-party products. The Company operates approximately 809 branches and over 925 automated teller machines (ATMs).</v>
    <v>35352</v>
    <v>National Stock Exchange of India</v>
    <v>XNSE</v>
    <v>XNSE</v>
    <v>IDFC FIRST Bank Tower, (The Square),, C-61, G Block, Bandra-Kurla Complex,, Bandra (East), MUMBAI, MAHARASHTRA, 400051 IN</v>
    <v>82.25</v>
    <v>Banking Services</v>
    <v>Stock</v>
    <v>45401.50105324074</v>
    <v>28</v>
    <v>80.45</v>
    <v>578673300000</v>
    <v>IDFC FIRST BANK LIMITED</v>
    <v>IDFC FIRST BANK LIMITED</v>
    <v>82</v>
    <v>18.079999999999998</v>
    <v>82.6</v>
    <v>81.849999999999994</v>
    <v>7069924000</v>
    <v>IDFCFIRSTB</v>
    <v>IDFC FIRST BANK LIMITED (XNSE:IDFCFIRSTB)</v>
    <v>28627742</v>
    <v>47531380</v>
    <v>2014</v>
  </rv>
  <rv s="2">
    <v>29</v>
  </rv>
  <rv s="0">
    <v>https://www.bing.com/financeapi/forcetrigger?t=bxl9f2&amp;q=XNSE%3aINDIGOPNTS&amp;form=skydnc</v>
    <v>Learn more on Bing</v>
  </rv>
  <rv s="1">
    <v>en-US</v>
    <v>bxl9f2</v>
    <v>268435456</v>
    <v>1</v>
    <v>Powered by Refinitiv</v>
    <v>0</v>
    <v>Indigo Paints Ltd (XNSE:INDIGOPNTS)</v>
    <v>2</v>
    <v>3</v>
    <v>Finance</v>
    <v>4</v>
    <v>1679.95</v>
    <v>1057.5</v>
    <v>0.56000000000000005</v>
    <v>-3.4</v>
    <v>-2.5840000000000004E-3</v>
    <v>INR</v>
    <v>Indigo Paints Limited is a paint manufacturing company. The Company is engaged in the manufacture and sale of decorative paints and operates its manufacturing facilities in Jodhpur (Rajasthan), Kochi (Kerala) and Pudukkottai (Tamil Nadu). Its product offerings include emulsions, enamels, water proofing solutions, wood coatings, primers and putties, and other products. It manufactures category-creator products, including metallic coat emulsions, tile coat emulsions, bright ceiling coat emulsion and floor coat emulsions in India. It offers various other types of emulsion paints, such as the dirtproof and waterproof exterior laminate, exterior and interior acrylic laminate, and enamels, such as polyurethane (PU) super gloss enamel. It offers wood paint and offers a range of options for painting wooden surfaces. It also offers aluminum paints to paint surfaces of storage tanks, metal pipes, and metal roofs. The Company's products are sold under only one brand name, Indigo.</v>
    <v>848</v>
    <v>National Stock Exchange of India</v>
    <v>XNSE</v>
    <v>XNSE</v>
    <v>Street 5, Pallod Farms II, Baner, PUNE, MAHARASHTRA, 411 045 IN</v>
    <v>1319.7</v>
    <v>Chemicals</v>
    <v>Stock</v>
    <v>45401.50104166667</v>
    <v>31</v>
    <v>1287.25</v>
    <v>62490640000</v>
    <v>Indigo Paints Ltd</v>
    <v>Indigo Paints Ltd</v>
    <v>1314.95</v>
    <v>43.99</v>
    <v>1315.65</v>
    <v>1312.25</v>
    <v>47620990</v>
    <v>INDIGOPNTS</v>
    <v>Indigo Paints Ltd (XNSE:INDIGOPNTS)</v>
    <v>63705</v>
    <v>58110</v>
    <v>2020</v>
  </rv>
  <rv s="2">
    <v>32</v>
  </rv>
  <rv s="0">
    <v>https://www.bing.com/financeapi/forcetrigger?t=c1d2c7&amp;q=XBOM%3a543278&amp;form=skydnc</v>
    <v>Learn more on Bing</v>
  </rv>
  <rv s="1">
    <v>en-US</v>
    <v>c1d2c7</v>
    <v>268435456</v>
    <v>1</v>
    <v>Powered by Refinitiv</v>
    <v>0</v>
    <v>KALYAN JEWELLERS INDIA LIMITED (XBOM:543278)</v>
    <v>2</v>
    <v>3</v>
    <v>Finance</v>
    <v>7</v>
    <v>449.5</v>
    <v>101</v>
    <v>0.60199999999999998</v>
    <v>5.95</v>
    <v>1.4794E-2</v>
    <v>INR</v>
    <v>Kalyan Jewellers India Limited is an India-based jewelry retailer, which is engaged in offering gold, diamond, pearl, white gold, gemstone, platinum and silver jewelry products. The Company’s brand includes Mudhra, Anokhi, Rang, Vedha, Tejasvi, Apoorva, Ziah, Laya and Glo. Its products include chains, rings, necklaces, earrings, bracelets, bangles, gold, white gold and platinum. The services provided by My Kalyan includes jewelry purchase advance schemes, gold insurance, wedding purchase planning, advance booking of purchases to protect against price increases, sale of gift vouchers and gold buying tips and education. It has approximately 150 retail stores spread across India and Middle East. The Company’s subsidiaries include Kalyan Jewellers FZE, Kalyan Jewellers LLC, Kalyan Jewellers For Golden Jewelry Company, W.L.L., Kenouz Al Sharq Gold Ind.LLC, Kalyan Jewelers, Inc., Kalyan Jewellers Bahrain W.L.L and Enovate Lifestyles Private Limited.</v>
    <v>9478</v>
    <v>Bombay Stock Exchange</v>
    <v>XBOM</v>
    <v>XBOM</v>
    <v>TC-32/204/2, SITARAM MILL ROAD / PREMJI ROAD, PUNKUNNAM, THRICHUR, KERALA, 680002 IN</v>
    <v>412</v>
    <v>Specialty Retailers</v>
    <v>Stock</v>
    <v>45401.438483796293</v>
    <v>34</v>
    <v>396.55</v>
    <v>420828200000</v>
    <v>KALYAN JEWELLERS INDIA LIMITED</v>
    <v>KALYAN JEWELLERS INDIA LIMITED</v>
    <v>403.8</v>
    <v>78.2</v>
    <v>402.2</v>
    <v>408.15</v>
    <v>1030053000</v>
    <v>543278</v>
    <v>KALYAN JEWELLERS INDIA LIMITED (XBOM:543278)</v>
    <v>181388</v>
    <v>1968760</v>
    <v>2009</v>
  </rv>
  <rv s="2">
    <v>35</v>
  </rv>
  <rv s="0">
    <v>https://www.bing.com/financeapi/forcetrigger?t=ahizjc&amp;q=XNSE%3aM%26MFIN&amp;form=skydnc</v>
    <v>Learn more on Bing</v>
  </rv>
  <rv s="1">
    <v>en-US</v>
    <v>ahizjc</v>
    <v>268435456</v>
    <v>1</v>
    <v>Powered by Refinitiv</v>
    <v>0</v>
    <v>MAHINDRA AND MAHINDRA FINANCIAL SERVICES LIMITED (XNSE:M&amp;MFIN)</v>
    <v>2</v>
    <v>3</v>
    <v>Finance</v>
    <v>4</v>
    <v>346.55</v>
    <v>237.35</v>
    <v>1.9501999999999999</v>
    <v>-7.95</v>
    <v>-2.7309999999999997E-2</v>
    <v>INR</v>
    <v>Mahindra and Mahindra Financial Services Limited is an India-based non-banking finance company. The Company is offering products and services to a customer base in India's semi-urban and rural areas. The Company's segments include financing activities and other reconciling items. The financing activities segment includes financing and leasing of automobiles, tractors, commercial vehicles, small and medium enterprises (SMEs) and housing finance. The Company's SME loans include project finance, equipment finance and working capital finance. The Company provides housing loans for purchase, construction, extension and renovation. The other reconciling items segment includes insurance broking, asset management services and trusteeship services. It also provides on-site financing at dealerships. Its international offerings include wholesale inventory financing to dealers and retail financing to customers in the United States for the purchase of Mahindra Group products.</v>
    <v>26329</v>
    <v>National Stock Exchange of India</v>
    <v>XNSE</v>
    <v>XNSE</v>
    <v>4th Floor, Mahindra Towers, Dr. G.M. Bhosale Marg, P.K. Kurne Chowk,Worli, MUMBAI, MAHARASHTRA, 400018 IN</v>
    <v>289.8</v>
    <v>Banking Services</v>
    <v>Stock</v>
    <v>45401.50105324074</v>
    <v>37</v>
    <v>281.45</v>
    <v>349489600000</v>
    <v>MAHINDRA AND MAHINDRA FINANCIAL SERVICES LIMITED</v>
    <v>MAHINDRA AND MAHINDRA FINANCIAL SERVICES LIMITED</v>
    <v>289.8</v>
    <v>18.46</v>
    <v>291.10000000000002</v>
    <v>283.14999999999998</v>
    <v>1234291000</v>
    <v>M&amp;MFIN</v>
    <v>MAHINDRA AND MAHINDRA FINANCIAL SERVICES LIMITED (XNSE:M&amp;MFIN)</v>
    <v>3353405</v>
    <v>2276180</v>
    <v>1991</v>
  </rv>
  <rv s="2">
    <v>38</v>
  </rv>
  <rv s="0">
    <v>https://www.bing.com/financeapi/forcetrigger?t=ahiw77&amp;q=XNSE%3aMARKSANS&amp;form=skydnc</v>
    <v>Learn more on Bing</v>
  </rv>
  <rv s="1">
    <v>en-US</v>
    <v>ahiw77</v>
    <v>268435456</v>
    <v>1</v>
    <v>Powered by Refinitiv</v>
    <v>0</v>
    <v>MARKSANS PHARMA LIMITED (XNSE:MARKSANS)</v>
    <v>2</v>
    <v>3</v>
    <v>Finance</v>
    <v>4</v>
    <v>185.5</v>
    <v>70.55</v>
    <v>1.3440000000000001</v>
    <v>3.85</v>
    <v>2.2587000000000003E-2</v>
    <v>INR</v>
    <v>Marksans Pharma Limited is an India-based pharmaceutical company. The Company is primarily engaged in the business of research, manufacture, marketing and sale of pharmaceutical formulations. The Company produces goods across various therapeutic areas, such as pain management, cough and cold, cardiovascular and central nervous system, anti-diabetic, gastrointestinal, hormonal treatment, and anti-allergic, among others. The Company operates four manufacturing facilities across India, the United Kingdom and the United States. The Company manufactures oral solid tablets, soft gelatin capsules and hard capsules in Goa. It also manufactures non-sterile liquids, ointments and powder products and caters to the United Kingdom, West Africa and the Middle East, which is located in the United Kingdom. The Company has spread its facility to over 7000 square meters and manufactures tablets and capsules in the United States.</v>
    <v>1400</v>
    <v>National Stock Exchange of India</v>
    <v>XNSE</v>
    <v>XNSE</v>
    <v>11th Floor Grandeur,, Off Veera Desai Road, Opp Gundecha Symphony,Andheri (W), MUMBAI, MAHARASHTRA, 400053 IN</v>
    <v>178.65</v>
    <v>Pharmaceuticals</v>
    <v>Stock</v>
    <v>45401.50105324074</v>
    <v>40</v>
    <v>165.25</v>
    <v>78986440000</v>
    <v>MARKSANS PHARMA LIMITED</v>
    <v>MARKSANS PHARMA LIMITED</v>
    <v>167.4</v>
    <v>24.18</v>
    <v>170.45</v>
    <v>174.3</v>
    <v>453163800</v>
    <v>MARKSANS</v>
    <v>MARKSANS PHARMA LIMITED (XNSE:MARKSANS)</v>
    <v>4856047</v>
    <v>4386040</v>
    <v>1992</v>
  </rv>
  <rv s="2">
    <v>41</v>
  </rv>
  <rv s="0">
    <v>https://www.bing.com/financeapi/forcetrigger?t=bgwyec&amp;q=XBOM%3a539594&amp;form=skydnc</v>
    <v>Learn more on Bing</v>
  </rv>
  <rv s="1">
    <v>en-US</v>
    <v>bgwyec</v>
    <v>268435456</v>
    <v>1</v>
    <v>Powered by Refinitiv</v>
    <v>0</v>
    <v>MISHTANN FOODS LIMITED (XBOM:539594)</v>
    <v>2</v>
    <v>3</v>
    <v>Finance</v>
    <v>7</v>
    <v>26.36</v>
    <v>7.05</v>
    <v>1.2111000000000001</v>
    <v>-0.48</v>
    <v>-2.4414999999999999E-2</v>
    <v>INR</v>
    <v>Mishtann Foods Limited is an India-based agro-product company. The Company is engaged in the agricultural business, such as manufacturing, processing and trading of rice, wheat, other food grains and salt. It offers agri-commodities, such as basmati rice, wheat and dal, and rock salt. The Company offers salts, such as rock salt, crystal salt, and regular salt. The Company offers varieties of basmati rice, such as Snowflake basmati rice, Pristino basmati rice, Jacinth basmati rice, Rozana basmati rice, Jasper basmati rice, Mahabat basmati rice and others in one kilogram (kg), five kg, 10 kg and 25 kg backpacks.</v>
    <v>9</v>
    <v>Bombay Stock Exchange</v>
    <v>XBOM</v>
    <v>XBOM</v>
    <v>B/905, Empire Business Hub, Opp. Shakti Farm, Science City Road, AHMEDABAD, GUJARAT, 380060 IN</v>
    <v>19.399999999999999</v>
    <v>Food &amp; Tobacco</v>
    <v>Stock</v>
    <v>45401.438726851855</v>
    <v>43</v>
    <v>18.899999999999999</v>
    <v>20384750000</v>
    <v>MISHTANN FOODS LIMITED</v>
    <v>MISHTANN FOODS LIMITED</v>
    <v>19</v>
    <v>7.51</v>
    <v>19.66</v>
    <v>19.18</v>
    <v>1062813000</v>
    <v>539594</v>
    <v>MISHTANN FOODS LIMITED (XBOM:539594)</v>
    <v>3696138</v>
    <v>4703930</v>
    <v>1981</v>
  </rv>
  <rv s="2">
    <v>44</v>
  </rv>
  <rv s="0">
    <v>https://www.bing.com/financeapi/forcetrigger?t=c111oc&amp;q=XNSE%3aMTARTECH&amp;form=skydnc</v>
    <v>Learn more on Bing</v>
  </rv>
  <rv s="1">
    <v>en-US</v>
    <v>c111oc</v>
    <v>268435456</v>
    <v>1</v>
    <v>Powered by Refinitiv</v>
    <v>0</v>
    <v>MTAR TECHNOLOGIES LIMITED (XNSE:MTARTECH)</v>
    <v>2</v>
    <v>3</v>
    <v>Finance</v>
    <v>4</v>
    <v>2920.35</v>
    <v>1661</v>
    <v>0.93200000000000005</v>
    <v>-44.7</v>
    <v>-2.4579E-2</v>
    <v>INR</v>
    <v>MTAR Technologies Limited is a precision engineering company. The Company is engaged in the manufacture of mission critical precision components with close tolerances (5-10 microns) and in critical assemblies, to serve projects of high national importance, through its precision machining, assembly, testing, quality control and specialized fabrication competencies, some of which have been indigenously developed and manufactured. The Company operates through six segments: Civilian Nuclear Power, Space, Defense &amp; Aerospace, Clean Energy, Ball Screws &amp; Roller Screws, and Other Segments-Marine. The Civilian Nuclear Power segment has a product portfolio, which includes complex assemblies, such as fuel machining head, drive mechanisms, bridge and column and coolant channel assemblies and others. Space segment provides a range of mission critical assemblies to ISRO for its various missions. It also includes ISRO Geosynchronous Satellite Launch Vehicle and ISRO Polar Satellite Launch Vehicle.</v>
    <v>555</v>
    <v>National Stock Exchange of India</v>
    <v>XNSE</v>
    <v>XNSE</v>
    <v>18, Technocrats Industrial Estate, Balanagar, HYDERABAD, TELANGANA, 500037 IN</v>
    <v>1845.65</v>
    <v>Machinery, Equipment &amp; Components</v>
    <v>Stock</v>
    <v>45401.50104166667</v>
    <v>46</v>
    <v>1768.3</v>
    <v>54565980000</v>
    <v>MTAR TECHNOLOGIES LIMITED</v>
    <v>MTAR TECHNOLOGIES LIMITED</v>
    <v>1815</v>
    <v>67.959999999999994</v>
    <v>1818.65</v>
    <v>1773.95</v>
    <v>30759590</v>
    <v>MTARTECH</v>
    <v>MTAR TECHNOLOGIES LIMITED (XNSE:MTARTECH)</v>
    <v>460793</v>
    <v>299520</v>
    <v>1999</v>
  </rv>
  <rv s="2">
    <v>47</v>
  </rv>
  <rv s="0">
    <v>https://www.bing.com/financeapi/forcetrigger?t=ahj852&amp;q=XNSE%3aNMDC&amp;form=skydnc</v>
    <v>Learn more on Bing</v>
  </rv>
  <rv s="1">
    <v>en-US</v>
    <v>ahj852</v>
    <v>268435456</v>
    <v>1</v>
    <v>Powered by Refinitiv</v>
    <v>0</v>
    <v>NMDC LIMITED (XNSE:NMDC)</v>
    <v>2</v>
    <v>3</v>
    <v>Finance</v>
    <v>4</v>
    <v>252.4</v>
    <v>103.75</v>
    <v>0.86119999999999997</v>
    <v>0.45</v>
    <v>1.913E-3</v>
    <v>INR</v>
    <v>NMDC Limited is an India-based producer of iron ore. The Company is involved in the exploration of a range of minerals including copper, rock phosphate, limestone, magnesite, diamond, tungsten, and beach sands amongst others. The Company's segments include Iron Ore, and Pellet, Other Minerals &amp; Services. The Company owns and operates mechanized iron ore mines in Chhattisgarh and Karnataka. The Company also operates a mechanized diamond mine at Panna, Madhya Pradesh. The Company is producing over 40 million tons per annum (MTPA) of iron ore from its iron producing units, such as Bailadila Sector in Chhattisgarh and Donimalai in Bellary-Hospet region in Karnataka. The Company’s subsidiaries include Legacy Iron Ore Limited, J &amp; K Mineral Development Corporation Limited, NMDC Power Limited, Karnataka Vijaynagar Steel Limited, Jharkhand Kolhan Steel Limited, NMDC SARL, and NMDC CSR Foundation, among others.</v>
    <v>5713</v>
    <v>National Stock Exchange of India</v>
    <v>XNSE</v>
    <v>XNSE</v>
    <v>Khanij Bhavan, Masab Tank, HYDERABAD, TELANGANA, 500028 IN</v>
    <v>237.5</v>
    <v>Metals &amp; Mining</v>
    <v>Stock</v>
    <v>45401.501064814816</v>
    <v>49</v>
    <v>229.35</v>
    <v>690597300000</v>
    <v>NMDC LIMITED</v>
    <v>NMDC LIMITED</v>
    <v>232</v>
    <v>10.71</v>
    <v>235.2</v>
    <v>235.65</v>
    <v>2930606000</v>
    <v>NMDC</v>
    <v>NMDC LIMITED (XNSE:NMDC)</v>
    <v>11718178</v>
    <v>18803240</v>
    <v>1958</v>
  </rv>
  <rv s="2">
    <v>50</v>
  </rv>
  <rv s="0">
    <v>https://www.bing.com/financeapi/forcetrigger?t=c45mcw&amp;q=XNSE%3aPAYTM&amp;form=skydnc</v>
    <v>Learn more on Bing</v>
  </rv>
  <rv s="1">
    <v>en-US</v>
    <v>c45mcw</v>
    <v>268435456</v>
    <v>1</v>
    <v>Powered by Refinitiv</v>
    <v>0</v>
    <v>ONE 97 COMMUNICATIONS LIMITED (XNSE:PAYTM)</v>
    <v>2</v>
    <v>3</v>
    <v>Finance</v>
    <v>4</v>
    <v>998.3</v>
    <v>318.05</v>
    <v>0.251</v>
    <v>-10.65</v>
    <v>-2.7413E-2</v>
    <v>INR</v>
    <v>One 97 Communications Limited owns and operates the brand Paytm. Paytm is a payment app offering consumers and merchants comprehensive payment services. Its segments include Payment, Commerce, Cloud, and others. The Company is in the business of providing payment and financial services, which primarily includes payment facilitator services, facilitation of consumer and merchant lending to consumers and merchants, wealth management. It is also involved in providing commerce and cloud services, which primarily consists of aggregator for digital products, ticketing business, providing voice, and messaging platforms to the telecom operators and enterprise customers and other businesses. The Company provides various services, such as net banking and Paytm payment instruments like wallet, Paytm postpaid (BNPL) to make online payments for mobile recharge, utility bills, rent, education, wallet top-ups and money transfers using the Paytm app.</v>
    <v>25959</v>
    <v>National Stock Exchange of India</v>
    <v>XNSE</v>
    <v>XNSE</v>
    <v>Skymark One,, Shop No.1, Ground Floor, Tower-D,, Plot No. H-10B, Sector 98, NOIDA, UTTAR PRADESH, 201301 IN</v>
    <v>388</v>
    <v>Professional &amp; Commercial Services</v>
    <v>Stock</v>
    <v>45401.50104166667</v>
    <v>52</v>
    <v>377</v>
    <v>240201200000</v>
    <v>ONE 97 COMMUNICATIONS LIMITED</v>
    <v>ONE 97 COMMUNICATIONS LIMITED</v>
    <v>388</v>
    <v>0</v>
    <v>388.5</v>
    <v>377.85</v>
    <v>635705100</v>
    <v>PAYTM</v>
    <v>ONE 97 COMMUNICATIONS LIMITED (XNSE:PAYTM)</v>
    <v>1590630</v>
    <v>1509650</v>
    <v>2000</v>
  </rv>
  <rv s="2">
    <v>53</v>
  </rv>
  <rv s="0">
    <v>https://www.bing.com/financeapi/forcetrigger?t=aha877&amp;q=XBOM%3a516030&amp;form=skydnc</v>
    <v>Learn more on Bing</v>
  </rv>
  <rv s="5">
    <v>en-US</v>
    <v>aha877</v>
    <v>268435456</v>
    <v>1</v>
    <v>Powered by Refinitiv</v>
    <v>10</v>
    <v>PAKKA LIMITED (XBOM:516030)</v>
    <v>2</v>
    <v>11</v>
    <v>Finance</v>
    <v>7</v>
    <v>397.2</v>
    <v>101</v>
    <v>-7.65</v>
    <v>-2.5752999999999998E-2</v>
    <v>INR</v>
    <v>Pakka Limited, formerly Yash Pakka Limited, is an India-based regenerative packaging materials company. The Company provides regenerative packaging for food carry, packaging and service. The Company's products include food carry materials, molded food service ware, flexible packaging and agricultural pulp. The food carry materials are used for McDonald’s takeaway, food grocery bags, bakery bags, and Myntra e-commerce bags. CHUK is its product made from agricultural residues and is microwaveable, freezable, ovenable. Specialty papers, such as greaseproof, glassine, release base, parchment, tissues, and even molded products are made from its wet lap pulp. Its materials for carry bags are created from agricultural residue sourced locally.</v>
    <v>464</v>
    <v>Bombay Stock Exchange</v>
    <v>XBOM</v>
    <v>XBOM</v>
    <v>Yash Nagar, Darshan Nagar, Ayodhya, FAIZABAD, UTTAR PRADESH, 224135 IN</v>
    <v>294.95</v>
    <v>Paper &amp; Forest Products</v>
    <v>Stock</v>
    <v>45401.438564814816</v>
    <v>55</v>
    <v>285.7</v>
    <v>11325460000</v>
    <v>PAKKA LIMITED</v>
    <v>PAKKA LIMITED</v>
    <v>294.95</v>
    <v>24.11</v>
    <v>297.05</v>
    <v>289.39999999999998</v>
    <v>39168100</v>
    <v>516030</v>
    <v>PAKKA LIMITED (XBOM:516030)</v>
    <v>15741</v>
    <v>132080</v>
    <v>1981</v>
  </rv>
  <rv s="2">
    <v>56</v>
  </rv>
  <rv s="0">
    <v>https://www.bing.com/financeapi/forcetrigger?t=ahjcp2&amp;q=XNSE%3aPARACABLES&amp;form=skydnc</v>
    <v>Learn more on Bing</v>
  </rv>
  <rv s="1">
    <v>en-US</v>
    <v>ahjcp2</v>
    <v>268435456</v>
    <v>1</v>
    <v>Powered by Refinitiv</v>
    <v>0</v>
    <v>PARAMOUNT COMMUNICATIONS LIMITED (XNSE:PARACABLES)</v>
    <v>2</v>
    <v>3</v>
    <v>Finance</v>
    <v>4</v>
    <v>116.85</v>
    <v>32.85</v>
    <v>3.2300000000000002E-2</v>
    <v>-1.35</v>
    <v>-1.6854000000000001E-2</v>
    <v>INR</v>
    <v>Paramount Communications Limited is an India-based wires and cables company. The Company is engaged in the manufacturing business of wires and cables comprising power cables, telecommunication cables, railway cables and specialized cables. Its segments include Wire and Cables, and Pipes. Its products include high-tension (HT) and low-tension (LT) power cables, HT and LT aerial bunch cables, control and instrumentation cables, optical fiber cables (OFC) and fiber-to-the-home (FTTH), jelly-filled cables, community antenna television (CATV) cables, signaling cables, axle counter cables, railway power cables, polytetrafluoroethylene (PTFE) cables, fire survival cables, solar cables and optical ground wire (OPGW). The Company has manufacturing units in Khushkhera, Rajasthan and Dharuhera, Haryana. Its products are exported to Australia, Bangladesh, Chile, Ghana, Libya, Myanmar, Nigeria, Tanzania, United Arab Emirates (UAE), the United Kingdom, the United States and Zambia, among others.</v>
    <v>258</v>
    <v>National Stock Exchange of India</v>
    <v>XNSE</v>
    <v>XNSE</v>
    <v>C-125, Naraina Industrial Area, Phase - 1, Naraina, NEW DELHI, DELHI, 110028 IN</v>
    <v>80.599999999999994</v>
    <v>Machinery, Equipment &amp; Components</v>
    <v>Stock</v>
    <v>45401.50105324074</v>
    <v>58</v>
    <v>77.45</v>
    <v>23895500000</v>
    <v>PARAMOUNT COMMUNICATIONS LIMITED</v>
    <v>PARAMOUNT COMMUNICATIONS LIMITED</v>
    <v>78.150000000000006</v>
    <v>26.22</v>
    <v>80.099999999999994</v>
    <v>78.75</v>
    <v>303434900</v>
    <v>PARACABLES</v>
    <v>PARAMOUNT COMMUNICATIONS LIMITED (XNSE:PARACABLES)</v>
    <v>750936</v>
    <v>2023200</v>
    <v>1994</v>
  </rv>
  <rv s="2">
    <v>59</v>
  </rv>
  <rv s="0">
    <v>https://www.bing.com/financeapi/forcetrigger?t=ahjhr7&amp;q=XNSE%3aPRAJIND&amp;form=skydnc</v>
    <v>Learn more on Bing</v>
  </rv>
  <rv s="1">
    <v>en-US</v>
    <v>ahjhr7</v>
    <v>268435456</v>
    <v>1</v>
    <v>Powered by Refinitiv</v>
    <v>0</v>
    <v>PRAJ INDUSTRIES LIMITED (XNSE:PRAJIND)</v>
    <v>2</v>
    <v>3</v>
    <v>Finance</v>
    <v>4</v>
    <v>650.5</v>
    <v>335</v>
    <v>1.4742999999999999</v>
    <v>6.45</v>
    <v>1.2841E-2</v>
    <v>INR</v>
    <v>Praj Industries Limited is an India-based industrial biotechnology company. The Company is engaged in the business of process and project engineering. It also provides design and engineering services. Its BioMobility platform offers technology solutions globally to produce renewable transportation fuel. The Company's Bio-Prism portfolio comprises of technologies for production of renewable chemicals and materials. The Company's business lines include BioEnergy, Praj HiPurity Systems, critical process equipment and skids, wastewater treatment, and brewery and beverages. Its BioEnergy solutions include first generation (1G) ethanol, which provides solutions for sugary feedstocks and solutions for starchy feedstocks. Its technologies include BIOSYRUP, EcoCool, MAXIMOL, Celluniti and enfinity. The Company provides environment friendly solutions through a zero liquid discharge (ZLD) system. It offers various services, such as fermentation, dehydration and effluent treatment, among others.</v>
    <v>1603</v>
    <v>National Stock Exchange of India</v>
    <v>XNSE</v>
    <v>XNSE</v>
    <v>Praj Tower 274 &amp; 275/2, Bhumkar Chowk, Hinjewadi Road, Hinjewadi, PUNE, MAHARASHTRA, 411057 IN</v>
    <v>511.55</v>
    <v>Construction &amp; Engineering</v>
    <v>Stock</v>
    <v>45401.50104166667</v>
    <v>61</v>
    <v>491.1</v>
    <v>93514910000</v>
    <v>PRAJ INDUSTRIES LIMITED</v>
    <v>PRAJ INDUSTRIES LIMITED</v>
    <v>495</v>
    <v>33.020000000000003</v>
    <v>502.3</v>
    <v>508.75</v>
    <v>183813100</v>
    <v>PRAJIND</v>
    <v>PRAJ INDUSTRIES LIMITED (XNSE:PRAJIND)</v>
    <v>349378</v>
    <v>530480</v>
    <v>1985</v>
  </rv>
  <rv s="2">
    <v>62</v>
  </rv>
  <rv s="6">
    <v>en-US</v>
    <v>cbfxa2</v>
    <v>268435456</v>
    <v>1</v>
    <v>Powered by Refinitiv</v>
    <v>12</v>
    <v>Protean eGov Technologies Ltd (XBOM:544021)</v>
    <v>6</v>
    <v>11</v>
    <v>Finance</v>
    <v>7</v>
    <v>1712</v>
    <v>775</v>
    <v>-14</v>
    <v>-1.1278E-2</v>
    <v>INR</v>
    <v>Protean eGov Technologies Ltd is an India-based Information technology (IT)-enabled solutions company. It is engaged in conceptualizing, developing and executing nationally critical and population scale greenfield technology solutions. It collaborates with the government creates digital public infrastructure and developing citizen-centric e-governance solutions. The Company has managed 19 projects spread across seven ministries and autonomous bodies ushering change in public delivery of services. The Company’s diversified service offerings are spread across sectors such as tax administration, pension record keeping solutions, national identity and identity authentication solutions, education and skill financing solutions. Its offerings cater to multiple target groups and customer segments including businesses and retail consumers. Through its business-to-government services, it offers services like Tax Information Network (TIN) System, and National Pension Scheme (NPS).</v>
    <v>635</v>
    <v>Bombay Stock Exchange</v>
    <v>XBOM</v>
    <v>XBOM</v>
    <v>Lower Parel,, Times Tower, 1st Floor, Kamala Mills Compound,, MUMBAI, MAHARASHTRA, 400013 IN</v>
    <v>1247.5</v>
    <v>Software &amp; IT Services</v>
    <v>Stock</v>
    <v>45401.438726851855</v>
    <v>1201</v>
    <v>49642300000</v>
    <v>Protean eGov Technologies Ltd</v>
    <v>Protean eGov Technologies Ltd</v>
    <v>1221</v>
    <v>44.91</v>
    <v>1241.3499999999999</v>
    <v>1227.3499999999999</v>
    <v>40446730</v>
    <v>544021</v>
    <v>Protean eGov Technologies Ltd (XBOM:544021)</v>
    <v>361584</v>
    <v>1363310</v>
    <v>1995</v>
  </rv>
  <rv s="2">
    <v>64</v>
  </rv>
  <rv s="0">
    <v>https://www.bing.com/financeapi/forcetrigger?t=axwlar&amp;q=XNSE%3aSHALBY&amp;form=skydnc</v>
    <v>Learn more on Bing</v>
  </rv>
  <rv s="1">
    <v>en-US</v>
    <v>axwlar</v>
    <v>268435456</v>
    <v>1</v>
    <v>Powered by Refinitiv</v>
    <v>0</v>
    <v>SHALBY LIMITED (XNSE:SHALBY)</v>
    <v>2</v>
    <v>3</v>
    <v>Finance</v>
    <v>4</v>
    <v>339.5</v>
    <v>135</v>
    <v>1.6658999999999999</v>
    <v>-1.05</v>
    <v>-3.9220000000000001E-3</v>
    <v>INR</v>
    <v>Shalby Limited is an India-based company, which operates multi-specialty hospital chains. The Company operate through three main verticals: hospital business, Shalby Orthopedics Centre of Excellence (SOCE) franchise and implant business. The Company is engaged in the arthroplasty segment. It has its presence across tertiary and quaternary specialties including cardiology, neurology, oncology and cardiac. SOCE offers a comprehensive orthopedic center with easy access and treatment for all orthopedic-related issues, including joint replacement surgery, at affordable rates. The Company encompasses a range of specialties, which include joint replacement surgery, critical care and trauma, spine surgery, neurology, and neurosurgery, ortho-oncology, cardiology and minimally invasive cardiac surgery, sports injury, kidney transplant, liver transplant, hepato-biliary surgery, pediatrics, medical oncology and once-surgery, dental cosmetics and implantology, ophthalmology, plastic and more.</v>
    <v>2678</v>
    <v>National Stock Exchange of India</v>
    <v>XNSE</v>
    <v>XNSE</v>
    <v>Opp. Karnavati Club, S G Road,, AHMEDABAD, GUJARAT, 380015 IN</v>
    <v>269.8</v>
    <v>Healthcare Providers &amp; Services</v>
    <v>Stock</v>
    <v>45401.50104166667</v>
    <v>66</v>
    <v>261.8</v>
    <v>28582810000</v>
    <v>SHALBY LIMITED</v>
    <v>SHALBY LIMITED</v>
    <v>266</v>
    <v>35.270000000000003</v>
    <v>267.7</v>
    <v>266.64999999999998</v>
    <v>107192300</v>
    <v>SHALBY</v>
    <v>SHALBY LIMITED (XNSE:SHALBY)</v>
    <v>84611</v>
    <v>272360</v>
    <v>2004</v>
  </rv>
  <rv s="2">
    <v>67</v>
  </rv>
  <rv s="0">
    <v>https://www.bing.com/financeapi/forcetrigger?t=ahef52&amp;q=XBOM%3a533101&amp;form=skydnc</v>
    <v>Learn more on Bing</v>
  </rv>
  <rv s="1">
    <v>en-US</v>
    <v>ahef52</v>
    <v>268435456</v>
    <v>1</v>
    <v>Powered by Refinitiv</v>
    <v>0</v>
    <v>SURYAAMBA SPINNING MILLS LIMITED (XBOM:533101)</v>
    <v>2</v>
    <v>3</v>
    <v>Finance</v>
    <v>7</v>
    <v>350</v>
    <v>144.55000000000001</v>
    <v>0.5383</v>
    <v>-0.05</v>
    <v>-3.102E-4</v>
    <v>INR</v>
    <v>Suryaamba Spinning Mills Limited is an India-based company that is engaged in the business of manufacturing, selling and distribution and trading of specialty synthetic yarn. The Company operates through the Yarn Manufacturing segment. It manufactures Synthetic Ring Spun Yarn for weaving, knitting, embroidery and other industrial applications. It offers a range of Fancy, Synthetic Yarns in Grey, Dyed and Melange Single and Multi-Fold, Suiting, Knitwear, Chenille Fabrics, Sewing Threads, Sweater Knitting and Shawls Rexine. It is a producer of synthetic blended yarn. The Company produces 100% polyester staple fiber (PSF), 100% viscose staple fiber (VSF), melange, polyester/viscose (P/V) blended yarns with counts ranging from 12s to 60s. The Company is having its manufacturing units at Nayakund, Parseoni Road Nagpur District. It exports its products to various markets, such the United States, Mexico, Italy, Germany, Spain, Portugal, Switzerland, Belgium, Turkey, Egypt, and Poland.</v>
    <v>967</v>
    <v>Bombay Stock Exchange</v>
    <v>XBOM</v>
    <v>XBOM</v>
    <v>A-101, Kanha Apartment, 128 Chhaoni, Katol Road, NAGPUR, MAHARASHTRA, 440013 IN</v>
    <v>161.19999999999999</v>
    <v>Textiles &amp; Apparel</v>
    <v>Stock</v>
    <v>45401.438773148147</v>
    <v>69</v>
    <v>161.15</v>
    <v>472482800</v>
    <v>SURYAAMBA SPINNING MILLS LIMITED</v>
    <v>SURYAAMBA SPINNING MILLS LIMITED</v>
    <v>161.19999999999999</v>
    <v>29.97</v>
    <v>161.19999999999999</v>
    <v>161.15</v>
    <v>2931940</v>
    <v>533101</v>
    <v>SURYAAMBA SPINNING MILLS LIMITED (XBOM:533101)</v>
    <v>24</v>
    <v>330</v>
    <v>2007</v>
  </rv>
  <rv s="2">
    <v>70</v>
  </rv>
  <rv s="0">
    <v>https://www.bing.com/financeapi/forcetrigger?t=aha28m&amp;q=XBOM%3a514138&amp;form=skydnc</v>
    <v>Learn more on Bing</v>
  </rv>
  <rv s="7">
    <v>en-US</v>
    <v>aha28m</v>
    <v>268435456</v>
    <v>1</v>
    <v>Powered by Refinitiv</v>
    <v>13</v>
    <v>SURYALATA SPINNING MILLS LIMITED (XBOM:514138)</v>
    <v>2</v>
    <v>14</v>
    <v>Finance</v>
    <v>7</v>
    <v>1634.95</v>
    <v>348.6</v>
    <v>0.39029999999999998</v>
    <v>-5.05</v>
    <v>-1.2285999999999998E-2</v>
    <v>INR</v>
    <v>Suryalata Spinning Mills Limited is an India-based company engaged in the manufacture of synthetic yarns. The Company produces yarns, such as 100% Polyester (PSF) Yarns, 100% Viscose (VSF) Yarns, PSF and VSF Blended Yarns and Value-Added Yarns, such as Slub Yarns, Two for One Twist Yarns (TFO) suitable for suitings, shirtings and knitting. It manufactures a product range of synthetic ring spun yarns for knitting, weaving and technical applications in the count range of English Number (Ne) 10s to Ne 60s in single, two-ply and multifold varieties. The Company also produces specialized yarns, such as slub yarns, fancy yarns and micro yarns. The Company has a domestic market as well as in the international market and sells its products through multiple channels. The Company's factories are located in Marchala Village, Kalwakurthy Mandal and Urukondapet Village, Urukonda Mandal.</v>
    <v>Bombay Stock Exchange</v>
    <v>XBOM</v>
    <v>XBOM</v>
    <v>I st Floor, Surya Towers, 105, Sardar Patel Road, 1st Floor, SECUNDERABAD, TELANGANA, 500003 IN</v>
    <v>414.45</v>
    <v>Textiles &amp; Apparel</v>
    <v>Stock</v>
    <v>45401.438692129632</v>
    <v>72</v>
    <v>398</v>
    <v>1737949000</v>
    <v>SURYALATA SPINNING MILLS LIMITED</v>
    <v>SURYALATA SPINNING MILLS LIMITED</v>
    <v>400</v>
    <v>8.4700000000000006</v>
    <v>411.05</v>
    <v>406</v>
    <v>4267000</v>
    <v>514138</v>
    <v>SURYALATA SPINNING MILLS LIMITED (XBOM:514138)</v>
    <v>1445</v>
    <v>3500</v>
    <v>1983</v>
  </rv>
  <rv s="2">
    <v>73</v>
  </rv>
  <rv s="0">
    <v>https://www.bing.com/financeapi/forcetrigger?t=ahk7tc&amp;q=XNSE%3aSUZLON&amp;form=skydnc</v>
    <v>Learn more on Bing</v>
  </rv>
  <rv s="1">
    <v>en-US</v>
    <v>ahk7tc</v>
    <v>268435456</v>
    <v>1</v>
    <v>Powered by Refinitiv</v>
    <v>0</v>
    <v>SUZLON ENERGY LIMITED (XNSE:SUZLON)</v>
    <v>2</v>
    <v>3</v>
    <v>Finance</v>
    <v>4</v>
    <v>50.6</v>
    <v>7.9</v>
    <v>1.4443999999999999</v>
    <v>-1.8</v>
    <v>-4.3742000000000003E-2</v>
    <v>INR</v>
    <v>Suzlon Energy Limited is a renewable energy solutions provider. The Company specializes in the design, development, manufacturing, installation and maintenance of wind turbines and related renewable energy components. It manufactures wind turbine generators (WTGs) and related components of various capacities. Its products include S144 Wind Turbine Generator, S133 Wind Turbine Generator and S120 Wind Turbine Generator. The S144 is extendable depending on the site’s wind conditions. These products offer hub heights up to 160 meters (m). The fleet delivers 40-43% higher generation over the S120. 10-12% higher generation over S133. The S133 is extendable up to 3.0 megawatts (MW) depending on the site's wind conditions. The S120 2.1 MW is available in three variants with towers up to 140 m hub height. Its services include operations and maintenance services, leadership, optimization and digitalization, value-added services and products, and multi-brand operation and maintenance services.</v>
    <v>1451</v>
    <v>National Stock Exchange of India</v>
    <v>XNSE</v>
    <v>XNSE</v>
    <v>One Earth, Hadapsar, PUNE, MAHARASHTRA, 411028 IN</v>
    <v>40.700000000000003</v>
    <v>Renewable Energy</v>
    <v>Stock</v>
    <v>45401.50105324074</v>
    <v>75</v>
    <v>39.1</v>
    <v>535381900000</v>
    <v>SUZLON ENERGY LIMITED</v>
    <v>SUZLON ENERGY LIMITED</v>
    <v>40.450000000000003</v>
    <v>75.12</v>
    <v>41.15</v>
    <v>39.35</v>
    <v>13612690000</v>
    <v>SUZLON</v>
    <v>SUZLON ENERGY LIMITED (XNSE:SUZLON)</v>
    <v>54049625</v>
    <v>26369660</v>
    <v>1995</v>
  </rv>
  <rv s="2">
    <v>76</v>
  </rv>
  <rv s="0">
    <v>https://www.bing.com/financeapi/forcetrigger?t=c48sm7&amp;q=XNSE%3aTARSONS&amp;form=skydnc</v>
    <v>Learn more on Bing</v>
  </rv>
  <rv s="1">
    <v>en-US</v>
    <v>c48sm7</v>
    <v>268435456</v>
    <v>1</v>
    <v>Powered by Refinitiv</v>
    <v>0</v>
    <v>TARSONS PRODUCTS LIMITED (XNSE:TARSONS)</v>
    <v>2</v>
    <v>3</v>
    <v>Finance</v>
    <v>4</v>
    <v>646.4</v>
    <v>390</v>
    <v>0.97499999999999998</v>
    <v>6.25</v>
    <v>1.3908999999999999E-2</v>
    <v>INR</v>
    <v>Tarsons Products Limited is an India-based labware company. The Company is engaged in designing, development, manufacturing and marketing of consumables, reusables and others including benchtop equipment, used in various laboratories across research organizations, academia institutes, pharmaceutical companies contract research organizations (CROs), diagnostic companies and hospitals. The Company is also engaged in the manufacturing of range a of labware products which helps scientific discovery and improve healthcare. The Company has developed a diverse range of labware products under the categories: consumables, reusables and others. The Company's consumables products include pipette tips, centrifuge ware, petri dishes, cryo ware and storage vials. Its reusable products include bottles and carboys, beakers, cylinders and racks. Its other products include centrifuge, vortex, and pipettors.</v>
    <v>713</v>
    <v>National Stock Exchange of India</v>
    <v>XNSE</v>
    <v>XNSE</v>
    <v>902,Martin Burn Business Park, BP-3, Saltlake,Sector-V, KOLKATA, WEST BENGAL, 700091 IN</v>
    <v>459.85</v>
    <v>Healthcare Equipment &amp; Supplies</v>
    <v>Stock</v>
    <v>45401.50104166667</v>
    <v>78</v>
    <v>441.1</v>
    <v>24240780000</v>
    <v>TARSONS PRODUCTS LIMITED</v>
    <v>TARSONS PRODUCTS LIMITED</v>
    <v>442.6</v>
    <v>43.34</v>
    <v>449.35</v>
    <v>455.6</v>
    <v>53206280</v>
    <v>TARSONS</v>
    <v>TARSONS PRODUCTS LIMITED (XNSE:TARSONS)</v>
    <v>79447</v>
    <v>59850</v>
    <v>2021</v>
  </rv>
  <rv s="2">
    <v>79</v>
  </rv>
  <rv s="0">
    <v>https://www.bing.com/financeapi/forcetrigger?t=bt7cvh&amp;q=XNSE%3aUJJIVANSFB&amp;form=skydnc</v>
    <v>Learn more on Bing</v>
  </rv>
  <rv s="1">
    <v>en-US</v>
    <v>bt7cvh</v>
    <v>268435456</v>
    <v>1</v>
    <v>Powered by Refinitiv</v>
    <v>0</v>
    <v>UJJIVAN SMALL FINANCE BANK LIMITED (XNSE:UJJIVANSFB)</v>
    <v>2</v>
    <v>3</v>
    <v>Finance</v>
    <v>4</v>
    <v>63</v>
    <v>26.35</v>
    <v>1.2539</v>
    <v>0.4</v>
    <v>7.6119999999999998E-3</v>
    <v>INR</v>
    <v>Ujjivan Small Finance Bank Limited is an India-based small finance bank. The Company operates through three segments: Treasury, Retail Banking and Corporate/ Wholesale Segments. The Treasury segment consists of net interest earnings from the Company’s investment portfolio, money market borrowing and lending, gains or losses on Investment operations and income from the sale of priority sector lending certificate (PSLC). The Retail Banking segment serves retail customers through a branch network and other delivery channels. Retail Banking includes lending to and deposits from retail customers. The Wholesale Banking segment provides loans to Corporates and Financial Institutions. Its asset products comprise loans to its micro banking customers that include group loans and individual loans, agriculture and allied loans, housing loans, financial institutions group loans, personal loans and vehicle loans. It offers savings accounts, current accounts and a variety of deposit accounts.</v>
    <v>21796</v>
    <v>National Stock Exchange of India</v>
    <v>XNSE</v>
    <v>XNSE</v>
    <v>Grape Garden, No. 27, 3rd 'A' Cross, 18th Main, 6th Block, Koramangala, BANGALORE, KARNATAKA, 560095 IN</v>
    <v>53.2</v>
    <v>Banking Services</v>
    <v>Stock</v>
    <v>45401.501064814816</v>
    <v>81</v>
    <v>50.8</v>
    <v>103735900000</v>
    <v>UJJIVAN SMALL FINANCE BANK LIMITED</v>
    <v>UJJIVAN SMALL FINANCE BANK LIMITED</v>
    <v>51.5</v>
    <v>8.14</v>
    <v>52.55</v>
    <v>52.95</v>
    <v>1959130000</v>
    <v>UJJIVANSFB</v>
    <v>UJJIVAN SMALL FINANCE BANK LIMITED (XNSE:UJJIVANSFB)</v>
    <v>8066857</v>
    <v>13306980</v>
    <v>2016</v>
  </rv>
  <rv s="2">
    <v>82</v>
  </rv>
  <rv s="0">
    <v>https://www.bing.com/financeapi/forcetrigger?t=ahkhjc&amp;q=XNSE%3aUNIONBANK&amp;form=skydnc</v>
    <v>Learn more on Bing</v>
  </rv>
  <rv s="1">
    <v>en-US</v>
    <v>ahkhjc</v>
    <v>268435456</v>
    <v>1</v>
    <v>Powered by Refinitiv</v>
    <v>0</v>
    <v>UNION BANK OF INDIA LIMITED (XNSE:UNIONBANK)</v>
    <v>2</v>
    <v>3</v>
    <v>Finance</v>
    <v>4</v>
    <v>163.19999999999999</v>
    <v>68</v>
    <v>1.2733000000000001</v>
    <v>-1.85</v>
    <v>-1.2978E-2</v>
    <v>INR</v>
    <v>Union Bank of India Ltd. is an India-based banking company. The Company's segments include Treasury Operations, Corporate and Wholesale Banking, Retail Banking Operations, and Other Banking Operations. The Treasury Operations segment provides a range of account options including savings and current accounts, term and recurring deposits, and demat and online trading accounts. The Corporate and Wholesale Banking segment offers a range of services including, but not limited to, trade finance, working capital, lines of credit, project financing and channel finance. It assists with debt structuring/restructuring, loan syndication, structured finance, mergers and acquisition advisory, and private equity services. The Retail Banking Operations segment offers mutual funds and various insurance products, such as life, non-life, health, and general insurance. The Other Banking Operations segment offers comprehensive NRI banking services, along with a suite of treasury and remittance services.</v>
    <v>75594</v>
    <v>National Stock Exchange of India</v>
    <v>XNSE</v>
    <v>XNSE</v>
    <v>Union Bank Bhavan, 239, Vidhan Bhavan Marg, Nariman Point, MUMBAI, MAHARASHTRA, 400021 IN</v>
    <v>141.75</v>
    <v>Banking Services</v>
    <v>Stock</v>
    <v>45401.50105324074</v>
    <v>84</v>
    <v>138.1</v>
    <v>1074048000000</v>
    <v>UNION BANK OF INDIA LIMITED</v>
    <v>UNION BANK OF INDIA LIMITED</v>
    <v>140.6</v>
    <v>7.53</v>
    <v>142.55000000000001</v>
    <v>140.69999999999999</v>
    <v>7633605000</v>
    <v>UNIONBANK</v>
    <v>UNION BANK OF INDIA LIMITED (XNSE:UNIONBANK)</v>
    <v>16570593</v>
    <v>15675550</v>
    <v>1919</v>
  </rv>
  <rv s="2">
    <v>85</v>
  </rv>
  <rv s="0">
    <v>https://www.bing.com/financeapi/forcetrigger?t=c2u427&amp;q=XNSE%3aZOMATO&amp;form=skydnc</v>
    <v>Learn more on Bing</v>
  </rv>
  <rv s="1">
    <v>en-US</v>
    <v>c2u427</v>
    <v>268435456</v>
    <v>1</v>
    <v>Powered by Refinitiv</v>
    <v>0</v>
    <v>Zomato Limited (XNSE:ZOMATO)</v>
    <v>2</v>
    <v>3</v>
    <v>Finance</v>
    <v>4</v>
    <v>199.7</v>
    <v>53</v>
    <v>1.4590000000000001</v>
    <v>4</v>
    <v>2.1598000000000003E-2</v>
    <v>INR</v>
    <v>Zomato Limited operates as an Internet portal that helps in connecting the users, restaurant partners and delivery partners. The Company also provides platform to restaurant partners to advertise themselves to the target audience in India and abroad and supply of ingredients to restaurant partners. Its segments include India food ordering and delivery; Hyperpure supplies (B2B business); Quick commerce business, and All other segments (residual). India food ordering and delivery is the online platform through which the Company facilitates food ordering and delivery of the food items by connecting the end users, restaurant panners and delivery personnel. Its Hyperpure supplies (B2B business) segment offers farm-to-fork supplies for restaurants in India. Quick commerce business is a quick commerce online platforrn facilitating quick delivery of goods and other essentials by connecting the end users, providing delivery services, and warehousing services.</v>
    <v>3440</v>
    <v>National Stock Exchange of India</v>
    <v>XNSE</v>
    <v>XNSE</v>
    <v>Pioneer Square Building,, Sector 62, Golf Course Extension Road, GURGAON, HARYANA, 122098 IN</v>
    <v>191</v>
    <v>Software &amp; IT Services</v>
    <v>Stock</v>
    <v>45401.50104166667</v>
    <v>87</v>
    <v>181.4</v>
    <v>1641389000000</v>
    <v>Zomato Limited</v>
    <v>Zomato Limited</v>
    <v>182.3</v>
    <v>0</v>
    <v>185.2</v>
    <v>189.2</v>
    <v>8675418000</v>
    <v>ZOMATO</v>
    <v>Zomato Limited (XNSE:ZOMATO)</v>
    <v>34112204</v>
    <v>39479880</v>
    <v>2010</v>
  </rv>
  <rv s="2">
    <v>88</v>
  </rv>
  <rv s="0">
    <v>https://www.bing.com/financeapi/forcetrigger?t=a1ndww&amp;q=XNAS%3aAMD&amp;form=skydnc</v>
    <v>Learn more on Bing</v>
  </rv>
  <rv s="8">
    <v>en-US</v>
    <v>a1ndww</v>
    <v>268435456</v>
    <v>1</v>
    <v>Powered by Refinitiv</v>
    <v>15</v>
    <v>ADVANCED MICRO DEVICES, INC. (XNAS:AMD)</v>
    <v>2</v>
    <v>16</v>
    <v>Finance</v>
    <v>17</v>
    <v>227.3</v>
    <v>81.02</v>
    <v>1.6819</v>
    <v>-8.44</v>
    <v>-7.0920000000000002E-3</v>
    <v>-5.4424E-2</v>
    <v>-1.04</v>
    <v>USD</v>
    <v>Advanced Micro Devices, Inc. is a global semiconductor company. The Company is focused on high-performance computing, graphics and visualization technologies. Its segments include Data Center, Client, Gaming and Embedded. The Data Center segment includes server central processing unit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The Gaming segment includes discrete GPUs, semi-custom SoC products and development services. The Embedded segment includes embedded CPUs, GPUs, APUs, FPGAs, system on modules (SOMs), and adaptive SoC products. The Company's products include AMD Ryzen AI, Radeon PRO and AMD Advantage Premium.</v>
    <v>26000</v>
    <v>Nasdaq Stock Market</v>
    <v>XNAS</v>
    <v>XNAS</v>
    <v>2485 Augustine Drive, SANTA CLARA, CA, 95054 US</v>
    <v>154.25</v>
    <v>Semiconductors &amp; Semiconductor Equipment</v>
    <v>Stock</v>
    <v>45401.999941330469</v>
    <v>90</v>
    <v>145.29</v>
    <v>236990800000</v>
    <v>ADVANCED MICRO DEVICES, INC.</v>
    <v>ADVANCED MICRO DEVICES, INC.</v>
    <v>151.59</v>
    <v>295.77359999999999</v>
    <v>155.08000000000001</v>
    <v>146.63999999999999</v>
    <v>145.6</v>
    <v>1616140000</v>
    <v>AMD</v>
    <v>ADVANCED MICRO DEVICES, INC. (XNAS:AMD)</v>
    <v>71618197</v>
    <v>65303274</v>
    <v>1969</v>
  </rv>
  <rv s="2">
    <v>91</v>
  </rv>
  <rv s="0">
    <v>https://www.bing.com/financeapi/forcetrigger?t=bwvem7&amp;q=XNAS%3aABNB&amp;form=skydnc</v>
    <v>Learn more on Bing</v>
  </rv>
  <rv s="8">
    <v>en-US</v>
    <v>bwvem7</v>
    <v>268435456</v>
    <v>1</v>
    <v>Powered by Refinitiv</v>
    <v>15</v>
    <v>AIRBNB, INC. (XNAS:ABNB)</v>
    <v>2</v>
    <v>16</v>
    <v>Finance</v>
    <v>17</v>
    <v>170.1</v>
    <v>103.55</v>
    <v>1.2476</v>
    <v>-5.09</v>
    <v>-2.3869999999999998E-3</v>
    <v>-3.1793000000000002E-2</v>
    <v>-0.37</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160.33500000000001</v>
    <v>Software &amp; IT Services</v>
    <v>Stock</v>
    <v>45401.999992314064</v>
    <v>93</v>
    <v>154.56</v>
    <v>100301500000</v>
    <v>AIRBNB, INC.</v>
    <v>AIRBNB, INC.</v>
    <v>159.54</v>
    <v>22.117699999999999</v>
    <v>160.1</v>
    <v>155.01</v>
    <v>154.63999999999999</v>
    <v>647064700</v>
    <v>ABNB</v>
    <v>AIRBNB, INC. (XNAS:ABNB)</v>
    <v>3904759</v>
    <v>3601152</v>
    <v>2008</v>
  </rv>
  <rv s="2">
    <v>94</v>
  </rv>
  <rv s="0">
    <v>https://www.bing.com/financeapi/forcetrigger?t=a1u3p2&amp;q=XNAS%3aGOOG&amp;form=skydnc</v>
    <v>Learn more on Bing</v>
  </rv>
  <rv s="8">
    <v>en-US</v>
    <v>a1u3p2</v>
    <v>268435456</v>
    <v>1</v>
    <v>Powered by Refinitiv</v>
    <v>15</v>
    <v>ALPHABET INC. (XNAS:GOOG)</v>
    <v>2</v>
    <v>16</v>
    <v>Finance</v>
    <v>17</v>
    <v>161.69999999999999</v>
    <v>103.27</v>
    <v>1.0269999999999999</v>
    <v>-1.74</v>
    <v>-6.8069999999999997E-3</v>
    <v>-1.1049999999999999E-2</v>
    <v>-1.06</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157.99</v>
    <v>Software &amp; IT Services</v>
    <v>Stock</v>
    <v>45401.999905207813</v>
    <v>96</v>
    <v>153.91</v>
    <v>1925045000000</v>
    <v>ALPHABET INC.</v>
    <v>ALPHABET INC.</v>
    <v>157.75</v>
    <v>27.137</v>
    <v>157.46</v>
    <v>155.72</v>
    <v>154.66</v>
    <v>12433000000</v>
    <v>GOOG</v>
    <v>ALPHABET INC. (XNAS:GOOG)</v>
    <v>21479881</v>
    <v>21101552</v>
    <v>2015</v>
  </rv>
  <rv s="2">
    <v>97</v>
  </rv>
  <rv s="0">
    <v>https://www.bing.com/financeapi/forcetrigger?t=a1mou2&amp;q=XNAS%3aAAPL&amp;form=skydnc</v>
    <v>Learn more on Bing</v>
  </rv>
  <rv s="8">
    <v>en-US</v>
    <v>a1mou2</v>
    <v>268435456</v>
    <v>1</v>
    <v>Powered by Refinitiv</v>
    <v>15</v>
    <v>APPLE INC. (XNAS:AAPL)</v>
    <v>2</v>
    <v>16</v>
    <v>Finance</v>
    <v>17</v>
    <v>199.62</v>
    <v>162.80000000000001</v>
    <v>1.2670999999999999</v>
    <v>-2.04</v>
    <v>-2.1819999999999999E-3</v>
    <v>-1.2213E-2</v>
    <v>-0.36</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166.4</v>
    <v>Computers, Phones &amp; Household Electronics</v>
    <v>Stock</v>
    <v>45401.999980671091</v>
    <v>99</v>
    <v>164.07499999999999</v>
    <v>2547910000000</v>
    <v>APPLE INC.</v>
    <v>APPLE INC.</v>
    <v>166.21</v>
    <v>25.990600000000001</v>
    <v>167.04</v>
    <v>165</v>
    <v>164.64</v>
    <v>15441880000</v>
    <v>AAPL</v>
    <v>APPLE INC. (XNAS:AAPL)</v>
    <v>68149377</v>
    <v>63861525</v>
    <v>1977</v>
  </rv>
  <rv s="2">
    <v>100</v>
  </rv>
  <rv s="0">
    <v>https://www.bing.com/financeapi/forcetrigger?t=a1nhlh&amp;q=XNAS%3aAMZN&amp;form=skydnc</v>
    <v>Learn more on Bing</v>
  </rv>
  <rv s="8">
    <v>en-US</v>
    <v>a1nhlh</v>
    <v>268435456</v>
    <v>1</v>
    <v>Powered by Refinitiv</v>
    <v>15</v>
    <v>AMAZON.COM, INC. (XNAS:AMZN)</v>
    <v>2</v>
    <v>16</v>
    <v>Finance</v>
    <v>17</v>
    <v>189.77</v>
    <v>101.15</v>
    <v>1.1488</v>
    <v>-4.59</v>
    <v>-4.4669999999999996E-3</v>
    <v>-2.5611000000000002E-2</v>
    <v>-0.78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179</v>
    <v>Diversified Retail</v>
    <v>Stock</v>
    <v>45401.999997789062</v>
    <v>102</v>
    <v>173.44</v>
    <v>1815661000000</v>
    <v>AMAZON.COM, INC.</v>
    <v>AMAZON.COM, INC.</v>
    <v>178.74</v>
    <v>62.0274</v>
    <v>179.22</v>
    <v>174.63</v>
    <v>173.85</v>
    <v>10397190000</v>
    <v>AMZN</v>
    <v>AMAZON.COM, INC. (XNAS:AMZN)</v>
    <v>56000729</v>
    <v>36227412</v>
    <v>1996</v>
  </rv>
  <rv s="2">
    <v>103</v>
  </rv>
  <rv s="0">
    <v>https://www.bing.com/financeapi/forcetrigger?t=a1nq3m&amp;q=BATS%3aARKG&amp;form=skydnc</v>
    <v>Learn more on Bing</v>
  </rv>
  <rv s="9">
    <v>en-US</v>
    <v>a1nq3m</v>
    <v>268435456</v>
    <v>1</v>
    <v>Powered by Refinitiv</v>
    <v>18</v>
    <v>ARK Genomic Revolution (BATS:ARKG)</v>
    <v>19</v>
    <v>20</v>
    <v>Finance</v>
    <v>21</v>
    <v>38.97</v>
    <v>21.97</v>
    <v>1.4413</v>
    <v>-0.23</v>
    <v>-2.5729999999999998E-3</v>
    <v>-9.7660000000000004E-3</v>
    <v>-0.06</v>
    <v>USD</v>
    <v>CBOE BZX Exchange</v>
    <v>BATS</v>
    <v>7.4999999999999997E-3</v>
    <v>23.805</v>
    <v>ETF</v>
    <v>45401.996544918751</v>
    <v>105</v>
    <v>22.93</v>
    <v>1610057749.2030001</v>
    <v>ARK Genomic Revolution</v>
    <v>23.48</v>
    <v>23.55</v>
    <v>23.32</v>
    <v>23.26</v>
    <v>ARKG</v>
    <v>ARK Genomic Revolution (BATS:ARKG)</v>
    <v>3517740</v>
    <v>2189296</v>
  </rv>
  <rv s="2">
    <v>106</v>
  </rv>
  <rv s="0">
    <v>https://www.bing.com/financeapi/forcetrigger?t=a2qw6h&amp;q=OTCM%3aASRE&amp;form=skydnc</v>
    <v>Learn more on Bing</v>
  </rv>
  <rv s="10">
    <v>en-US</v>
    <v>a2qw6h</v>
    <v>268435456</v>
    <v>1</v>
    <v>Powered by Refinitiv</v>
    <v>22</v>
    <v>ASTRA ENERGY, INC. (OTCM:ASRE)</v>
    <v>2</v>
    <v>23</v>
    <v>Finance</v>
    <v>24</v>
    <v>0.45500000000000002</v>
    <v>3.0099999999999998E-2</v>
    <v>-0.7036</v>
    <v>-1.3100000000000001E-2</v>
    <v>-5.0713999999999995E-2</v>
    <v>-0.100769</v>
    <v>-5.9300000000000004E-3</v>
    <v>USD</v>
    <v>Astra Energy, Inc. is an integrated solutions provider investing in and developing clean and renewable energy projects in markets where demand is high, supply is limited and there is an opportunity to address other imminent market needs. The Company is an emerging company in the waste management industry and the electricity and power generation sectors with a focus on energy production from solar, waste conversion and clean burning fuels. The Company is engaged in the acquisition and development of technology in the waste-to-energy project sector. It has a portfolio of intellectual property and global licenses for renewable energy technology and generates projects to deploy that technology. Its projects include Zanzibar Clean and Renewable Energy Park (ZCREP), a 350 MW Power Plant and Hesperia. ZCREP is located on Unguja Island in the Zanzibar Archipelago. It develops and constructs a 350-megawatt (MW) combined cycle power plant in mainland Tanzania.</v>
    <v>35</v>
    <v>OTC Markets</v>
    <v>OTCM</v>
    <v>OTCM</v>
    <v>9565 WAPLES STREET, SUITE 200, SAN DIEGO, CA, 92121 US</v>
    <v>0.13</v>
    <v>Electrical Utilities &amp; IPPs</v>
    <v>Stock</v>
    <v>45402.006944444445</v>
    <v>108</v>
    <v>0.11</v>
    <v>9382859</v>
    <v>ASTRA ENERGY, INC.</v>
    <v>ASTRA ENERGY, INC.</v>
    <v>0.13</v>
    <v>0.13</v>
    <v>0.1169</v>
    <v>0.111</v>
    <v>80263980</v>
    <v>ASRE</v>
    <v>ASTRA ENERGY, INC. (OTCM:ASRE)</v>
    <v>79800</v>
    <v>47430</v>
    <v>2000</v>
  </rv>
  <rv s="2">
    <v>109</v>
  </rv>
  <rv s="0">
    <v>https://www.bing.com/financeapi/forcetrigger?t=bzu86h&amp;q=XNAS%3aCOIN&amp;form=skydnc</v>
    <v>Learn more on Bing</v>
  </rv>
  <rv s="8">
    <v>en-US</v>
    <v>bzu86h</v>
    <v>268435456</v>
    <v>1</v>
    <v>Powered by Refinitiv</v>
    <v>15</v>
    <v>COINBASE GLOBAL, INC. (XNAS:COIN)</v>
    <v>2</v>
    <v>16</v>
    <v>Finance</v>
    <v>17</v>
    <v>283.48</v>
    <v>46.43</v>
    <v>2.8839999999999999</v>
    <v>-7.07</v>
    <v>-5.7340000000000004E-3</v>
    <v>-3.2418999999999996E-2</v>
    <v>-1.21</v>
    <v>USD</v>
    <v>Coinbase Global, Inc. is a holding company of Coinbase, Inc. and other subsidiaries. The Company provides platform, which enables its users to engage in a variety of activities, including discovering, trading, staking, storing, spending, earning and using their crypto assets. The Company offers a suite of products and services that are designed to meet the distinct needs of its three customer groups: consumers, which includes individual retail user customers seeking to discover or trade crypto assets and engage in on chain activities; institutions, which are businesses that include market makers, asset managers, hedge funds, banks, wealth platforms, registered investment advisors, payment platforms, and public and private corporations; developers, which comprise of developers, creators, merchants, crypto asset issuers, organizations and financial institutions, and other groups building decentralized protocols, applications, products, or other services on chain.</v>
    <v>3416</v>
    <v>Nasdaq Stock Market</v>
    <v>XNAS</v>
    <v>XNAS</v>
    <v>C/O Corporation Service Company, 251 Little Falls Drive, WILMINGTON, DE, 19808 US</v>
    <v>227.76</v>
    <v>Financial Technology (Fintech) &amp; Infrastructure</v>
    <v>Stock</v>
    <v>45401.999979027343</v>
    <v>111</v>
    <v>210.18</v>
    <v>51122480000</v>
    <v>COINBASE GLOBAL, INC.</v>
    <v>COINBASE GLOBAL, INC.</v>
    <v>223.83</v>
    <v>2078.337</v>
    <v>218.08</v>
    <v>211.01</v>
    <v>209.8</v>
    <v>242275200</v>
    <v>COIN</v>
    <v>COINBASE GLOBAL, INC. (XNAS:COIN)</v>
    <v>9363985</v>
    <v>11108168</v>
    <v>2014</v>
  </rv>
  <rv s="2">
    <v>112</v>
  </rv>
  <rv s="0">
    <v>https://www.bing.com/financeapi/forcetrigger?t=bq8rqh&amp;q=XNAS%3aCRWD&amp;form=skydnc</v>
    <v>Learn more on Bing</v>
  </rv>
  <rv s="8">
    <v>en-US</v>
    <v>bq8rqh</v>
    <v>268435456</v>
    <v>1</v>
    <v>Powered by Refinitiv</v>
    <v>15</v>
    <v>CROWDSTRIKE HOLDINGS, INC. (XNAS:CRWD)</v>
    <v>2</v>
    <v>16</v>
    <v>Finance</v>
    <v>17</v>
    <v>365</v>
    <v>115.67</v>
    <v>1.0876999999999999</v>
    <v>-11.46</v>
    <v>-5.6799999999999993E-3</v>
    <v>-3.8966000000000001E-2</v>
    <v>-1.6054999999999999</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7925</v>
    <v>Nasdaq Stock Market</v>
    <v>XNAS</v>
    <v>XNAS</v>
    <v>206 E. 9TH STREET, SUITE 1400, AUSTIN, TX, 78701 US</v>
    <v>292.73</v>
    <v>Software &amp; IT Services</v>
    <v>Stock</v>
    <v>45401.999980335153</v>
    <v>114</v>
    <v>280.88</v>
    <v>68361760000</v>
    <v>CROWDSTRIKE HOLDINGS, INC.</v>
    <v>CROWDSTRIKE HOLDINGS, INC.</v>
    <v>291.95</v>
    <v>810.25980000000004</v>
    <v>294.10000000000002</v>
    <v>282.64</v>
    <v>281.03449999999998</v>
    <v>241868700</v>
    <v>CRWD</v>
    <v>CROWDSTRIKE HOLDINGS, INC. (XNAS:CRWD)</v>
    <v>3116556</v>
    <v>2374322</v>
    <v>2011</v>
  </rv>
  <rv s="2">
    <v>115</v>
  </rv>
  <rv s="0">
    <v>https://www.bing.com/financeapi/forcetrigger?t=a23bxm&amp;q=XNAS%3aSOXX&amp;form=skydnc</v>
    <v>Learn more on Bing</v>
  </rv>
  <rv s="9">
    <v>en-US</v>
    <v>a23bxm</v>
    <v>268435456</v>
    <v>1</v>
    <v>Powered by Refinitiv</v>
    <v>18</v>
    <v>iShares:Semiconductor (XNAS:SOXX)</v>
    <v>19</v>
    <v>20</v>
    <v>Finance</v>
    <v>25</v>
    <v>240.01</v>
    <v>131.5299</v>
    <v>1.2450000000000001</v>
    <v>-8.24</v>
    <v>-9.5769999999999991E-4</v>
    <v>-3.9877999999999997E-2</v>
    <v>-0.19</v>
    <v>USD</v>
    <v>Nasdaq Stock Market</v>
    <v>XNAS</v>
    <v>3.9000000000000003E-3</v>
    <v>206.12</v>
    <v>ETF</v>
    <v>45401.999725231253</v>
    <v>117</v>
    <v>197.43</v>
    <v>12954837872.43</v>
    <v>iShares:Semiconductor</v>
    <v>204.8</v>
    <v>206.63</v>
    <v>198.39</v>
    <v>198.2</v>
    <v>SOXX</v>
    <v>iShares:Semiconductor (XNAS:SOXX)</v>
    <v>6406611</v>
    <v>3270244</v>
  </rv>
  <rv s="2">
    <v>118</v>
  </rv>
  <rv s="0">
    <v>https://www.bing.com/financeapi/forcetrigger?t=a1slm7&amp;q=XNAS%3aMETA&amp;form=skydnc</v>
    <v>Learn more on Bing</v>
  </rv>
  <rv s="8">
    <v>en-US</v>
    <v>a1slm7</v>
    <v>268435456</v>
    <v>1</v>
    <v>Powered by Refinitiv</v>
    <v>15</v>
    <v>Meta Platforms, Inc. (XNAS:META)</v>
    <v>2</v>
    <v>16</v>
    <v>Finance</v>
    <v>17</v>
    <v>531.48990000000003</v>
    <v>207.13</v>
    <v>1.1667000000000001</v>
    <v>-20.73</v>
    <v>-6.4440000000000001E-3</v>
    <v>-4.1311E-2</v>
    <v>-3.1</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502.8</v>
    <v>Software &amp; IT Services</v>
    <v>Stock</v>
    <v>45401.999994501566</v>
    <v>120</v>
    <v>475.73</v>
    <v>1226442000000</v>
    <v>Meta Platforms, Inc.</v>
    <v>Meta Platforms, Inc.</v>
    <v>502.8</v>
    <v>33.7562</v>
    <v>501.8</v>
    <v>481.07</v>
    <v>477.97</v>
    <v>2549405000</v>
    <v>META</v>
    <v>Meta Platforms, Inc. (XNAS:META)</v>
    <v>25215364</v>
    <v>13008363</v>
    <v>2004</v>
  </rv>
  <rv s="2">
    <v>121</v>
  </rv>
  <rv s="0">
    <v>http://en.wikipedia.org/wiki/Public_domain</v>
    <v>Public domain</v>
  </rv>
  <rv s="0">
    <v>https://en.wikipedia.org/wiki/Microsoft</v>
    <v>Wikipedia</v>
  </rv>
  <rv s="11">
    <v>123</v>
    <v>124</v>
  </rv>
  <rv s="12">
    <v>30</v>
    <v>https://www.bing.com/th?id=AMMS_e6e837c7bf3a77408619758b7447855a&amp;qlt=95</v>
    <v>125</v>
    <v>0</v>
    <v>https://www.bing.com/images/search?form=xlimg&amp;q=microsoft</v>
    <v>Image of MICROSOFT CORPORATION</v>
  </rv>
  <rv s="0">
    <v>https://www.bing.com/financeapi/forcetrigger?t=a1xzim&amp;q=XNAS%3aMSFT&amp;form=skydnc</v>
    <v>Learn more on Bing</v>
  </rv>
  <rv s="13">
    <v>en-US</v>
    <v>a1xzim</v>
    <v>268435456</v>
    <v>1</v>
    <v>Powered by Refinitiv</v>
    <v>26</v>
    <v>MICROSOFT CORPORATION (XNAS:MSFT)</v>
    <v>28</v>
    <v>29</v>
    <v>Finance</v>
    <v>17</v>
    <v>430.82</v>
    <v>275.37</v>
    <v>0.88270000000000004</v>
    <v>-5.15</v>
    <v>-5.6540000000000002E-3</v>
    <v>-1.2739E-2</v>
    <v>-2.2565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405.48</v>
    <v>126</v>
    <v>Software &amp; IT Services</v>
    <v>Stock</v>
    <v>45401.999979305467</v>
    <v>127</v>
    <v>397.77</v>
    <v>2965636000000</v>
    <v>MICROSOFT CORPORATION</v>
    <v>MICROSOFT CORPORATION</v>
    <v>404.03</v>
    <v>36.562199999999997</v>
    <v>404.27</v>
    <v>399.12</v>
    <v>396.86349999999999</v>
    <v>7430436000</v>
    <v>MSFT</v>
    <v>MICROSOFT CORPORATION (XNAS:MSFT)</v>
    <v>30565789</v>
    <v>19605998</v>
    <v>1993</v>
  </rv>
  <rv s="2">
    <v>128</v>
  </rv>
  <rv s="0">
    <v>https://www.bing.com/financeapi/forcetrigger?t=a1yv52&amp;q=XNAS%3aNVDA&amp;form=skydnc</v>
    <v>Learn more on Bing</v>
  </rv>
  <rv s="8">
    <v>en-US</v>
    <v>a1yv52</v>
    <v>268435456</v>
    <v>1</v>
    <v>Powered by Refinitiv</v>
    <v>15</v>
    <v>NVIDIA CORPORATION (XNAS:NVDA)</v>
    <v>2</v>
    <v>16</v>
    <v>Finance</v>
    <v>17</v>
    <v>974</v>
    <v>262.25</v>
    <v>1.7839</v>
    <v>-84.71</v>
    <v>-3.0969999999999999E-3</v>
    <v>-0.100046</v>
    <v>-2.36</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843.24</v>
    <v>Semiconductors &amp; Semiconductor Equipment</v>
    <v>Stock</v>
    <v>45401.999990867967</v>
    <v>130</v>
    <v>756.06</v>
    <v>1905000000000</v>
    <v>NVIDIA CORPORATION</v>
    <v>NVIDIA CORPORATION</v>
    <v>831.5</v>
    <v>70.9816</v>
    <v>846.71</v>
    <v>762</v>
    <v>759.64</v>
    <v>2500000000</v>
    <v>NVDA</v>
    <v>NVIDIA CORPORATION (XNAS:NVDA)</v>
    <v>87519800</v>
    <v>48569247</v>
    <v>1998</v>
  </rv>
  <rv s="2">
    <v>131</v>
  </rv>
  <rv s="0">
    <v>https://www.bing.com/financeapi/forcetrigger?t=a22wz2&amp;q=XNYS%3aSHOP&amp;form=skydnc</v>
    <v>Learn more on Bing</v>
  </rv>
  <rv s="8">
    <v>en-US</v>
    <v>a22wz2</v>
    <v>268435456</v>
    <v>1</v>
    <v>Powered by Refinitiv</v>
    <v>15</v>
    <v>SHOPIFY INC. (XNYS:SHOP)</v>
    <v>2</v>
    <v>16</v>
    <v>Finance</v>
    <v>17</v>
    <v>91.57</v>
    <v>45.5</v>
    <v>2.1909000000000001</v>
    <v>0.16</v>
    <v>-8.6120000000000001E-4</v>
    <v>2.3019999999999998E-3</v>
    <v>-0.06</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71.63</v>
    <v>Software &amp; IT Services</v>
    <v>Stock</v>
    <v>45401.999886029691</v>
    <v>133</v>
    <v>68.790000000000006</v>
    <v>88838237430</v>
    <v>SHOPIFY INC.</v>
    <v>SHOPIFY INC.</v>
    <v>71</v>
    <v>937.29769999999996</v>
    <v>69.510000000000005</v>
    <v>69.67</v>
    <v>69.61</v>
    <v>1275129000</v>
    <v>SHOP</v>
    <v>SHOPIFY INC. (XNYS:SHOP)</v>
    <v>11077726</v>
    <v>7153429</v>
    <v>2004</v>
  </rv>
  <rv s="2">
    <v>134</v>
  </rv>
  <rv s="0">
    <v>https://www.bing.com/financeapi/forcetrigger?t=a24kar&amp;q=XNAS%3aTSLA&amp;form=skydnc</v>
    <v>Learn more on Bing</v>
  </rv>
  <rv s="8">
    <v>en-US</v>
    <v>a24kar</v>
    <v>268435456</v>
    <v>1</v>
    <v>Powered by Refinitiv</v>
    <v>15</v>
    <v>TESLA, INC. (XNAS:TSLA)</v>
    <v>2</v>
    <v>16</v>
    <v>Finance</v>
    <v>17</v>
    <v>299.29000000000002</v>
    <v>146.22</v>
    <v>2.4664000000000001</v>
    <v>-2.88</v>
    <v>-1.0199999999999999E-3</v>
    <v>-1.9209E-2</v>
    <v>-0.15</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150.94</v>
    <v>Automobiles &amp; Auto Parts</v>
    <v>Stock</v>
    <v>45401.999989698437</v>
    <v>136</v>
    <v>146.22</v>
    <v>468323400000</v>
    <v>TESLA, INC.</v>
    <v>TESLA, INC.</v>
    <v>148.97</v>
    <v>34.867800000000003</v>
    <v>149.93</v>
    <v>147.05000000000001</v>
    <v>146.9</v>
    <v>3184791000</v>
    <v>TSLA</v>
    <v>TESLA, INC. (XNAS:TSLA)</v>
    <v>87074500</v>
    <v>94525228</v>
    <v>2003</v>
  </rv>
  <rv s="2">
    <v>137</v>
  </rv>
  <rv s="0">
    <v>https://www.bing.com/financeapi/forcetrigger?t=a24lfr&amp;q=XNAS%3aTTD&amp;form=skydnc</v>
    <v>Learn more on Bing</v>
  </rv>
  <rv s="8">
    <v>en-US</v>
    <v>a24lfr</v>
    <v>268435456</v>
    <v>1</v>
    <v>Powered by Refinitiv</v>
    <v>15</v>
    <v>THE TRADE DESK, INC. (XNAS:TTD)</v>
    <v>2</v>
    <v>16</v>
    <v>Finance</v>
    <v>17</v>
    <v>94</v>
    <v>59.36</v>
    <v>1.5130999999999999</v>
    <v>-3.51</v>
    <v>-1.294E-4</v>
    <v>-4.3434999999999994E-2</v>
    <v>-0.01</v>
    <v>USD</v>
    <v>The Trade Desk, Inc. offers a self-service, cloud-based ad-buying platform, which enables its clients to plan, manage, optimize and measure data-driven digital advertising campaigns. The Company’s platform allows clients to execute integrated campaigns across ad formats and channels, including video, which includes connected television (CTV), display, audio, digital-out-of-home, native and social, on a multitude of devices, such as computers, mobile devices, televisions and streaming devices. Its platform provides integrated access to a range of omnichannel inventory and data sources, as well as third-party services. Its platform’s integrations with inventory, publishers and data partners provides ad buyers with reach and decision capabilities, and its enterprise application programming interfaces (APIs) enable its clients to customize and expand platform functionality. The Company’s clients are advertising agencies, advertisers and other service providers for agencies or advertisers.</v>
    <v>3115</v>
    <v>Nasdaq Stock Market</v>
    <v>XNAS</v>
    <v>XNAS</v>
    <v>42 N Chestnut St, VENTURA, CA, 93001-2662 US</v>
    <v>80.67</v>
    <v>Software &amp; IT Services</v>
    <v>Stock</v>
    <v>45401.996344039064</v>
    <v>139</v>
    <v>76.83</v>
    <v>37794820000</v>
    <v>THE TRADE DESK, INC.</v>
    <v>THE TRADE DESK, INC.</v>
    <v>80.599999999999994</v>
    <v>225.00970000000001</v>
    <v>80.81</v>
    <v>77.3</v>
    <v>77.290000000000006</v>
    <v>488936800</v>
    <v>TTD</v>
    <v>THE TRADE DESK, INC. (XNAS:TTD)</v>
    <v>3113783</v>
    <v>3130441</v>
    <v>2009</v>
  </rv>
  <rv s="2">
    <v>140</v>
  </rv>
  <rv s="0">
    <v>https://www.bing.com/financeapi/forcetrigger?t=c1dbvh&amp;q=XNYS%3aPATH&amp;form=skydnc</v>
    <v>Learn more on Bing</v>
  </rv>
  <rv s="10">
    <v>en-US</v>
    <v>c1dbvh</v>
    <v>268435456</v>
    <v>1</v>
    <v>Powered by Refinitiv</v>
    <v>22</v>
    <v>UIPATH, INC. (XNYS:PATH)</v>
    <v>2</v>
    <v>23</v>
    <v>Finance</v>
    <v>17</v>
    <v>27.87</v>
    <v>12.375</v>
    <v>1.7709999999999999</v>
    <v>-0.28999999999999998</v>
    <v>-6.9329999999999999E-3</v>
    <v>-1.5231E-2</v>
    <v>-0.13</v>
    <v>USD</v>
    <v>UiPath, Inc. is an enterprise automation and artificial intelligence (AI) software company. The Company is principally focused on building and managing automations and developing computer vision technology. The Company provides its customers with a set of capabilities that allow them to discover opportunities for automation, automate using a digital workforce that seamlessly collaborates with humans, and operate a mission-critical automation program at scale. It enables employees to build automations for both existing and new processes and to automate a range of actions including logging into applications, extracting information from documents, moving folders, filling in forms, reading emails, and updating information fields and databases. Its platform allows users to design and combine UI automations, API integrations, and AI-based document understanding in a single workflow. It offers a managed, multi-tenant software as a service (SaaS) version and automation cloud.</v>
    <v>4035</v>
    <v>New York Stock Exchange</v>
    <v>XNYS</v>
    <v>XNYS</v>
    <v>One Vanderbilt Avenue, 60th Floor, NEW YORK, NY, 10017 US</v>
    <v>19.07</v>
    <v>Software &amp; IT Services</v>
    <v>Stock</v>
    <v>45401.998802592185</v>
    <v>142</v>
    <v>18.572500000000002</v>
    <v>10833990000</v>
    <v>UIPATH, INC.</v>
    <v>UIPATH, INC.</v>
    <v>18.86</v>
    <v>19.04</v>
    <v>18.75</v>
    <v>18.62</v>
    <v>569012300</v>
    <v>PATH</v>
    <v>UIPATH, INC. (XNYS:PATH)</v>
    <v>5614037</v>
    <v>7912690</v>
    <v>2015</v>
  </rv>
  <rv s="2">
    <v>143</v>
  </rv>
  <rv s="0">
    <v>https://www.bing.com/financeapi/forcetrigger?t=bpoxyc&amp;q=XNAS%3aZM&amp;form=skydnc</v>
    <v>Learn more on Bing</v>
  </rv>
  <rv s="8">
    <v>en-US</v>
    <v>bpoxyc</v>
    <v>268435456</v>
    <v>1</v>
    <v>Powered by Refinitiv</v>
    <v>15</v>
    <v>ZOOM VIDEO COMMUNICATIONS, INC. (XNAS:ZM)</v>
    <v>2</v>
    <v>16</v>
    <v>Finance</v>
    <v>17</v>
    <v>75.905000000000001</v>
    <v>58.87</v>
    <v>-3.7400000000000003E-2</v>
    <v>-0.49</v>
    <v>5.0460000000000001E-4</v>
    <v>-8.175E-3</v>
    <v>0.03</v>
    <v>USD</v>
    <v>Zoom Video Communications, Inc. provides an all-in-one intelligent collaboration platform. It provides a unified communications and collaboration platform that delivers fundamentally changes how people interact, connecting them through frictionless and secure meetings, phone, chat, content sharing and more. Its products are grouped under various categories: Core Communications, AI, Employee Experience, Customer Experience and Developer Ecosystem. Core Communications products include Zoom Meetings, Zoom Phone, Zoom Team Chat and others. AI products, such as Zoom AI Companion. Employee Experience products include Zoom Rooms, Workspace Reservation, Zoom Docs and other. Customer Experience products, such as Zoom Contact Center, Zoom Virtual Agent, Zoom Events and others. Developer Ecosystem products include Zoom Developer Platform, Zoom App Marketplace and Zoom Apps. It serves various industries, including education, entertainment/media, enterprise infrastructure, finance, and others.</v>
    <v>7420</v>
    <v>Nasdaq Stock Market</v>
    <v>XNAS</v>
    <v>XNAS</v>
    <v>55 Almaden Boulevard, 6Th Floor, SAN JOSE, CA, 95113 US</v>
    <v>60.209600000000002</v>
    <v>Software &amp; IT Services</v>
    <v>Stock</v>
    <v>45401.995936469531</v>
    <v>145</v>
    <v>59.075000000000003</v>
    <v>18284420000</v>
    <v>ZOOM VIDEO COMMUNICATIONS, INC.</v>
    <v>ZOOM VIDEO COMMUNICATIONS, INC.</v>
    <v>59.81</v>
    <v>29.227</v>
    <v>59.94</v>
    <v>59.45</v>
    <v>59.48</v>
    <v>307559700</v>
    <v>ZM</v>
    <v>ZOOM VIDEO COMMUNICATIONS, INC. (XNAS:ZM)</v>
    <v>2542305</v>
    <v>2608063</v>
    <v>2011</v>
  </rv>
  <rv s="2">
    <v>146</v>
  </rv>
  <rv s="0">
    <v>http://en.wikipedia.org/wiki/Qualcomm</v>
    <v>Wikipedia</v>
  </rv>
  <rv s="11">
    <v>123</v>
    <v>148</v>
  </rv>
  <rv s="12">
    <v>30</v>
    <v>https://www.bing.com/th?id=AMMS_2b1c176dae370ecc0d55a1517537f595&amp;qlt=95</v>
    <v>149</v>
    <v>0</v>
    <v>https://www.bing.com/images/search?form=xlimg&amp;q=qualcomm</v>
    <v>Image of QUALCOMM INCORPORATED</v>
  </rv>
  <rv s="0">
    <v>https://www.bing.com/financeapi/forcetrigger?t=a21k2w&amp;q=XNAS%3aQCOM&amp;form=skydnc</v>
    <v>Learn more on Bing</v>
  </rv>
  <rv s="13">
    <v>en-US</v>
    <v>a21k2w</v>
    <v>268435456</v>
    <v>1</v>
    <v>Powered by Refinitiv</v>
    <v>26</v>
    <v>QUALCOMM INCORPORATED (XNAS:QCOM)</v>
    <v>28</v>
    <v>29</v>
    <v>Finance</v>
    <v>17</v>
    <v>177.59</v>
    <v>101.47</v>
    <v>1.3373999999999999</v>
    <v>-3.81</v>
    <v>-6.5339999999999999E-3</v>
    <v>-2.3599999999999999E-2</v>
    <v>-1.03</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161.38999999999999</v>
    <v>150</v>
    <v>Semiconductors &amp; Semiconductor Equipment</v>
    <v>Stock</v>
    <v>45401.999843240628</v>
    <v>151</v>
    <v>156.34</v>
    <v>175915100000</v>
    <v>QUALCOMM INCORPORATED</v>
    <v>QUALCOMM INCORPORATED</v>
    <v>161.29</v>
    <v>23.0625</v>
    <v>161.44</v>
    <v>157.63</v>
    <v>156.6</v>
    <v>1116000000</v>
    <v>QCOM</v>
    <v>QUALCOMM INCORPORATED (XNAS:QCOM)</v>
    <v>10292182</v>
    <v>7122904</v>
    <v>1991</v>
  </rv>
  <rv s="2">
    <v>152</v>
  </rv>
  <rv s="0">
    <v>https://www.bing.com/financeapi/forcetrigger?t=a234r7&amp;q=XNAS%3aSMCI&amp;form=skydnc</v>
    <v>Learn more on Bing</v>
  </rv>
  <rv s="8">
    <v>en-US</v>
    <v>a234r7</v>
    <v>268435456</v>
    <v>1</v>
    <v>Powered by Refinitiv</v>
    <v>15</v>
    <v>SUPER MICRO COMPUTER, INC. (XNAS:SMCI)</v>
    <v>2</v>
    <v>16</v>
    <v>Finance</v>
    <v>17</v>
    <v>1229</v>
    <v>93.19</v>
    <v>1.4011</v>
    <v>-214.83</v>
    <v>-3.7130000000000002E-3</v>
    <v>-0.23137799999999997</v>
    <v>-2.65</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890.83</v>
    <v>Computers, Phones &amp; Household Electronics</v>
    <v>Stock</v>
    <v>45401.999993332814</v>
    <v>154</v>
    <v>710.95</v>
    <v>41784520000</v>
    <v>SUPER MICRO COMPUTER, INC.</v>
    <v>SUPER MICRO COMPUTER, INC.</v>
    <v>871</v>
    <v>72.5685</v>
    <v>928.48</v>
    <v>713.65</v>
    <v>711</v>
    <v>58550440</v>
    <v>SMCI</v>
    <v>SUPER MICRO COMPUTER, INC. (XNAS:SMCI)</v>
    <v>17238502</v>
    <v>6305641</v>
    <v>2006</v>
  </rv>
  <rv s="2">
    <v>155</v>
  </rv>
  <rv s="0">
    <v>https://www.bing.com/financeapi/forcetrigger?t=ahzwxm&amp;q=Kotak+Emerging+Equity+Scheme-Growth-Direct&amp;form=skydnc</v>
    <v>Learn more on Bing</v>
  </rv>
  <rv s="14">
    <v>en-US</v>
    <v>ahzwxm</v>
    <v>268435456</v>
    <v>1</v>
    <v>Powered by Refinitiv</v>
    <v>31</v>
    <v>Kotak Emerging Equity Scheme-Growth-Direct</v>
    <v>32</v>
    <v>33</v>
    <v>Finance</v>
    <v>34</v>
    <v>-0.13</v>
    <v>-1.07E-3</v>
    <v>IN</v>
    <v>INR</v>
    <v>1.46E-2</v>
    <v>Mutual Fund</v>
    <v>45400</v>
    <v>45402.842977128123</v>
    <v>157</v>
    <v>Kotak Emerging Equity Scheme-Growth-Direct</v>
    <v>121.48699999999999</v>
    <v>121.357</v>
    <v>4.5968</v>
    <v>7.3589000000000002E-2</v>
    <v>-1.0437E-2</v>
    <v>0.41306199999999998</v>
    <v>6.4498E-2</v>
    <v>0.24818300000000001</v>
    <v>0.23672699999999999</v>
    <v>5.9393000000000001E-2</v>
    <v>Kotak Emerging Equity Scheme-Growth-Direct</v>
  </rv>
  <rv s="2">
    <v>158</v>
  </rv>
  <rv s="0">
    <v>https://www.bing.com/financeapi/forcetrigger?t=ai2edm&amp;q=Kotak+Small+Cap-Direct-Growth&amp;form=skydnc</v>
    <v>Learn more on Bing</v>
  </rv>
  <rv s="14">
    <v>en-US</v>
    <v>ai2edm</v>
    <v>268435456</v>
    <v>1</v>
    <v>Powered by Refinitiv</v>
    <v>31</v>
    <v>Kotak Small Cap-Direct-Growth</v>
    <v>32</v>
    <v>33</v>
    <v>Finance</v>
    <v>34</v>
    <v>0.89500000000000002</v>
    <v>3.4229999999999998E-3</v>
    <v>IN</v>
    <v>INR</v>
    <v>1.4800000000000001E-2</v>
    <v>Mutual Fund</v>
    <v>45400</v>
    <v>45402.712686958592</v>
    <v>160</v>
    <v>Kotak Small Cap-Direct-Growth</v>
    <v>261.50400000000002</v>
    <v>262.399</v>
    <v>4.3952</v>
    <v>8.3239000000000007E-2</v>
    <v>1.9090000000000001E-4</v>
    <v>0.422342</v>
    <v>2.5434999999999999E-2</v>
    <v>0.26124900000000001</v>
    <v>0.275565</v>
    <v>3.8481000000000001E-2</v>
    <v>Kotak Small Cap-Direct-Growth</v>
  </rv>
  <rv s="2">
    <v>161</v>
  </rv>
  <rv s="0">
    <v>https://www.bing.com/financeapi/forcetrigger?t=brfnrw&amp;q=Axis+Small+Cap-Direct-Growth&amp;form=skydnc</v>
    <v>Learn more on Bing</v>
  </rv>
  <rv s="14">
    <v>en-US</v>
    <v>brfnrw</v>
    <v>268435456</v>
    <v>1</v>
    <v>Powered by Refinitiv</v>
    <v>31</v>
    <v>Axis Small Cap-Direct-Growth</v>
    <v>32</v>
    <v>33</v>
    <v>Finance</v>
    <v>34</v>
    <v>-0.17</v>
    <v>-1.689E-3</v>
    <v>IN</v>
    <v>INR</v>
    <v>5.0000000000000001E-3</v>
    <v>Mutual Fund</v>
    <v>45400</v>
    <v>45403.130530527342</v>
    <v>163</v>
    <v>Axis Small Cap-Direct-Growth</v>
    <v>100.66</v>
    <v>100.49</v>
    <v>4.7580999999999998</v>
    <v>6.6184999999999994E-2</v>
    <v>-1.7212999999999999E-2</v>
    <v>0.40807599999999999</v>
    <v>2.3319999999999997E-2</v>
    <v>0.27913699999999997</v>
    <v>0.27737800000000001</v>
    <v>3.3041999999999995E-2</v>
    <v>Axis Small Cap-Direct-Growth</v>
  </rv>
  <rv s="2">
    <v>164</v>
  </rv>
  <rv s="0">
    <v>https://www.bing.com/financeapi/forcetrigger?t=bp6i9c&amp;q=Edelweiss+Small+Cap+Fund-Direct-IDCW&amp;form=skydnc</v>
    <v>Learn more on Bing</v>
  </rv>
  <rv s="14">
    <v>en-US</v>
    <v>bp6i9c</v>
    <v>268435456</v>
    <v>1</v>
    <v>Powered by Refinitiv</v>
    <v>31</v>
    <v>Edelweiss Small Cap Fund-Direct-IDCW</v>
    <v>32</v>
    <v>33</v>
    <v>Finance</v>
    <v>34</v>
    <v>-0.13300000000000001</v>
    <v>-3.7399999999999998E-3</v>
    <v>IN</v>
    <v>INR</v>
    <v>5.3E-3</v>
    <v>Mutual Fund</v>
    <v>45400</v>
    <v>45403.233406749219</v>
    <v>166</v>
    <v>Edelweiss Small Cap Fund-Direct-IDCW</v>
    <v>35.557000000000002</v>
    <v>35.423999999999999</v>
    <v>3.2008000000000001</v>
    <v>7.6951000000000006E-2</v>
    <v>-1.4001E-2</v>
    <v>0.499859</v>
    <v>2.9498000000000003E-2</v>
    <v>0.31429699999999999</v>
    <v>0.29253299999999999</v>
    <v>3.6503000000000001E-2</v>
    <v>Edelweiss Small Cap Fund-Direct-IDCW</v>
  </rv>
  <rv s="2">
    <v>167</v>
  </rv>
  <rv s="0">
    <v>https://www.bing.com/financeapi/forcetrigger?t=ahwvhw&amp;q=Axis+Bluechip+Fund-Direct-Growth&amp;form=skydnc</v>
    <v>Learn more on Bing</v>
  </rv>
  <rv s="14">
    <v>en-US</v>
    <v>ahwvhw</v>
    <v>268435456</v>
    <v>1</v>
    <v>Powered by Refinitiv</v>
    <v>31</v>
    <v>Axis Bluechip Fund-Direct-Growth</v>
    <v>32</v>
    <v>33</v>
    <v>Finance</v>
    <v>34</v>
    <v>-0.34</v>
    <v>-5.5200000000000006E-3</v>
    <v>IN</v>
    <v>INR</v>
    <v>5.4000000000000003E-3</v>
    <v>Mutual Fund</v>
    <v>45400</v>
    <v>45402.852202078124</v>
    <v>169</v>
    <v>Axis Bluechip Fund-Direct-Growth</v>
    <v>61.59</v>
    <v>61.25</v>
    <v>2.8121</v>
    <v>3.2690999999999998E-2</v>
    <v>-3.3759000000000004E-2</v>
    <v>0.29020399999999996</v>
    <v>6.3183000000000003E-2</v>
    <v>0.13802799999999998</v>
    <v>0.149121</v>
    <v>5.8601E-2</v>
    <v>Axis Bluechip Fund-Direct-Growth</v>
  </rv>
  <rv s="2">
    <v>170</v>
  </rv>
  <rv s="0">
    <v>https://www.bing.com/financeapi/forcetrigger?t=a1y4oc&amp;q=XNAS%3aMU&amp;form=skydnc</v>
    <v>Learn more on Bing</v>
  </rv>
  <rv s="8">
    <v>en-US</v>
    <v>a1y4oc</v>
    <v>268435456</v>
    <v>1</v>
    <v>Powered by Refinitiv</v>
    <v>15</v>
    <v>MICRON TECHNOLOGY, INC. (XNAS:MU)</v>
    <v>2</v>
    <v>16</v>
    <v>Finance</v>
    <v>17</v>
    <v>130.54310000000001</v>
    <v>58.03</v>
    <v>1.2899</v>
    <v>-5.16</v>
    <v>-1.686E-3</v>
    <v>-4.6100000000000002E-2</v>
    <v>-0.18</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110.88</v>
    <v>Semiconductors &amp; Semiconductor Equipment</v>
    <v>Stock</v>
    <v>45401.999843981248</v>
    <v>172</v>
    <v>105.72</v>
    <v>118233700000</v>
    <v>MICRON TECHNOLOGY, INC.</v>
    <v>MICRON TECHNOLOGY, INC.</v>
    <v>109.66</v>
    <v>0</v>
    <v>111.93</v>
    <v>106.77</v>
    <v>106.59</v>
    <v>1107368000</v>
    <v>MU</v>
    <v>MICRON TECHNOLOGY, INC. (XNAS:MU)</v>
    <v>33787517</v>
    <v>31409687</v>
    <v>1984</v>
  </rv>
  <rv s="2">
    <v>173</v>
  </rv>
</rvData>
</file>

<file path=xl/richData/rdrichvaluestructure.xml><?xml version="1.0" encoding="utf-8"?>
<rvStructures xmlns="http://schemas.microsoft.com/office/spreadsheetml/2017/richdata" count="1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Previous close"/>
    <k n="Price"/>
    <k n="Rating"/>
    <k n="Return (1m)"/>
    <k n="Return (1w)"/>
    <k n="Return (1y)"/>
    <k n="Return (3m)"/>
    <k n="Return (3y)"/>
    <k n="Return (5y)"/>
    <k n="Return (YTD)"/>
    <k n="UniqueName" t="s"/>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2">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_Flags</v>
      <v t="s">Last update time</v>
      <v t="s">Last trade time</v>
      <v t="s">Instrument type</v>
      <v t="s">Currency</v>
      <v t="s">UniqueName</v>
      <v t="s">_DisplayString</v>
      <v t="s">LearnMoreOnLink</v>
      <v t="s">%ProviderInfo</v>
    </a>
  </spbArrays>
  <spbData count="35">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v>1</v>
    </spb>
    <spb s="4">
      <v>Delayed 15 minutes</v>
      <v>from previous close</v>
      <v>from previous close</v>
      <v>GMT</v>
    </spb>
    <spb s="5">
      <v>2</v>
      <v>Name</v>
    </spb>
    <spb s="7">
      <v>1</v>
      <v>2</v>
      <v>1</v>
      <v>3</v>
      <v>1</v>
      <v>1</v>
      <v>1</v>
      <v>4</v>
      <v>5</v>
      <v>6</v>
      <v>1</v>
      <v>1</v>
      <v>1</v>
      <v>4</v>
      <v>7</v>
      <v>8</v>
      <v>9</v>
      <v>4</v>
    </spb>
    <spb s="0">
      <v>3</v>
      <v>Name</v>
      <v>LearnMoreOnLink</v>
    </spb>
    <spb s="8">
      <v>1</v>
      <v>2</v>
      <v>1</v>
      <v>3</v>
      <v>1</v>
      <v>1</v>
      <v>1</v>
      <v>4</v>
      <v>4</v>
      <v>5</v>
      <v>6</v>
      <v>1</v>
      <v>1</v>
      <v>1</v>
      <v>4</v>
      <v>7</v>
      <v>8</v>
      <v>9</v>
      <v>4</v>
    </spb>
    <spb s="5">
      <v>4</v>
      <v>Name</v>
    </spb>
    <spb s="0">
      <v>5</v>
      <v>Name</v>
      <v>LearnMoreOnLink</v>
    </spb>
    <spb s="9">
      <v>1</v>
      <v>2</v>
      <v>2</v>
      <v>1</v>
      <v>3</v>
      <v>1</v>
      <v>1</v>
      <v>1</v>
      <v>4</v>
      <v>5</v>
      <v>6</v>
      <v>1</v>
      <v>1</v>
      <v>1</v>
      <v>4</v>
      <v>7</v>
      <v>8</v>
      <v>9</v>
      <v>4</v>
    </spb>
    <spb s="0">
      <v>6</v>
      <v>Name</v>
      <v>LearnMoreOnLink</v>
    </spb>
    <spb s="10">
      <v>10</v>
      <v>2</v>
      <v>2</v>
      <v>10</v>
      <v>3</v>
      <v>10</v>
      <v>10</v>
      <v>10</v>
      <v>4</v>
      <v>4</v>
      <v>5</v>
      <v>11</v>
      <v>10</v>
      <v>10</v>
      <v>10</v>
      <v>4</v>
      <v>7</v>
      <v>8</v>
      <v>9</v>
      <v>4</v>
      <v>10</v>
      <v>10</v>
      <v>5</v>
    </spb>
    <spb s="11">
      <v>at close</v>
      <v>from previous close</v>
      <v>from previous close</v>
      <v>Source: Nasdaq</v>
      <v>GMT</v>
      <v>Delayed 15 minutes</v>
      <v>from close</v>
      <v>from close</v>
    </spb>
    <spb s="0">
      <v>7</v>
      <v>Name</v>
      <v>LearnMoreOnLink</v>
    </spb>
    <spb s="12">
      <v>1</v>
      <v>1</v>
      <v>1</v>
    </spb>
    <spb s="13">
      <v>10</v>
      <v>2</v>
      <v>10</v>
      <v>3</v>
      <v>10</v>
      <v>10</v>
      <v>10</v>
      <v>4</v>
      <v>5</v>
      <v>11</v>
      <v>10</v>
      <v>10</v>
      <v>5</v>
      <v>10</v>
      <v>4</v>
      <v>7</v>
      <v>9</v>
      <v>10</v>
      <v>10</v>
      <v>5</v>
    </spb>
    <spb s="14">
      <v>at close</v>
      <v>from previous close</v>
      <v>from previous close</v>
      <v>GMT</v>
      <v>BATS BZX Real-Time Last Price</v>
      <v>from close</v>
      <v>from close</v>
    </spb>
    <spb s="0">
      <v>8</v>
      <v>Name</v>
      <v>LearnMoreOnLink</v>
    </spb>
    <spb s="15">
      <v>10</v>
      <v>2</v>
      <v>10</v>
      <v>3</v>
      <v>10</v>
      <v>10</v>
      <v>10</v>
      <v>4</v>
      <v>4</v>
      <v>5</v>
      <v>11</v>
      <v>10</v>
      <v>10</v>
      <v>10</v>
      <v>4</v>
      <v>7</v>
      <v>8</v>
      <v>9</v>
      <v>4</v>
      <v>10</v>
      <v>10</v>
      <v>5</v>
    </spb>
    <spb s="14">
      <v>at close</v>
      <v>from previous close</v>
      <v>from previous close</v>
      <v>GMT</v>
      <v>Delayed 15 minutes</v>
      <v>from close</v>
      <v>from close</v>
    </spb>
    <spb s="16">
      <v>at close</v>
      <v>from previous close</v>
      <v>Source: Nasdaq</v>
      <v>from previous close</v>
      <v>GMT</v>
      <v>Delayed 15 minutes</v>
      <v>from close</v>
      <v>from close</v>
    </spb>
    <spb s="0">
      <v>9</v>
      <v>Name</v>
      <v>LearnMoreOnLink</v>
    </spb>
    <spb s="17">
      <v>0</v>
      <v>0</v>
    </spb>
    <spb s="18">
      <v>27</v>
      <v>1</v>
      <v>1</v>
      <v>1</v>
      <v>1</v>
    </spb>
    <spb s="19">
      <v>10</v>
      <v>2</v>
      <v>2</v>
      <v>10</v>
      <v>3</v>
      <v>10</v>
      <v>12</v>
      <v>10</v>
      <v>10</v>
      <v>4</v>
      <v>4</v>
      <v>5</v>
      <v>11</v>
      <v>10</v>
      <v>10</v>
      <v>10</v>
      <v>4</v>
      <v>7</v>
      <v>8</v>
      <v>9</v>
      <v>4</v>
      <v>10</v>
      <v>10</v>
      <v>5</v>
    </spb>
    <spb s="20">
      <v>Powered by Refinitiv</v>
    </spb>
    <spb s="0">
      <v>10</v>
      <v>Name</v>
      <v>LearnMoreOnLink</v>
    </spb>
    <spb s="21">
      <v>1</v>
      <v>1</v>
      <v>1</v>
      <v>1</v>
    </spb>
    <spb s="22">
      <v>3</v>
      <v>1</v>
      <v>1</v>
      <v>4</v>
      <v>5</v>
      <v>5</v>
      <v>5</v>
      <v>5</v>
      <v>5</v>
      <v>5</v>
      <v>5</v>
      <v>5</v>
      <v>5</v>
      <v>1</v>
      <v>13</v>
      <v>7</v>
      <v>9</v>
    </spb>
    <spb s="23">
      <v>from previous close</v>
      <v>from previous close</v>
      <v>GMT</v>
      <v>GMT</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k n="Last update time" t="spb"/>
  </s>
  <s>
    <k n="Name" t="i"/>
    <k n="Price" t="i"/>
    <k n="Change" t="i"/>
    <k n="Rating" t="i"/>
    <k n="Change (%)"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Sty dxfid="1">
      <rpv i="0">_([$$-en-US]* #,##0.00_);_([$$-en-US]* (#,##0.00);_([$$-en-US]* "-"??_);_(@_)</rpv>
    </rSty>
    <rSty dxfid="1">
      <rpv i="0">_([$$-en-US]* #,##0_);_([$$-en-US]* (#,##0);_([$$-en-US]* "-"_);_(@_)</rpv>
    </rSty>
    <rSty>
      <rpv i="2">1</rpv>
    </rSty>
    <rSty dxfid="7"/>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28"/>
  <sheetViews>
    <sheetView showGridLines="0" topLeftCell="A6" workbookViewId="0">
      <selection activeCell="G19" sqref="G19"/>
    </sheetView>
  </sheetViews>
  <sheetFormatPr defaultRowHeight="15" x14ac:dyDescent="0.25"/>
  <cols>
    <col min="1" max="1" width="20.140625" customWidth="1"/>
    <col min="2" max="2" width="24.42578125" customWidth="1"/>
    <col min="3" max="3" width="32.85546875" customWidth="1"/>
    <col min="4" max="4" width="20.42578125" bestFit="1" customWidth="1"/>
    <col min="5" max="5" width="21.5703125" customWidth="1"/>
    <col min="6" max="6" width="25.5703125" customWidth="1"/>
    <col min="7" max="7" width="26.140625" customWidth="1"/>
    <col min="8" max="8" width="12.5703125" customWidth="1"/>
    <col min="9" max="9" width="15.7109375" bestFit="1" customWidth="1"/>
    <col min="10" max="10" width="20.7109375" customWidth="1"/>
    <col min="11" max="11" width="26.28515625" customWidth="1"/>
  </cols>
  <sheetData>
    <row r="6" spans="1:3" ht="24.75" customHeight="1" x14ac:dyDescent="0.25">
      <c r="C6" s="17"/>
    </row>
    <row r="10" spans="1:3" ht="21" x14ac:dyDescent="0.35">
      <c r="A10" s="19"/>
      <c r="B10" s="19"/>
    </row>
    <row r="11" spans="1:3" ht="21" x14ac:dyDescent="0.35">
      <c r="A11" s="19"/>
      <c r="B11" s="19"/>
    </row>
    <row r="16" spans="1:3" ht="15.75" thickBot="1" x14ac:dyDescent="0.3"/>
    <row r="17" spans="1:8" ht="24" thickBot="1" x14ac:dyDescent="0.4">
      <c r="A17" s="140" t="s">
        <v>23</v>
      </c>
      <c r="B17" s="141"/>
      <c r="D17" s="137" t="s">
        <v>1066</v>
      </c>
      <c r="E17" s="138"/>
      <c r="F17" s="138"/>
      <c r="G17" s="138"/>
      <c r="H17" s="139"/>
    </row>
    <row r="18" spans="1:8" ht="18.75" x14ac:dyDescent="0.3">
      <c r="A18" s="18" t="s">
        <v>14</v>
      </c>
      <c r="B18" s="18" t="s">
        <v>15</v>
      </c>
      <c r="C18" s="33"/>
      <c r="D18" s="34" t="s">
        <v>1064</v>
      </c>
      <c r="E18" s="34" t="s">
        <v>15</v>
      </c>
      <c r="F18" s="34" t="s">
        <v>16</v>
      </c>
      <c r="G18" s="34" t="s">
        <v>18</v>
      </c>
      <c r="H18" s="34" t="s">
        <v>17</v>
      </c>
    </row>
    <row r="19" spans="1:8" ht="23.25" x14ac:dyDescent="0.35">
      <c r="A19" s="29" t="s">
        <v>22</v>
      </c>
      <c r="B19" s="28">
        <f>'Fixed Deposits'!B5</f>
        <v>2100000</v>
      </c>
      <c r="D19" s="29" t="s">
        <v>2</v>
      </c>
      <c r="E19" s="30">
        <f>SUM('Indian Stocks Details'!J:J)</f>
        <v>2868032.56</v>
      </c>
      <c r="F19" s="30">
        <f>SUM('Indian Stocks Details'!L:L)</f>
        <v>3692336.9499999993</v>
      </c>
      <c r="G19" s="31">
        <f>F19-E19</f>
        <v>824304.3899999992</v>
      </c>
      <c r="H19" s="32">
        <f>G19/E19</f>
        <v>0.28741109898696521</v>
      </c>
    </row>
    <row r="20" spans="1:8" ht="23.25" x14ac:dyDescent="0.35">
      <c r="A20" s="29" t="s">
        <v>3</v>
      </c>
      <c r="B20" s="28">
        <f>SUM(B19:B19)</f>
        <v>2100000</v>
      </c>
      <c r="D20" s="29" t="s">
        <v>9</v>
      </c>
      <c r="E20" s="30">
        <f>'Total US Stocks Portfolio'!P19</f>
        <v>867079.69806304772</v>
      </c>
      <c r="F20" s="30">
        <f>'Total US Stocks Portfolio'!R19</f>
        <v>1114810.1986244838</v>
      </c>
      <c r="G20" s="31">
        <f>F20-E20</f>
        <v>247730.50056143606</v>
      </c>
      <c r="H20" s="32">
        <f t="shared" ref="H20:H22" si="0">G20/E20</f>
        <v>0.28570672466998864</v>
      </c>
    </row>
    <row r="21" spans="1:8" ht="21" x14ac:dyDescent="0.35">
      <c r="D21" s="29" t="s">
        <v>1</v>
      </c>
      <c r="E21" s="30">
        <f>'Total MF Portfolio - 2021 - 22'!D10</f>
        <v>227244.08</v>
      </c>
      <c r="F21" s="30">
        <f>'Total MF Portfolio - 2021 - 22'!F10</f>
        <v>310786.47476200003</v>
      </c>
      <c r="G21" s="31">
        <f>F21-E21</f>
        <v>83542.39476200004</v>
      </c>
      <c r="H21" s="32">
        <f t="shared" si="0"/>
        <v>0.3676328763415973</v>
      </c>
    </row>
    <row r="22" spans="1:8" ht="21" x14ac:dyDescent="0.35">
      <c r="D22" s="29" t="s">
        <v>1065</v>
      </c>
      <c r="E22" s="30">
        <f>'Total Crypto Portfolio'!L13</f>
        <v>457254.0359082201</v>
      </c>
      <c r="F22" s="30">
        <f>'Total Crypto Portfolio'!P13</f>
        <v>710099.1087881095</v>
      </c>
      <c r="G22" s="31">
        <f>F22-E22</f>
        <v>252845.0728798894</v>
      </c>
      <c r="H22" s="32">
        <f t="shared" si="0"/>
        <v>0.55296411408961388</v>
      </c>
    </row>
    <row r="23" spans="1:8" ht="23.25" x14ac:dyDescent="0.35">
      <c r="D23" s="15" t="s">
        <v>3</v>
      </c>
      <c r="E23" s="30">
        <f>SUM(E19:E22)</f>
        <v>4419610.3739712676</v>
      </c>
      <c r="F23" s="30">
        <f>SUM(F19:F22)</f>
        <v>5828032.732174593</v>
      </c>
      <c r="G23" s="30">
        <f>SUM(G19:G22)</f>
        <v>1408422.358203325</v>
      </c>
      <c r="H23" s="32">
        <f>G23/E23</f>
        <v>0.31867568383359063</v>
      </c>
    </row>
    <row r="25" spans="1:8" ht="21" x14ac:dyDescent="0.35">
      <c r="D25" s="29" t="s">
        <v>1162</v>
      </c>
      <c r="E25" s="30">
        <v>0</v>
      </c>
      <c r="F25" s="30">
        <f>'Micron Stocks'!E25</f>
        <v>5275878.2632379988</v>
      </c>
      <c r="G25" s="31"/>
      <c r="H25" s="32"/>
    </row>
    <row r="28" spans="1:8" ht="26.25" x14ac:dyDescent="0.4">
      <c r="B28" s="91" t="s">
        <v>1161</v>
      </c>
      <c r="C28" s="91">
        <f xml:space="preserve"> SUM(B20,F23,F25)</f>
        <v>13203910.995412592</v>
      </c>
    </row>
  </sheetData>
  <mergeCells count="2">
    <mergeCell ref="D17:H17"/>
    <mergeCell ref="A17:B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82361-C8C3-4B91-A927-C6F229081636}">
  <dimension ref="A1:G16"/>
  <sheetViews>
    <sheetView workbookViewId="0">
      <selection activeCell="W14" sqref="W14"/>
    </sheetView>
  </sheetViews>
  <sheetFormatPr defaultRowHeight="15" x14ac:dyDescent="0.25"/>
  <cols>
    <col min="1" max="1" width="18.85546875" customWidth="1"/>
    <col min="2" max="2" width="12.85546875" customWidth="1"/>
    <col min="3" max="3" width="15.28515625" bestFit="1" customWidth="1"/>
    <col min="6" max="6" width="14.5703125" bestFit="1" customWidth="1"/>
    <col min="7" max="7" width="12.5703125" bestFit="1" customWidth="1"/>
  </cols>
  <sheetData>
    <row r="1" spans="1:7" x14ac:dyDescent="0.25">
      <c r="A1" s="131" t="s">
        <v>1215</v>
      </c>
      <c r="B1" s="131" t="s">
        <v>1216</v>
      </c>
      <c r="C1" s="131" t="s">
        <v>27</v>
      </c>
      <c r="G1" t="s">
        <v>1230</v>
      </c>
    </row>
    <row r="2" spans="1:7" x14ac:dyDescent="0.25">
      <c r="A2" s="20" t="s">
        <v>1214</v>
      </c>
      <c r="B2" s="20" t="s">
        <v>1217</v>
      </c>
      <c r="C2" s="27">
        <v>667259</v>
      </c>
      <c r="F2" s="20" t="s">
        <v>1218</v>
      </c>
      <c r="G2" s="38">
        <v>3500</v>
      </c>
    </row>
    <row r="3" spans="1:7" x14ac:dyDescent="0.25">
      <c r="A3" s="20" t="s">
        <v>1218</v>
      </c>
      <c r="B3" s="20" t="s">
        <v>1219</v>
      </c>
      <c r="C3" s="27">
        <v>397257</v>
      </c>
      <c r="F3" s="20" t="s">
        <v>1218</v>
      </c>
      <c r="G3" s="38">
        <v>3500</v>
      </c>
    </row>
    <row r="4" spans="1:7" x14ac:dyDescent="0.25">
      <c r="A4" s="20" t="s">
        <v>1218</v>
      </c>
      <c r="B4" s="20" t="s">
        <v>1092</v>
      </c>
      <c r="C4" s="27">
        <v>350000</v>
      </c>
      <c r="F4" s="20" t="s">
        <v>1220</v>
      </c>
      <c r="G4" s="38">
        <v>67381</v>
      </c>
    </row>
    <row r="5" spans="1:7" x14ac:dyDescent="0.25">
      <c r="A5" s="20" t="s">
        <v>1220</v>
      </c>
      <c r="B5" s="20" t="s">
        <v>1221</v>
      </c>
      <c r="C5" s="27">
        <v>7300000</v>
      </c>
      <c r="F5" s="20" t="s">
        <v>1220</v>
      </c>
      <c r="G5" s="38">
        <v>78761</v>
      </c>
    </row>
    <row r="6" spans="1:7" x14ac:dyDescent="0.25">
      <c r="A6" s="20" t="s">
        <v>1220</v>
      </c>
      <c r="B6" s="20" t="s">
        <v>1221</v>
      </c>
      <c r="C6" s="27">
        <v>13100000</v>
      </c>
      <c r="F6" s="20" t="s">
        <v>1222</v>
      </c>
      <c r="G6" s="38">
        <v>11825</v>
      </c>
    </row>
    <row r="7" spans="1:7" x14ac:dyDescent="0.25">
      <c r="A7" s="20" t="s">
        <v>1222</v>
      </c>
      <c r="B7" s="20" t="s">
        <v>1223</v>
      </c>
      <c r="C7" s="27">
        <f>11825*13</f>
        <v>153725</v>
      </c>
      <c r="F7" s="20" t="s">
        <v>1224</v>
      </c>
      <c r="G7" s="38">
        <v>42801</v>
      </c>
    </row>
    <row r="8" spans="1:7" x14ac:dyDescent="0.25">
      <c r="A8" s="20" t="s">
        <v>1224</v>
      </c>
      <c r="B8" s="20" t="s">
        <v>1225</v>
      </c>
      <c r="C8" s="27">
        <v>1600000</v>
      </c>
      <c r="F8" s="134" t="s">
        <v>1231</v>
      </c>
      <c r="G8" s="38">
        <v>30000</v>
      </c>
    </row>
    <row r="9" spans="1:7" x14ac:dyDescent="0.25">
      <c r="C9" s="38">
        <f>SUM(C2:C8)</f>
        <v>23568241</v>
      </c>
      <c r="G9" s="38">
        <f>SUM(G2:G8)</f>
        <v>237768</v>
      </c>
    </row>
    <row r="10" spans="1:7" x14ac:dyDescent="0.25">
      <c r="G10" s="38">
        <v>100000</v>
      </c>
    </row>
    <row r="11" spans="1:7" x14ac:dyDescent="0.25">
      <c r="F11" t="s">
        <v>1232</v>
      </c>
      <c r="G11" s="38">
        <v>97665</v>
      </c>
    </row>
    <row r="12" spans="1:7" x14ac:dyDescent="0.25">
      <c r="F12" t="s">
        <v>1233</v>
      </c>
      <c r="G12" s="38">
        <v>150000</v>
      </c>
    </row>
    <row r="13" spans="1:7" x14ac:dyDescent="0.25">
      <c r="G13" s="38"/>
    </row>
    <row r="15" spans="1:7" x14ac:dyDescent="0.25">
      <c r="G15" s="38">
        <v>237000</v>
      </c>
    </row>
    <row r="16" spans="1:7" x14ac:dyDescent="0.25">
      <c r="G16" s="38">
        <v>150000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3" sqref="B3"/>
    </sheetView>
  </sheetViews>
  <sheetFormatPr defaultRowHeight="15" x14ac:dyDescent="0.25"/>
  <cols>
    <col min="2" max="2" width="14.42578125" bestFit="1" customWidth="1"/>
  </cols>
  <sheetData>
    <row r="1" spans="1:2" x14ac:dyDescent="0.25">
      <c r="A1" s="22" t="s">
        <v>1067</v>
      </c>
      <c r="B1" s="22" t="s">
        <v>1068</v>
      </c>
    </row>
    <row r="2" spans="1:2" x14ac:dyDescent="0.25">
      <c r="A2" t="s">
        <v>1069</v>
      </c>
      <c r="B2" s="38">
        <v>1000000</v>
      </c>
    </row>
    <row r="3" spans="1:2" x14ac:dyDescent="0.25">
      <c r="A3" t="s">
        <v>1070</v>
      </c>
      <c r="B3" s="38">
        <v>1000000</v>
      </c>
    </row>
    <row r="4" spans="1:2" x14ac:dyDescent="0.25">
      <c r="A4" t="s">
        <v>1182</v>
      </c>
      <c r="B4" s="38">
        <v>100000</v>
      </c>
    </row>
    <row r="5" spans="1:2" x14ac:dyDescent="0.25">
      <c r="B5" s="38">
        <f>SUM(B2:B4)</f>
        <v>2100000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2032-018E-4D1A-A9DC-28DAFD0EFB41}">
  <dimension ref="A1:N221"/>
  <sheetViews>
    <sheetView tabSelected="1" zoomScale="89" zoomScaleNormal="89" workbookViewId="0">
      <pane xSplit="1" topLeftCell="B1" activePane="topRight" state="frozen"/>
      <selection activeCell="A19" sqref="A19"/>
      <selection pane="topRight" activeCell="A14" sqref="A14"/>
    </sheetView>
  </sheetViews>
  <sheetFormatPr defaultColWidth="34.5703125" defaultRowHeight="15" x14ac:dyDescent="0.25"/>
  <cols>
    <col min="1" max="1" width="68.7109375" bestFit="1" customWidth="1"/>
    <col min="2" max="2" width="14.5703125" customWidth="1"/>
    <col min="3" max="3" width="13.140625" bestFit="1" customWidth="1"/>
    <col min="4" max="4" width="14" bestFit="1" customWidth="1"/>
    <col min="5" max="5" width="12.140625" bestFit="1" customWidth="1"/>
    <col min="6" max="6" width="14.7109375" bestFit="1" customWidth="1"/>
    <col min="7" max="7" width="12" bestFit="1" customWidth="1"/>
    <col min="8" max="8" width="12.28515625" bestFit="1" customWidth="1"/>
    <col min="9" max="9" width="10.5703125" bestFit="1" customWidth="1"/>
    <col min="10" max="10" width="12.28515625" bestFit="1" customWidth="1"/>
    <col min="11" max="11" width="13.85546875" bestFit="1" customWidth="1"/>
    <col min="12" max="12" width="14" bestFit="1" customWidth="1"/>
    <col min="13" max="13" width="20.7109375" bestFit="1" customWidth="1"/>
    <col min="14" max="14" width="17.7109375" style="146" customWidth="1"/>
  </cols>
  <sheetData>
    <row r="1" spans="1:14" x14ac:dyDescent="0.25">
      <c r="A1" s="73" t="s">
        <v>1153</v>
      </c>
      <c r="B1" t="s">
        <v>1155</v>
      </c>
      <c r="C1" s="99" t="s">
        <v>1178</v>
      </c>
    </row>
    <row r="2" spans="1:14" x14ac:dyDescent="0.25">
      <c r="A2" s="64" t="s">
        <v>13</v>
      </c>
      <c r="B2" s="65">
        <v>1242311.1300000004</v>
      </c>
      <c r="C2" s="100">
        <f>B2/$B$6</f>
        <v>0.43315795898774601</v>
      </c>
    </row>
    <row r="3" spans="1:14" x14ac:dyDescent="0.25">
      <c r="A3" s="64" t="s">
        <v>12</v>
      </c>
      <c r="B3" s="65">
        <v>639461.04</v>
      </c>
      <c r="C3" s="100">
        <f>B3/$B$6</f>
        <v>0.22296156916712268</v>
      </c>
    </row>
    <row r="4" spans="1:14" x14ac:dyDescent="0.25">
      <c r="A4" s="64" t="s">
        <v>11</v>
      </c>
      <c r="B4" s="65">
        <v>986260.39</v>
      </c>
      <c r="C4" s="100">
        <f>B4/$B$6</f>
        <v>0.34388047184513132</v>
      </c>
    </row>
    <row r="5" spans="1:14" x14ac:dyDescent="0.25">
      <c r="A5" s="64" t="s">
        <v>1154</v>
      </c>
      <c r="B5" s="65"/>
      <c r="C5" s="20"/>
    </row>
    <row r="6" spans="1:14" x14ac:dyDescent="0.25">
      <c r="A6" s="64" t="s">
        <v>1102</v>
      </c>
      <c r="B6" s="65">
        <v>2868032.5600000005</v>
      </c>
      <c r="C6" s="20"/>
    </row>
    <row r="9" spans="1:14" x14ac:dyDescent="0.25">
      <c r="A9" s="135" t="s">
        <v>1095</v>
      </c>
      <c r="B9" s="136" t="s">
        <v>1195</v>
      </c>
    </row>
    <row r="11" spans="1:14" ht="60" x14ac:dyDescent="0.25">
      <c r="A11" s="133" t="s">
        <v>1076</v>
      </c>
      <c r="B11" s="132" t="s">
        <v>1145</v>
      </c>
      <c r="C11" s="132" t="s">
        <v>1236</v>
      </c>
      <c r="D11" s="132" t="s">
        <v>1148</v>
      </c>
      <c r="E11" s="132" t="s">
        <v>1149</v>
      </c>
      <c r="F11" s="132" t="s">
        <v>1197</v>
      </c>
      <c r="G11" s="132" t="s">
        <v>1237</v>
      </c>
      <c r="H11" s="132" t="s">
        <v>1196</v>
      </c>
      <c r="I11" s="132" t="s">
        <v>1146</v>
      </c>
      <c r="J11" s="132" t="s">
        <v>1204</v>
      </c>
      <c r="K11" s="132" t="s">
        <v>1203</v>
      </c>
      <c r="L11" s="132" t="s">
        <v>1206</v>
      </c>
      <c r="M11" s="132" t="s">
        <v>1207</v>
      </c>
      <c r="N11" s="121" t="s">
        <v>1235</v>
      </c>
    </row>
    <row r="12" spans="1:14" x14ac:dyDescent="0.25">
      <c r="A12" s="123" t="s">
        <v>1175</v>
      </c>
      <c r="B12" s="143">
        <v>550</v>
      </c>
      <c r="C12" s="151">
        <v>169.91636363636363</v>
      </c>
      <c r="D12" s="144">
        <v>93454</v>
      </c>
      <c r="E12" s="144">
        <v>408.15</v>
      </c>
      <c r="F12" s="144">
        <v>224482.5</v>
      </c>
      <c r="G12" s="152">
        <v>1.402064117105742</v>
      </c>
      <c r="H12" s="144">
        <v>131028.5</v>
      </c>
      <c r="I12" s="144">
        <v>101</v>
      </c>
      <c r="J12" s="143">
        <v>449.5</v>
      </c>
      <c r="K12" s="145">
        <v>0.51617352614015566</v>
      </c>
      <c r="L12" s="145">
        <v>1.9582449249768152</v>
      </c>
      <c r="M12" s="145">
        <v>0.75254195761362241</v>
      </c>
      <c r="N12" s="150">
        <v>100000</v>
      </c>
    </row>
    <row r="13" spans="1:14" x14ac:dyDescent="0.25">
      <c r="A13" s="123" t="s">
        <v>1180</v>
      </c>
      <c r="B13" s="143">
        <v>527</v>
      </c>
      <c r="C13" s="151">
        <v>93.931461100569251</v>
      </c>
      <c r="D13" s="144">
        <v>49501.88</v>
      </c>
      <c r="E13" s="144">
        <v>189.2</v>
      </c>
      <c r="F13" s="144">
        <v>99708.4</v>
      </c>
      <c r="G13" s="152">
        <v>1.0142346108875058</v>
      </c>
      <c r="H13" s="144">
        <v>50206.52</v>
      </c>
      <c r="I13" s="144">
        <v>53</v>
      </c>
      <c r="J13" s="143">
        <v>199.7</v>
      </c>
      <c r="K13" s="145">
        <v>0.58074611917876806</v>
      </c>
      <c r="L13" s="145">
        <v>2.0103428499594367</v>
      </c>
      <c r="M13" s="145">
        <v>0.71987315010570818</v>
      </c>
      <c r="N13" s="27">
        <v>100000</v>
      </c>
    </row>
    <row r="14" spans="1:14" x14ac:dyDescent="0.25">
      <c r="A14" s="123" t="s">
        <v>1131</v>
      </c>
      <c r="B14" s="143">
        <v>20</v>
      </c>
      <c r="C14" s="151">
        <v>3761.7460000000001</v>
      </c>
      <c r="D14" s="144">
        <v>75234.92</v>
      </c>
      <c r="E14" s="144">
        <v>7531.95</v>
      </c>
      <c r="F14" s="144">
        <v>150639</v>
      </c>
      <c r="G14" s="152">
        <v>1.0022484240031091</v>
      </c>
      <c r="H14" s="144">
        <v>75404.079999999987</v>
      </c>
      <c r="I14" s="144">
        <v>2820</v>
      </c>
      <c r="J14" s="143">
        <v>7983</v>
      </c>
      <c r="K14" s="145">
        <v>0.45675518810806298</v>
      </c>
      <c r="L14" s="145">
        <v>1.4586834264761273</v>
      </c>
      <c r="M14" s="145">
        <v>0.62559496544719495</v>
      </c>
      <c r="N14" s="27">
        <v>100000</v>
      </c>
    </row>
    <row r="15" spans="1:14" x14ac:dyDescent="0.25">
      <c r="A15" s="123" t="s">
        <v>1134</v>
      </c>
      <c r="B15" s="143">
        <v>9334</v>
      </c>
      <c r="C15" s="151">
        <v>21.620297835868865</v>
      </c>
      <c r="D15" s="144">
        <v>201803.86</v>
      </c>
      <c r="E15" s="144">
        <v>39.35</v>
      </c>
      <c r="F15" s="144">
        <v>367292.9</v>
      </c>
      <c r="G15" s="152">
        <v>0.82004893266164502</v>
      </c>
      <c r="H15" s="144">
        <v>165489.04000000004</v>
      </c>
      <c r="I15" s="144">
        <v>7.9</v>
      </c>
      <c r="J15" s="143">
        <v>50.6</v>
      </c>
      <c r="K15" s="145">
        <v>0.43300395256916996</v>
      </c>
      <c r="L15" s="145">
        <v>1.0359312877150677</v>
      </c>
      <c r="M15" s="145">
        <v>0.79923761118170267</v>
      </c>
      <c r="N15" s="27">
        <v>40000</v>
      </c>
    </row>
    <row r="16" spans="1:14" x14ac:dyDescent="0.25">
      <c r="A16" s="123" t="s">
        <v>1176</v>
      </c>
      <c r="B16" s="143">
        <v>400</v>
      </c>
      <c r="C16" s="151">
        <v>106.52</v>
      </c>
      <c r="D16" s="144">
        <v>42608</v>
      </c>
      <c r="E16" s="144">
        <v>174.3</v>
      </c>
      <c r="F16" s="144">
        <v>69720</v>
      </c>
      <c r="G16" s="152">
        <v>0.63631242959068723</v>
      </c>
      <c r="H16" s="144">
        <v>27112</v>
      </c>
      <c r="I16" s="144">
        <v>70.55</v>
      </c>
      <c r="J16" s="143">
        <v>185.5</v>
      </c>
      <c r="K16" s="145">
        <v>0.42576819407008087</v>
      </c>
      <c r="L16" s="145">
        <v>1.0620806236607681</v>
      </c>
      <c r="M16" s="145">
        <v>0.59523809523809523</v>
      </c>
      <c r="N16" s="27"/>
    </row>
    <row r="17" spans="1:14" x14ac:dyDescent="0.25">
      <c r="A17" s="123" t="s">
        <v>1116</v>
      </c>
      <c r="B17" s="143">
        <v>53</v>
      </c>
      <c r="C17" s="151">
        <v>1205.8445283018866</v>
      </c>
      <c r="D17" s="144">
        <v>63909.759999999995</v>
      </c>
      <c r="E17" s="144">
        <v>1940.3</v>
      </c>
      <c r="F17" s="144">
        <v>102835.90000000001</v>
      </c>
      <c r="G17" s="152">
        <v>0.60907973993330611</v>
      </c>
      <c r="H17" s="144">
        <v>38926.140000000007</v>
      </c>
      <c r="I17" s="144">
        <v>973.5</v>
      </c>
      <c r="J17" s="143">
        <v>2067</v>
      </c>
      <c r="K17" s="145">
        <v>0.43348814707305278</v>
      </c>
      <c r="L17" s="145">
        <v>1.0931935142760763</v>
      </c>
      <c r="M17" s="145">
        <v>0.49827346286656704</v>
      </c>
      <c r="N17" s="27">
        <v>50000</v>
      </c>
    </row>
    <row r="18" spans="1:14" x14ac:dyDescent="0.25">
      <c r="A18" s="123" t="s">
        <v>1121</v>
      </c>
      <c r="B18" s="143">
        <v>710</v>
      </c>
      <c r="C18" s="151">
        <v>150.79436619718311</v>
      </c>
      <c r="D18" s="144">
        <v>107064</v>
      </c>
      <c r="E18" s="144">
        <v>235.65</v>
      </c>
      <c r="F18" s="144">
        <v>167311.5</v>
      </c>
      <c r="G18" s="152">
        <v>0.56272416498542932</v>
      </c>
      <c r="H18" s="144">
        <v>60247.5</v>
      </c>
      <c r="I18" s="144">
        <v>103.75</v>
      </c>
      <c r="J18" s="143">
        <v>252.4</v>
      </c>
      <c r="K18" s="145">
        <v>0.415662968832541</v>
      </c>
      <c r="L18" s="145">
        <v>1.0186764356610609</v>
      </c>
      <c r="M18" s="145">
        <v>0.55972841077869728</v>
      </c>
      <c r="N18" s="27"/>
    </row>
    <row r="19" spans="1:14" x14ac:dyDescent="0.25">
      <c r="A19" s="123" t="s">
        <v>1179</v>
      </c>
      <c r="B19" s="143">
        <v>537</v>
      </c>
      <c r="C19" s="151">
        <v>188.77318435754188</v>
      </c>
      <c r="D19" s="144">
        <v>101371.19999999998</v>
      </c>
      <c r="E19" s="144">
        <v>289.39999999999998</v>
      </c>
      <c r="F19" s="144">
        <v>155407.79999999999</v>
      </c>
      <c r="G19" s="152">
        <v>0.53305672617074684</v>
      </c>
      <c r="H19" s="144">
        <v>54036.6</v>
      </c>
      <c r="I19" s="144">
        <v>101</v>
      </c>
      <c r="J19" s="143">
        <v>397.2</v>
      </c>
      <c r="K19" s="145">
        <v>0.49763343403826787</v>
      </c>
      <c r="L19" s="145">
        <v>1.1492573355846034</v>
      </c>
      <c r="M19" s="145">
        <v>0.65100207325501036</v>
      </c>
      <c r="N19" s="27"/>
    </row>
    <row r="20" spans="1:14" x14ac:dyDescent="0.25">
      <c r="A20" s="123" t="s">
        <v>1186</v>
      </c>
      <c r="B20" s="143">
        <v>100</v>
      </c>
      <c r="C20" s="151">
        <v>668.07</v>
      </c>
      <c r="D20" s="144">
        <v>66807</v>
      </c>
      <c r="E20" s="144">
        <v>1005.2</v>
      </c>
      <c r="F20" s="144">
        <v>100520</v>
      </c>
      <c r="G20" s="152">
        <v>0.50463274806532255</v>
      </c>
      <c r="H20" s="144">
        <v>33713</v>
      </c>
      <c r="I20" s="144">
        <v>568.75</v>
      </c>
      <c r="J20" s="143">
        <v>1051.7</v>
      </c>
      <c r="K20" s="145">
        <v>0.36477132262051915</v>
      </c>
      <c r="L20" s="145">
        <v>0.86940407068584169</v>
      </c>
      <c r="M20" s="145">
        <v>0.43419220055710311</v>
      </c>
      <c r="N20" s="27"/>
    </row>
    <row r="21" spans="1:14" x14ac:dyDescent="0.25">
      <c r="A21" s="123" t="s">
        <v>1142</v>
      </c>
      <c r="B21" s="143">
        <v>4850</v>
      </c>
      <c r="C21" s="151">
        <v>36.143505154639172</v>
      </c>
      <c r="D21" s="144">
        <v>175296</v>
      </c>
      <c r="E21" s="144">
        <v>52.95</v>
      </c>
      <c r="F21" s="144">
        <v>256807.5</v>
      </c>
      <c r="G21" s="152">
        <v>0.46499349671412926</v>
      </c>
      <c r="H21" s="144">
        <v>81511.5</v>
      </c>
      <c r="I21" s="144">
        <v>26.35</v>
      </c>
      <c r="J21" s="143">
        <v>63</v>
      </c>
      <c r="K21" s="145">
        <v>0.42063492063492064</v>
      </c>
      <c r="L21" s="145">
        <v>0.87493570947557053</v>
      </c>
      <c r="M21" s="145">
        <v>0.50236071765816803</v>
      </c>
      <c r="N21" s="27"/>
    </row>
    <row r="22" spans="1:14" x14ac:dyDescent="0.25">
      <c r="A22" s="123" t="s">
        <v>1128</v>
      </c>
      <c r="B22" s="143">
        <v>152</v>
      </c>
      <c r="C22" s="151">
        <v>624.88000000000011</v>
      </c>
      <c r="D22" s="144">
        <v>94981.760000000009</v>
      </c>
      <c r="E22" s="144">
        <v>903.35</v>
      </c>
      <c r="F22" s="144">
        <v>137309.20000000001</v>
      </c>
      <c r="G22" s="152">
        <v>0.4456375624119831</v>
      </c>
      <c r="H22" s="144">
        <v>42327.44</v>
      </c>
      <c r="I22" s="144">
        <v>470</v>
      </c>
      <c r="J22" s="143">
        <v>1084.0999999999999</v>
      </c>
      <c r="K22" s="145">
        <v>0.38713218337791716</v>
      </c>
      <c r="L22" s="145">
        <v>0.82838813234421993</v>
      </c>
      <c r="M22" s="145">
        <v>0.47971439641335034</v>
      </c>
      <c r="N22" s="27">
        <v>50000</v>
      </c>
    </row>
    <row r="23" spans="1:14" x14ac:dyDescent="0.25">
      <c r="A23" s="123" t="s">
        <v>1143</v>
      </c>
      <c r="B23" s="143">
        <v>900</v>
      </c>
      <c r="C23" s="151">
        <v>98.00888888888889</v>
      </c>
      <c r="D23" s="144">
        <v>88208</v>
      </c>
      <c r="E23" s="144">
        <v>140.69999999999999</v>
      </c>
      <c r="F23" s="144">
        <v>126629.99999999999</v>
      </c>
      <c r="G23" s="152">
        <v>0.43558407400689247</v>
      </c>
      <c r="H23" s="144">
        <v>38421.999999999971</v>
      </c>
      <c r="I23" s="144">
        <v>68</v>
      </c>
      <c r="J23" s="143">
        <v>163.19999999999999</v>
      </c>
      <c r="K23" s="145">
        <v>0.28970588235294115</v>
      </c>
      <c r="L23" s="145">
        <v>0.60523307325606246</v>
      </c>
      <c r="M23" s="145">
        <v>0.51670220326936744</v>
      </c>
      <c r="N23" s="27">
        <v>40000</v>
      </c>
    </row>
    <row r="24" spans="1:14" x14ac:dyDescent="0.25">
      <c r="A24" s="123" t="s">
        <v>1126</v>
      </c>
      <c r="B24" s="143">
        <v>800</v>
      </c>
      <c r="C24" s="151">
        <v>56.21</v>
      </c>
      <c r="D24" s="144">
        <v>44968</v>
      </c>
      <c r="E24" s="144">
        <v>78.75</v>
      </c>
      <c r="F24" s="144">
        <v>63000</v>
      </c>
      <c r="G24" s="152">
        <v>0.40099626400996263</v>
      </c>
      <c r="H24" s="144">
        <v>18032</v>
      </c>
      <c r="I24" s="144">
        <v>32.85</v>
      </c>
      <c r="J24" s="143">
        <v>116.85</v>
      </c>
      <c r="K24" s="145">
        <v>0.51895592640136923</v>
      </c>
      <c r="L24" s="145">
        <v>0.91995219041133192</v>
      </c>
      <c r="M24" s="145">
        <v>0.58285714285714285</v>
      </c>
      <c r="N24" s="27">
        <v>500</v>
      </c>
    </row>
    <row r="25" spans="1:14" x14ac:dyDescent="0.25">
      <c r="A25" s="123" t="s">
        <v>1177</v>
      </c>
      <c r="B25" s="143">
        <v>520</v>
      </c>
      <c r="C25" s="151">
        <v>191.31269230769229</v>
      </c>
      <c r="D25" s="144">
        <v>99482.599999999991</v>
      </c>
      <c r="E25" s="144">
        <v>266.64999999999998</v>
      </c>
      <c r="F25" s="144">
        <v>138657.99999999997</v>
      </c>
      <c r="G25" s="152">
        <v>0.39379147710252838</v>
      </c>
      <c r="H25" s="144">
        <v>39175.399999999987</v>
      </c>
      <c r="I25" s="144">
        <v>135</v>
      </c>
      <c r="J25" s="143">
        <v>339.5</v>
      </c>
      <c r="K25" s="145">
        <v>0.39216494845360828</v>
      </c>
      <c r="L25" s="145">
        <v>0.7443249845321166</v>
      </c>
      <c r="M25" s="145">
        <v>0.49371835739733727</v>
      </c>
      <c r="N25" s="27"/>
    </row>
    <row r="26" spans="1:14" x14ac:dyDescent="0.25">
      <c r="A26" s="123" t="s">
        <v>1181</v>
      </c>
      <c r="B26" s="143">
        <v>70</v>
      </c>
      <c r="C26" s="151">
        <v>2234.4300000000003</v>
      </c>
      <c r="D26" s="144">
        <v>156410.1</v>
      </c>
      <c r="E26" s="144">
        <v>2688.1</v>
      </c>
      <c r="F26" s="144">
        <v>188167</v>
      </c>
      <c r="G26" s="152">
        <v>0.20303612106890781</v>
      </c>
      <c r="H26" s="144">
        <v>31756.89999999998</v>
      </c>
      <c r="I26" s="144">
        <v>1181.2</v>
      </c>
      <c r="J26" s="143">
        <v>3896</v>
      </c>
      <c r="K26" s="145">
        <v>0.42582520533880908</v>
      </c>
      <c r="L26" s="145">
        <v>0.62941065976106525</v>
      </c>
      <c r="M26" s="145">
        <v>0.56058182359287223</v>
      </c>
      <c r="N26" s="27"/>
    </row>
    <row r="27" spans="1:14" x14ac:dyDescent="0.25">
      <c r="A27" s="123" t="s">
        <v>1140</v>
      </c>
      <c r="B27" s="143">
        <v>2420</v>
      </c>
      <c r="C27" s="151">
        <v>69.42256198347107</v>
      </c>
      <c r="D27" s="144">
        <v>168002.6</v>
      </c>
      <c r="E27" s="144">
        <v>81.849999999999994</v>
      </c>
      <c r="F27" s="144">
        <v>198077</v>
      </c>
      <c r="G27" s="152">
        <v>0.1790115152979774</v>
      </c>
      <c r="H27" s="144">
        <v>30074.39999999998</v>
      </c>
      <c r="I27" s="144">
        <v>53.9</v>
      </c>
      <c r="J27" s="143">
        <v>100.7</v>
      </c>
      <c r="K27" s="145">
        <v>0.30412115193644484</v>
      </c>
      <c r="L27" s="145">
        <v>0.47627638539150241</v>
      </c>
      <c r="M27" s="145">
        <v>0.34147831398900425</v>
      </c>
      <c r="N27" s="27"/>
    </row>
    <row r="28" spans="1:14" x14ac:dyDescent="0.25">
      <c r="A28" s="123" t="s">
        <v>1129</v>
      </c>
      <c r="B28" s="143">
        <v>10000</v>
      </c>
      <c r="C28" s="151">
        <v>16.639600000000002</v>
      </c>
      <c r="D28" s="144">
        <v>166396</v>
      </c>
      <c r="E28" s="144">
        <v>19.18</v>
      </c>
      <c r="F28" s="144">
        <v>191800</v>
      </c>
      <c r="G28" s="152">
        <v>0.1526719392293085</v>
      </c>
      <c r="H28" s="144">
        <v>25404.000000000015</v>
      </c>
      <c r="I28" s="144">
        <v>7.05</v>
      </c>
      <c r="J28" s="143">
        <v>26.36</v>
      </c>
      <c r="K28" s="145">
        <v>0.37215477996965102</v>
      </c>
      <c r="L28" s="145">
        <v>0.53139898090010251</v>
      </c>
      <c r="M28" s="145">
        <v>0.63242961418143895</v>
      </c>
      <c r="N28" s="27"/>
    </row>
    <row r="29" spans="1:14" x14ac:dyDescent="0.25">
      <c r="A29" s="123" t="s">
        <v>1234</v>
      </c>
      <c r="B29" s="143">
        <v>19</v>
      </c>
      <c r="C29" s="151">
        <v>1094.1300000000001</v>
      </c>
      <c r="D29" s="144">
        <v>20788.47</v>
      </c>
      <c r="E29" s="144">
        <v>1227.3499999999999</v>
      </c>
      <c r="F29" s="144">
        <v>23319.649999999998</v>
      </c>
      <c r="G29" s="152">
        <v>0.1217588403571786</v>
      </c>
      <c r="H29" s="144">
        <v>2531.1799999999967</v>
      </c>
      <c r="I29" s="144">
        <v>775</v>
      </c>
      <c r="J29" s="143">
        <v>1712</v>
      </c>
      <c r="K29" s="143">
        <v>0.36090537383177562</v>
      </c>
      <c r="L29" s="143">
        <v>0.48266421418895422</v>
      </c>
      <c r="M29" s="145">
        <v>0.36855827596040247</v>
      </c>
      <c r="N29" s="27">
        <v>100000</v>
      </c>
    </row>
    <row r="30" spans="1:14" x14ac:dyDescent="0.25">
      <c r="A30" s="123" t="s">
        <v>1198</v>
      </c>
      <c r="B30" s="143">
        <v>68</v>
      </c>
      <c r="C30" s="151">
        <v>1126.6600000000001</v>
      </c>
      <c r="D30" s="144">
        <v>76612.88</v>
      </c>
      <c r="E30" s="144">
        <v>1193.05</v>
      </c>
      <c r="F30" s="144">
        <v>81127.399999999994</v>
      </c>
      <c r="G30" s="152">
        <v>5.8926384179787905E-2</v>
      </c>
      <c r="H30" s="144">
        <v>4514.5199999999895</v>
      </c>
      <c r="I30" s="144">
        <v>975.05</v>
      </c>
      <c r="J30" s="143">
        <v>1388.95</v>
      </c>
      <c r="K30" s="145">
        <v>0.18884049101839515</v>
      </c>
      <c r="L30" s="145">
        <v>0.24776687519818305</v>
      </c>
      <c r="M30" s="145">
        <v>0.18272494866099492</v>
      </c>
      <c r="N30" s="27">
        <v>50000</v>
      </c>
    </row>
    <row r="31" spans="1:14" x14ac:dyDescent="0.25">
      <c r="A31" s="123" t="s">
        <v>1183</v>
      </c>
      <c r="B31" s="143">
        <v>83</v>
      </c>
      <c r="C31" s="151">
        <v>487.21</v>
      </c>
      <c r="D31" s="144">
        <v>40438.43</v>
      </c>
      <c r="E31" s="144">
        <v>515</v>
      </c>
      <c r="F31" s="144">
        <v>42745</v>
      </c>
      <c r="G31" s="152">
        <v>5.7039059132612216E-2</v>
      </c>
      <c r="H31" s="144">
        <v>2306.5699999999997</v>
      </c>
      <c r="I31" s="144">
        <v>347.3</v>
      </c>
      <c r="J31" s="143">
        <v>731.95</v>
      </c>
      <c r="K31" s="145">
        <v>0.33436710157797672</v>
      </c>
      <c r="L31" s="145">
        <v>0.39140616071058892</v>
      </c>
      <c r="M31" s="145">
        <v>0.32563106796116503</v>
      </c>
      <c r="N31" s="27"/>
    </row>
    <row r="32" spans="1:14" x14ac:dyDescent="0.25">
      <c r="A32" s="123" t="s">
        <v>1127</v>
      </c>
      <c r="B32" s="143">
        <v>640</v>
      </c>
      <c r="C32" s="151">
        <v>228.98156250000002</v>
      </c>
      <c r="D32" s="144">
        <v>146548.20000000001</v>
      </c>
      <c r="E32" s="144">
        <v>241.3</v>
      </c>
      <c r="F32" s="144">
        <v>154432</v>
      </c>
      <c r="G32" s="152">
        <v>5.3796634827312804E-2</v>
      </c>
      <c r="H32" s="144">
        <v>7883.8000000000029</v>
      </c>
      <c r="I32" s="144">
        <v>142</v>
      </c>
      <c r="J32" s="143">
        <v>382.7</v>
      </c>
      <c r="K32" s="145">
        <v>0.35833551084400306</v>
      </c>
      <c r="L32" s="145">
        <v>0.36495152689073207</v>
      </c>
      <c r="M32" s="145">
        <v>0.41152092830501452</v>
      </c>
      <c r="N32" s="27"/>
    </row>
    <row r="33" spans="1:14" x14ac:dyDescent="0.25">
      <c r="A33" s="123" t="s">
        <v>1138</v>
      </c>
      <c r="B33" s="143">
        <v>85</v>
      </c>
      <c r="C33" s="151">
        <v>1528.6717647058824</v>
      </c>
      <c r="D33" s="144">
        <v>129937.1</v>
      </c>
      <c r="E33" s="144">
        <v>1531.3</v>
      </c>
      <c r="F33" s="144">
        <v>130160.5</v>
      </c>
      <c r="G33" s="152">
        <v>1.7192934119661504E-3</v>
      </c>
      <c r="H33" s="144">
        <v>223.3999999999869</v>
      </c>
      <c r="I33" s="144">
        <v>1363.55</v>
      </c>
      <c r="J33" s="143">
        <v>1757.5</v>
      </c>
      <c r="K33" s="145">
        <v>9.5431199620673229E-2</v>
      </c>
      <c r="L33" s="145">
        <v>6.108623645232561E-2</v>
      </c>
      <c r="M33" s="145">
        <v>0.10954744334878862</v>
      </c>
      <c r="N33" s="27"/>
    </row>
    <row r="34" spans="1:14" x14ac:dyDescent="0.25">
      <c r="A34" s="123" t="s">
        <v>1228</v>
      </c>
      <c r="B34" s="143">
        <v>163</v>
      </c>
      <c r="C34" s="151">
        <v>883.68141104294477</v>
      </c>
      <c r="D34" s="144">
        <v>144040.07</v>
      </c>
      <c r="E34" s="144">
        <v>884.35</v>
      </c>
      <c r="F34" s="144">
        <v>144149.05000000002</v>
      </c>
      <c r="G34" s="152">
        <v>7.5659502248230789E-4</v>
      </c>
      <c r="H34" s="144">
        <v>108.9800000000032</v>
      </c>
      <c r="I34" s="144">
        <v>436.75</v>
      </c>
      <c r="J34" s="143">
        <v>1376</v>
      </c>
      <c r="K34" s="143">
        <v>0.37215479651162786</v>
      </c>
      <c r="L34" s="143">
        <v>0.39738877129339423</v>
      </c>
      <c r="M34" s="145">
        <v>0.50613444903036131</v>
      </c>
      <c r="N34" s="27"/>
    </row>
    <row r="35" spans="1:14" x14ac:dyDescent="0.25">
      <c r="A35" s="123" t="s">
        <v>1229</v>
      </c>
      <c r="B35" s="143">
        <v>57</v>
      </c>
      <c r="C35" s="151">
        <v>1819.4231578947367</v>
      </c>
      <c r="D35" s="144">
        <v>103707.12</v>
      </c>
      <c r="E35" s="144">
        <v>1773.95</v>
      </c>
      <c r="F35" s="144">
        <v>101115.15</v>
      </c>
      <c r="G35" s="152">
        <v>-2.4993173082041052E-2</v>
      </c>
      <c r="H35" s="144">
        <v>-2591.9700000000012</v>
      </c>
      <c r="I35" s="144">
        <v>1661</v>
      </c>
      <c r="J35" s="143">
        <v>2920.35</v>
      </c>
      <c r="K35" s="143">
        <v>0.3755594363689283</v>
      </c>
      <c r="L35" s="143">
        <v>0.35017363638405491</v>
      </c>
      <c r="M35" s="145">
        <v>6.3671467628738154E-2</v>
      </c>
      <c r="N35" s="27"/>
    </row>
    <row r="36" spans="1:14" x14ac:dyDescent="0.25">
      <c r="A36" s="123" t="s">
        <v>1184</v>
      </c>
      <c r="B36" s="143">
        <v>80</v>
      </c>
      <c r="C36" s="151">
        <v>538.46</v>
      </c>
      <c r="D36" s="144">
        <v>43076.800000000003</v>
      </c>
      <c r="E36" s="144">
        <v>508.75</v>
      </c>
      <c r="F36" s="144">
        <v>40700</v>
      </c>
      <c r="G36" s="152">
        <v>-5.5175871931062721E-2</v>
      </c>
      <c r="H36" s="144">
        <v>-2376.8000000000029</v>
      </c>
      <c r="I36" s="144">
        <v>335</v>
      </c>
      <c r="J36" s="143">
        <v>650.5</v>
      </c>
      <c r="K36" s="145">
        <v>0.17223674096848574</v>
      </c>
      <c r="L36" s="145">
        <v>0.11706086903742302</v>
      </c>
      <c r="M36" s="145">
        <v>0.34152334152334152</v>
      </c>
      <c r="N36" s="27"/>
    </row>
    <row r="37" spans="1:14" x14ac:dyDescent="0.25">
      <c r="A37" s="123" t="s">
        <v>1112</v>
      </c>
      <c r="B37" s="143">
        <v>79</v>
      </c>
      <c r="C37" s="151">
        <v>1430.1817721518987</v>
      </c>
      <c r="D37" s="144">
        <v>112984.36</v>
      </c>
      <c r="E37" s="144">
        <v>1312.25</v>
      </c>
      <c r="F37" s="144">
        <v>103667.75</v>
      </c>
      <c r="G37" s="152">
        <v>-8.2459289055582571E-2</v>
      </c>
      <c r="H37" s="144">
        <v>-9316.61</v>
      </c>
      <c r="I37" s="144">
        <v>1057.5</v>
      </c>
      <c r="J37" s="143">
        <v>1679.95</v>
      </c>
      <c r="K37" s="145">
        <v>0.14057858864847173</v>
      </c>
      <c r="L37" s="145">
        <v>5.1220056165189737E-2</v>
      </c>
      <c r="M37" s="145">
        <v>0.19413221566012573</v>
      </c>
      <c r="N37" s="27"/>
    </row>
    <row r="38" spans="1:14" x14ac:dyDescent="0.25">
      <c r="A38" s="123" t="s">
        <v>1141</v>
      </c>
      <c r="B38" s="143">
        <v>150</v>
      </c>
      <c r="C38" s="151">
        <v>403.72</v>
      </c>
      <c r="D38" s="144">
        <v>60558.000000000007</v>
      </c>
      <c r="E38" s="144">
        <v>283.14999999999998</v>
      </c>
      <c r="F38" s="144">
        <v>42472.5</v>
      </c>
      <c r="G38" s="152">
        <v>-0.29864757752898058</v>
      </c>
      <c r="H38" s="144">
        <v>-18085.500000000007</v>
      </c>
      <c r="I38" s="144">
        <v>237.35</v>
      </c>
      <c r="J38" s="143">
        <v>346.55</v>
      </c>
      <c r="K38" s="145">
        <v>-0.1649689799451739</v>
      </c>
      <c r="L38" s="145">
        <v>-0.46361655747415448</v>
      </c>
      <c r="M38" s="145">
        <v>0.16175172170227789</v>
      </c>
      <c r="N38" s="27"/>
    </row>
    <row r="39" spans="1:14" x14ac:dyDescent="0.25">
      <c r="A39" s="123" t="s">
        <v>1125</v>
      </c>
      <c r="B39" s="143">
        <v>114</v>
      </c>
      <c r="C39" s="151">
        <v>757.54</v>
      </c>
      <c r="D39" s="144">
        <v>86359.56</v>
      </c>
      <c r="E39" s="144">
        <v>406</v>
      </c>
      <c r="F39" s="144">
        <v>46284</v>
      </c>
      <c r="G39" s="152">
        <v>-0.46405470338199961</v>
      </c>
      <c r="H39" s="144">
        <v>-40075.56</v>
      </c>
      <c r="I39" s="144">
        <v>348.6</v>
      </c>
      <c r="J39" s="143">
        <v>1634.95</v>
      </c>
      <c r="K39" s="145">
        <v>0.53665861341325427</v>
      </c>
      <c r="L39" s="145">
        <v>7.2603910031254659E-2</v>
      </c>
      <c r="M39" s="145">
        <v>0.14137931034482754</v>
      </c>
      <c r="N39" s="27"/>
    </row>
    <row r="40" spans="1:14" x14ac:dyDescent="0.25">
      <c r="A40" s="123" t="s">
        <v>1132</v>
      </c>
      <c r="B40" s="143">
        <v>23</v>
      </c>
      <c r="C40" s="151">
        <v>858.05999999999983</v>
      </c>
      <c r="D40" s="144">
        <v>19735.379999999997</v>
      </c>
      <c r="E40" s="144">
        <v>455.6</v>
      </c>
      <c r="F40" s="144">
        <v>10478.800000000001</v>
      </c>
      <c r="G40" s="152">
        <v>-0.46903479943127507</v>
      </c>
      <c r="H40" s="144">
        <v>-9256.5799999999963</v>
      </c>
      <c r="I40" s="144">
        <v>390</v>
      </c>
      <c r="J40" s="143">
        <v>646.4</v>
      </c>
      <c r="K40" s="145">
        <v>-0.32744430693069304</v>
      </c>
      <c r="L40" s="145">
        <v>-0.79647910636196806</v>
      </c>
      <c r="M40" s="145">
        <v>0.14398595258999125</v>
      </c>
      <c r="N40" s="27"/>
    </row>
    <row r="41" spans="1:14" x14ac:dyDescent="0.25">
      <c r="A41" s="123" t="s">
        <v>1144</v>
      </c>
      <c r="B41" s="143">
        <v>120</v>
      </c>
      <c r="C41" s="151">
        <v>329.33</v>
      </c>
      <c r="D41" s="144">
        <v>39519.599999999999</v>
      </c>
      <c r="E41" s="144">
        <v>161.15</v>
      </c>
      <c r="F41" s="144">
        <v>19338</v>
      </c>
      <c r="G41" s="152">
        <v>-0.51067318495126468</v>
      </c>
      <c r="H41" s="144">
        <v>-20181.599999999999</v>
      </c>
      <c r="I41" s="144">
        <v>144.55000000000001</v>
      </c>
      <c r="J41" s="143">
        <v>350</v>
      </c>
      <c r="K41" s="145">
        <v>5.9057142857142905E-2</v>
      </c>
      <c r="L41" s="145">
        <v>-0.45161604209412176</v>
      </c>
      <c r="M41" s="145">
        <v>0.1030096183679801</v>
      </c>
      <c r="N41" s="27"/>
    </row>
    <row r="42" spans="1:14" x14ac:dyDescent="0.25">
      <c r="A42" s="123" t="s">
        <v>1123</v>
      </c>
      <c r="B42" s="143">
        <v>37</v>
      </c>
      <c r="C42" s="151">
        <v>1303.43</v>
      </c>
      <c r="D42" s="144">
        <v>48226.91</v>
      </c>
      <c r="E42" s="144">
        <v>377.85</v>
      </c>
      <c r="F42" s="144">
        <v>13980.45</v>
      </c>
      <c r="G42" s="152">
        <v>-0.71011101478406979</v>
      </c>
      <c r="H42" s="144">
        <v>-34246.460000000006</v>
      </c>
      <c r="I42" s="144">
        <v>318.05</v>
      </c>
      <c r="J42" s="143">
        <v>998.3</v>
      </c>
      <c r="K42" s="145">
        <v>-0.30564960432735661</v>
      </c>
      <c r="L42" s="145">
        <v>-1.0157606191114263</v>
      </c>
      <c r="M42" s="145">
        <v>0.15826386132062989</v>
      </c>
      <c r="N42" s="27"/>
    </row>
    <row r="43" spans="1:14" x14ac:dyDescent="0.25">
      <c r="A43" s="123" t="s">
        <v>1154</v>
      </c>
      <c r="B43" s="143"/>
      <c r="C43" s="151" t="e">
        <v>#DIV/0!</v>
      </c>
      <c r="D43" s="144"/>
      <c r="E43" s="144"/>
      <c r="F43" s="144"/>
      <c r="G43" s="150" t="e">
        <v>#DIV/0!</v>
      </c>
      <c r="H43" s="144"/>
      <c r="I43" s="144"/>
      <c r="J43" s="143"/>
      <c r="K43" s="143"/>
      <c r="L43" s="143"/>
      <c r="M43" s="145"/>
      <c r="N43" s="27"/>
    </row>
    <row r="44" spans="1:14" x14ac:dyDescent="0.25">
      <c r="A44" s="123" t="s">
        <v>1102</v>
      </c>
      <c r="B44" s="143">
        <v>33661</v>
      </c>
      <c r="C44" s="143">
        <v>85.203427111494022</v>
      </c>
      <c r="D44" s="144">
        <v>2868032.56</v>
      </c>
      <c r="E44" s="144">
        <v>1061.8001923076922</v>
      </c>
      <c r="F44" s="144">
        <v>3692336.9499999993</v>
      </c>
      <c r="G44" s="152">
        <v>0.28741109898696554</v>
      </c>
      <c r="H44" s="144">
        <v>824304.39000000013</v>
      </c>
      <c r="I44" s="144">
        <v>557.53269230769217</v>
      </c>
      <c r="J44" s="143">
        <v>1315.8955769230765</v>
      </c>
      <c r="K44" s="143">
        <v>0.3378930779325463</v>
      </c>
      <c r="L44" s="143">
        <v>0.67675119819251761</v>
      </c>
      <c r="M44" s="143">
        <v>0.45309473147607676</v>
      </c>
      <c r="N44" s="27"/>
    </row>
    <row r="47" spans="1:14" s="66" customFormat="1" x14ac:dyDescent="0.25">
      <c r="A47"/>
      <c r="B47"/>
      <c r="C47"/>
      <c r="D47"/>
      <c r="E47"/>
      <c r="F47"/>
      <c r="G47"/>
      <c r="H47"/>
      <c r="I47"/>
      <c r="J47"/>
      <c r="K47"/>
      <c r="L47"/>
      <c r="M47"/>
      <c r="N47" s="147"/>
    </row>
    <row r="62" spans="1:14" s="66" customFormat="1" x14ac:dyDescent="0.25">
      <c r="A62"/>
      <c r="B62"/>
      <c r="C62"/>
      <c r="D62"/>
      <c r="E62"/>
      <c r="F62"/>
      <c r="G62"/>
      <c r="H62"/>
      <c r="I62"/>
      <c r="J62"/>
      <c r="K62"/>
      <c r="N62" s="147"/>
    </row>
    <row r="65" spans="1:14" s="66" customFormat="1" x14ac:dyDescent="0.25">
      <c r="A65"/>
      <c r="B65"/>
      <c r="C65"/>
      <c r="D65"/>
      <c r="E65"/>
      <c r="F65"/>
      <c r="G65"/>
      <c r="H65"/>
      <c r="I65"/>
      <c r="J65"/>
      <c r="K65"/>
      <c r="N65" s="147"/>
    </row>
    <row r="71" spans="1:14" s="66" customFormat="1" x14ac:dyDescent="0.25">
      <c r="A71"/>
      <c r="B71"/>
      <c r="C71"/>
      <c r="D71"/>
      <c r="E71"/>
      <c r="F71"/>
      <c r="G71"/>
      <c r="H71"/>
      <c r="I71"/>
      <c r="J71"/>
      <c r="K71"/>
      <c r="N71" s="147"/>
    </row>
    <row r="75" spans="1:14" s="68" customFormat="1" x14ac:dyDescent="0.25">
      <c r="A75"/>
      <c r="B75"/>
      <c r="C75"/>
      <c r="D75"/>
      <c r="E75"/>
      <c r="F75"/>
      <c r="G75"/>
      <c r="H75"/>
      <c r="I75"/>
      <c r="J75"/>
      <c r="K75"/>
      <c r="N75" s="148"/>
    </row>
    <row r="82" spans="1:14" s="68" customFormat="1" x14ac:dyDescent="0.25">
      <c r="A82"/>
      <c r="B82"/>
      <c r="C82"/>
      <c r="D82"/>
      <c r="E82"/>
      <c r="F82"/>
      <c r="G82"/>
      <c r="H82"/>
      <c r="I82"/>
      <c r="J82"/>
      <c r="K82"/>
      <c r="N82" s="148"/>
    </row>
    <row r="93" spans="1:14" s="66" customFormat="1" x14ac:dyDescent="0.25">
      <c r="A93"/>
      <c r="B93"/>
      <c r="C93"/>
      <c r="D93"/>
      <c r="E93"/>
      <c r="F93"/>
      <c r="G93"/>
      <c r="H93"/>
      <c r="I93"/>
      <c r="J93"/>
      <c r="K93"/>
      <c r="N93" s="147"/>
    </row>
    <row r="94" spans="1:14" s="67" customFormat="1" x14ac:dyDescent="0.25">
      <c r="A94"/>
      <c r="B94"/>
      <c r="C94"/>
      <c r="D94"/>
      <c r="E94"/>
      <c r="F94"/>
      <c r="G94"/>
      <c r="H94"/>
      <c r="I94"/>
      <c r="J94"/>
      <c r="K94"/>
      <c r="N94" s="149"/>
    </row>
    <row r="103" spans="1:14" s="66" customFormat="1" x14ac:dyDescent="0.25">
      <c r="A103"/>
      <c r="B103"/>
      <c r="C103"/>
      <c r="D103"/>
      <c r="E103"/>
      <c r="F103"/>
      <c r="G103"/>
      <c r="H103"/>
      <c r="I103"/>
      <c r="J103"/>
      <c r="K103"/>
      <c r="N103" s="147"/>
    </row>
    <row r="104" spans="1:14" s="68" customFormat="1" x14ac:dyDescent="0.25">
      <c r="A104"/>
      <c r="B104"/>
      <c r="C104"/>
      <c r="D104"/>
      <c r="E104"/>
      <c r="F104"/>
      <c r="G104"/>
      <c r="H104"/>
      <c r="I104"/>
      <c r="J104"/>
      <c r="K104"/>
      <c r="N104" s="148"/>
    </row>
    <row r="119" spans="1:14" s="66" customFormat="1" x14ac:dyDescent="0.25">
      <c r="A119"/>
      <c r="B119"/>
      <c r="C119"/>
      <c r="D119"/>
      <c r="E119"/>
      <c r="F119"/>
      <c r="G119"/>
      <c r="H119"/>
      <c r="I119"/>
      <c r="J119"/>
      <c r="K119"/>
      <c r="N119" s="147"/>
    </row>
    <row r="132" spans="1:14" s="66" customFormat="1" x14ac:dyDescent="0.25">
      <c r="A132"/>
      <c r="B132"/>
      <c r="C132"/>
      <c r="D132"/>
      <c r="E132"/>
      <c r="F132"/>
      <c r="G132"/>
      <c r="H132"/>
      <c r="I132"/>
      <c r="J132"/>
      <c r="K132"/>
      <c r="N132" s="147"/>
    </row>
    <row r="136" spans="1:14" s="66" customFormat="1" x14ac:dyDescent="0.25">
      <c r="A136"/>
      <c r="B136"/>
      <c r="C136"/>
      <c r="D136"/>
      <c r="E136"/>
      <c r="F136"/>
      <c r="G136"/>
      <c r="H136"/>
      <c r="I136"/>
      <c r="J136"/>
      <c r="K136"/>
      <c r="N136" s="147"/>
    </row>
    <row r="138" spans="1:14" s="66" customFormat="1" x14ac:dyDescent="0.25">
      <c r="A138"/>
      <c r="B138"/>
      <c r="C138"/>
      <c r="D138"/>
      <c r="E138"/>
      <c r="F138"/>
      <c r="G138"/>
      <c r="H138"/>
      <c r="I138"/>
      <c r="J138"/>
      <c r="K138"/>
      <c r="N138" s="147"/>
    </row>
    <row r="144" spans="1:14" s="66" customFormat="1" x14ac:dyDescent="0.25">
      <c r="A144"/>
      <c r="B144"/>
      <c r="C144"/>
      <c r="D144"/>
      <c r="E144"/>
      <c r="F144"/>
      <c r="G144"/>
      <c r="H144"/>
      <c r="I144"/>
      <c r="J144"/>
      <c r="K144"/>
      <c r="N144" s="147"/>
    </row>
    <row r="219" spans="8:11" x14ac:dyDescent="0.25">
      <c r="H219" s="70"/>
      <c r="I219" s="70"/>
      <c r="J219" s="70"/>
      <c r="K219" s="70"/>
    </row>
    <row r="221" spans="8:11" x14ac:dyDescent="0.25">
      <c r="H221" s="69"/>
      <c r="I221" s="69"/>
      <c r="J221" s="69"/>
      <c r="K221" s="69"/>
    </row>
  </sheetData>
  <conditionalFormatting pivot="1" sqref="H12:H44">
    <cfRule type="cellIs" dxfId="3" priority="6" operator="greaterThan">
      <formula>0</formula>
    </cfRule>
  </conditionalFormatting>
  <conditionalFormatting pivot="1" sqref="H12:H44">
    <cfRule type="cellIs" dxfId="2" priority="5" operator="greaterThan">
      <formula>0</formula>
    </cfRule>
  </conditionalFormatting>
  <conditionalFormatting pivot="1" sqref="H12:H28 H31:H33 H36:H42">
    <cfRule type="colorScale" priority="4">
      <colorScale>
        <cfvo type="min"/>
        <cfvo type="percentile" val="50"/>
        <cfvo type="max"/>
        <color rgb="FFF8696B"/>
        <color rgb="FFFFEB84"/>
        <color rgb="FF63BE7B"/>
      </colorScale>
    </cfRule>
  </conditionalFormatting>
  <conditionalFormatting pivot="1" sqref="D12:D42">
    <cfRule type="colorScale" priority="2">
      <colorScale>
        <cfvo type="min"/>
        <cfvo type="percentile" val="50"/>
        <cfvo type="max"/>
        <color rgb="FF63BE7B"/>
        <color rgb="FFFFEB84"/>
        <color rgb="FFF8696B"/>
      </colorScale>
    </cfRule>
  </conditionalFormatting>
  <conditionalFormatting pivot="1" sqref="D12:D42">
    <cfRule type="colorScale" priority="1">
      <colorScale>
        <cfvo type="min"/>
        <cfvo type="max"/>
        <color rgb="FFFFEF9C"/>
        <color rgb="FF63BE7B"/>
      </colorScale>
    </cfRule>
  </conditionalFormatting>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0E43-6B9C-4755-8E23-340DAA0C45FF}">
  <dimension ref="A1:S68"/>
  <sheetViews>
    <sheetView zoomScale="102" workbookViewId="0">
      <pane ySplit="1" topLeftCell="A43" activePane="bottomLeft" state="frozen"/>
      <selection pane="bottomLeft" activeCell="A51" sqref="A51"/>
    </sheetView>
  </sheetViews>
  <sheetFormatPr defaultColWidth="8.7109375" defaultRowHeight="15" x14ac:dyDescent="0.25"/>
  <cols>
    <col min="1" max="1" width="26.5703125" style="76" customWidth="1"/>
    <col min="2" max="3" width="12" style="78" customWidth="1"/>
    <col min="4" max="4" width="35.7109375" style="76" bestFit="1" customWidth="1"/>
    <col min="5" max="5" width="21.42578125" style="126" customWidth="1"/>
    <col min="6" max="6" width="11" style="76" customWidth="1"/>
    <col min="7" max="7" width="12.140625" style="76" bestFit="1" customWidth="1"/>
    <col min="8" max="8" width="8.85546875" style="78" bestFit="1" customWidth="1"/>
    <col min="9" max="10" width="12.85546875" style="83" customWidth="1"/>
    <col min="11" max="11" width="15" style="83" bestFit="1" customWidth="1"/>
    <col min="12" max="12" width="15.7109375" style="83" bestFit="1" customWidth="1"/>
    <col min="13" max="13" width="17.140625" style="83" bestFit="1" customWidth="1"/>
    <col min="14" max="14" width="19.140625" style="80" bestFit="1" customWidth="1"/>
    <col min="15" max="15" width="15.42578125" style="83" bestFit="1" customWidth="1"/>
    <col min="16" max="16" width="18.85546875" style="83" customWidth="1"/>
    <col min="17" max="17" width="15.7109375" style="20" customWidth="1"/>
    <col min="18" max="18" width="16.5703125" style="20" customWidth="1"/>
    <col min="19" max="19" width="21.7109375" style="20" customWidth="1"/>
    <col min="20" max="16384" width="8.7109375" style="20"/>
  </cols>
  <sheetData>
    <row r="1" spans="1:19" x14ac:dyDescent="0.25">
      <c r="A1" s="109" t="s">
        <v>1094</v>
      </c>
      <c r="B1" s="110" t="s">
        <v>1095</v>
      </c>
      <c r="C1" s="110" t="s">
        <v>1226</v>
      </c>
      <c r="D1" s="109" t="s">
        <v>1103</v>
      </c>
      <c r="E1" s="124" t="s">
        <v>1151</v>
      </c>
      <c r="F1" s="109" t="s">
        <v>1152</v>
      </c>
      <c r="G1" s="109" t="s">
        <v>1150</v>
      </c>
      <c r="H1" s="110" t="s">
        <v>1093</v>
      </c>
      <c r="I1" s="111" t="s">
        <v>1096</v>
      </c>
      <c r="J1" s="111" t="s">
        <v>1099</v>
      </c>
      <c r="K1" s="111" t="s">
        <v>1056</v>
      </c>
      <c r="L1" s="111" t="s">
        <v>16</v>
      </c>
      <c r="M1" s="109" t="s">
        <v>1097</v>
      </c>
      <c r="N1" s="110" t="s">
        <v>1098</v>
      </c>
      <c r="O1" s="111" t="s">
        <v>1101</v>
      </c>
      <c r="P1" s="111" t="s">
        <v>1201</v>
      </c>
      <c r="Q1" s="111" t="s">
        <v>1202</v>
      </c>
      <c r="R1" s="111" t="s">
        <v>1200</v>
      </c>
      <c r="S1" s="111" t="s">
        <v>1205</v>
      </c>
    </row>
    <row r="2" spans="1:19" s="112" customFormat="1" ht="45" x14ac:dyDescent="0.25">
      <c r="A2" s="76" t="e" vm="1">
        <v>#VALUE!</v>
      </c>
      <c r="B2" s="74" t="s">
        <v>1090</v>
      </c>
      <c r="C2" s="74" t="s">
        <v>1227</v>
      </c>
      <c r="D2" s="76" t="str" cm="1">
        <f t="array" ref="D2">_FV(A2,"Industry")</f>
        <v>Machinery, Equipment &amp; Components</v>
      </c>
      <c r="E2" s="125" cm="1">
        <f t="array" ref="E2">_FV(A2,"Market cap",TRUE)/10000000</f>
        <v>18397.71</v>
      </c>
      <c r="F2" s="75" t="str">
        <f t="shared" ref="F2:F33" si="0">IF(E2&gt;20000,"Large Cap",(IF(AND(E2&gt;=5000,E2&lt;=20000),"Mid Cap","Small Cap")))</f>
        <v>Mid Cap</v>
      </c>
      <c r="G2" s="77" cm="1">
        <f t="array" ref="G2">_FV(A2,"P/E",TRUE)</f>
        <v>20.89</v>
      </c>
      <c r="H2" s="113">
        <v>100</v>
      </c>
      <c r="I2" s="79">
        <v>668.07</v>
      </c>
      <c r="J2" s="79">
        <f t="shared" ref="J2:J33" si="1">H2*I2</f>
        <v>66807</v>
      </c>
      <c r="K2" s="79" cm="1">
        <f t="array" ref="K2">_FV(A2,"Price")</f>
        <v>1005.2</v>
      </c>
      <c r="L2" s="79">
        <f t="shared" ref="L2:L33" si="2">H2*K2</f>
        <v>100520</v>
      </c>
      <c r="M2" s="79">
        <f t="shared" ref="M2:M33" si="3">L2-J2</f>
        <v>33713</v>
      </c>
      <c r="N2" s="119">
        <f t="shared" ref="N2:N33" si="4">M2/J2</f>
        <v>0.50463274806532255</v>
      </c>
      <c r="O2" s="79" cm="1">
        <f t="array" ref="O2">_FV(A2,"52 week low",TRUE)</f>
        <v>568.75</v>
      </c>
      <c r="P2" s="119">
        <f t="shared" ref="P2:P33" si="5">(K2-O2)/K2</f>
        <v>0.43419220055710311</v>
      </c>
      <c r="Q2" s="122" cm="1">
        <f t="array" ref="Q2">_FV(A2,"52 week high",TRUE)</f>
        <v>1051.7</v>
      </c>
      <c r="R2" s="100">
        <f t="shared" ref="R2:R33" si="6">(Q2-I2)/Q2</f>
        <v>0.36477132262051915</v>
      </c>
      <c r="S2" s="120">
        <f t="shared" ref="S2:S33" si="7">N2+R2</f>
        <v>0.86940407068584169</v>
      </c>
    </row>
    <row r="3" spans="1:19" ht="30" x14ac:dyDescent="0.25">
      <c r="A3" s="76" t="e" vm="2">
        <v>#VALUE!</v>
      </c>
      <c r="B3" s="78" t="s">
        <v>1090</v>
      </c>
      <c r="D3" s="76" t="str" cm="1">
        <f t="array" ref="D3">_FV(A3,"Industry")</f>
        <v>Chemicals</v>
      </c>
      <c r="E3" s="125" cm="1">
        <f t="array" ref="E3">_FV(A3,"Market cap",TRUE)/10000000</f>
        <v>4400.0360000000001</v>
      </c>
      <c r="F3" s="75" t="str">
        <f t="shared" si="0"/>
        <v>Small Cap</v>
      </c>
      <c r="G3" s="77" cm="1">
        <f t="array" ref="G3">_FV(A3,"P/E",TRUE)</f>
        <v>94.84</v>
      </c>
      <c r="H3" s="113">
        <v>68</v>
      </c>
      <c r="I3" s="79">
        <v>1126.6600000000001</v>
      </c>
      <c r="J3" s="79">
        <f t="shared" si="1"/>
        <v>76612.88</v>
      </c>
      <c r="K3" s="79" cm="1">
        <f t="array" ref="K3">_FV(A3,"Price")</f>
        <v>1193.05</v>
      </c>
      <c r="L3" s="79">
        <f t="shared" si="2"/>
        <v>81127.399999999994</v>
      </c>
      <c r="M3" s="79">
        <f t="shared" si="3"/>
        <v>4514.5199999999895</v>
      </c>
      <c r="N3" s="119">
        <f t="shared" si="4"/>
        <v>5.8926384179787905E-2</v>
      </c>
      <c r="O3" s="79" cm="1">
        <f t="array" ref="O3">_FV(A3,"52 week low",TRUE)</f>
        <v>975.05</v>
      </c>
      <c r="P3" s="119">
        <f t="shared" si="5"/>
        <v>0.18272494866099492</v>
      </c>
      <c r="Q3" s="122" cm="1">
        <f t="array" ref="Q3">_FV(A3,"52 week high",TRUE)</f>
        <v>1388.95</v>
      </c>
      <c r="R3" s="100">
        <f t="shared" si="6"/>
        <v>0.18884049101839515</v>
      </c>
      <c r="S3" s="120">
        <f t="shared" si="7"/>
        <v>0.24776687519818305</v>
      </c>
    </row>
    <row r="4" spans="1:19" ht="30" x14ac:dyDescent="0.25">
      <c r="A4" s="76" t="e" vm="3">
        <v>#VALUE!</v>
      </c>
      <c r="B4" s="78" t="s">
        <v>1092</v>
      </c>
      <c r="D4" s="76" t="str" cm="1">
        <f t="array" ref="D4">_FV(A4,"Industry")</f>
        <v>Investment Banking &amp; Investment Services</v>
      </c>
      <c r="E4" s="125" cm="1">
        <f t="array" ref="E4">_FV(A4,"Market cap",TRUE)/10000000</f>
        <v>24166.09</v>
      </c>
      <c r="F4" s="75" t="str">
        <f t="shared" si="0"/>
        <v>Large Cap</v>
      </c>
      <c r="G4" s="77" cm="1">
        <f t="array" ref="G4">_FV(A4,"P/E",TRUE)</f>
        <v>20.81</v>
      </c>
      <c r="H4" s="78">
        <v>36</v>
      </c>
      <c r="I4" s="79">
        <v>2147.56</v>
      </c>
      <c r="J4" s="79">
        <f t="shared" si="1"/>
        <v>77312.160000000003</v>
      </c>
      <c r="K4" s="79" cm="1">
        <f t="array" ref="K4">_FV(A4,"Price")</f>
        <v>2688.1</v>
      </c>
      <c r="L4" s="79">
        <f t="shared" si="2"/>
        <v>96771.599999999991</v>
      </c>
      <c r="M4" s="79">
        <f t="shared" si="3"/>
        <v>19459.439999999988</v>
      </c>
      <c r="N4" s="119">
        <f t="shared" si="4"/>
        <v>0.25169960327068841</v>
      </c>
      <c r="O4" s="79" cm="1">
        <f t="array" ref="O4">_FV(A4,"52 week low",TRUE)</f>
        <v>1181.2</v>
      </c>
      <c r="P4" s="119">
        <f t="shared" si="5"/>
        <v>0.56058182359287223</v>
      </c>
      <c r="Q4" s="122" cm="1">
        <f t="array" ref="Q4">_FV(A4,"52 week high",TRUE)</f>
        <v>3896</v>
      </c>
      <c r="R4" s="100">
        <f t="shared" si="6"/>
        <v>0.44877823408624229</v>
      </c>
      <c r="S4" s="120">
        <f t="shared" si="7"/>
        <v>0.7004778373569307</v>
      </c>
    </row>
    <row r="5" spans="1:19" ht="30" x14ac:dyDescent="0.25">
      <c r="A5" s="76" t="e" vm="3">
        <v>#VALUE!</v>
      </c>
      <c r="B5" s="78" t="s">
        <v>1090</v>
      </c>
      <c r="C5" s="74" t="s">
        <v>1227</v>
      </c>
      <c r="D5" s="76" t="str" cm="1">
        <f t="array" ref="D5">_FV(A5,"Industry")</f>
        <v>Investment Banking &amp; Investment Services</v>
      </c>
      <c r="E5" s="126" cm="1">
        <f t="array" ref="E5">_FV(A5,"Market cap",TRUE)/10000000</f>
        <v>24166.09</v>
      </c>
      <c r="F5" s="76" t="str">
        <f t="shared" si="0"/>
        <v>Large Cap</v>
      </c>
      <c r="G5" s="77" cm="1">
        <f t="array" ref="G5">_FV(A5,"P/E",TRUE)</f>
        <v>20.81</v>
      </c>
      <c r="H5" s="113">
        <v>34</v>
      </c>
      <c r="I5" s="83">
        <v>2326.41</v>
      </c>
      <c r="J5" s="83">
        <f t="shared" si="1"/>
        <v>79097.94</v>
      </c>
      <c r="K5" s="79" cm="1">
        <f t="array" ref="K5">_FV(A5,"Price")</f>
        <v>2688.1</v>
      </c>
      <c r="L5" s="79">
        <f t="shared" si="2"/>
        <v>91395.4</v>
      </c>
      <c r="M5" s="79">
        <f t="shared" si="3"/>
        <v>12297.459999999992</v>
      </c>
      <c r="N5" s="119">
        <f t="shared" si="4"/>
        <v>0.15547130557382394</v>
      </c>
      <c r="O5" s="83" cm="1">
        <f t="array" ref="O5">_FV(A5,"52 week low",TRUE)</f>
        <v>1181.2</v>
      </c>
      <c r="P5" s="119">
        <f t="shared" si="5"/>
        <v>0.56058182359287223</v>
      </c>
      <c r="Q5" s="122" cm="1">
        <f t="array" ref="Q5">_FV(A5,"52 week high",TRUE)</f>
        <v>3896</v>
      </c>
      <c r="R5" s="100">
        <f t="shared" si="6"/>
        <v>0.40287217659137581</v>
      </c>
      <c r="S5" s="120">
        <f t="shared" si="7"/>
        <v>0.5583434821651998</v>
      </c>
    </row>
    <row r="6" spans="1:19" ht="30" x14ac:dyDescent="0.25">
      <c r="A6" s="76" t="e" vm="4">
        <v>#VALUE!</v>
      </c>
      <c r="B6" s="74" t="s">
        <v>1090</v>
      </c>
      <c r="C6" s="74"/>
      <c r="D6" s="76" t="str" cm="1">
        <f t="array" ref="D6">_FV(A6,"Industry")</f>
        <v>Electronic Equipment &amp; Parts</v>
      </c>
      <c r="E6" s="125" cm="1">
        <f t="array" ref="E6">_FV(A6,"Market cap",TRUE)/10000000</f>
        <v>3402.6030000000001</v>
      </c>
      <c r="F6" s="75" t="str">
        <f t="shared" si="0"/>
        <v>Small Cap</v>
      </c>
      <c r="G6" s="77" cm="1">
        <f t="array" ref="G6">_FV(A6,"P/E",TRUE)</f>
        <v>71.5</v>
      </c>
      <c r="H6" s="113">
        <v>83</v>
      </c>
      <c r="I6" s="79">
        <v>487.21</v>
      </c>
      <c r="J6" s="79">
        <f t="shared" si="1"/>
        <v>40438.43</v>
      </c>
      <c r="K6" s="79" cm="1">
        <f t="array" ref="K6">_FV(A6,"Price")</f>
        <v>515</v>
      </c>
      <c r="L6" s="79">
        <f t="shared" si="2"/>
        <v>42745</v>
      </c>
      <c r="M6" s="79">
        <f t="shared" si="3"/>
        <v>2306.5699999999997</v>
      </c>
      <c r="N6" s="119">
        <f t="shared" si="4"/>
        <v>5.7039059132612216E-2</v>
      </c>
      <c r="O6" s="79" cm="1">
        <f t="array" ref="O6">_FV(A6,"52 week low",TRUE)</f>
        <v>347.3</v>
      </c>
      <c r="P6" s="119">
        <f t="shared" si="5"/>
        <v>0.32563106796116503</v>
      </c>
      <c r="Q6" s="122" cm="1">
        <f t="array" ref="Q6">_FV(A6,"52 week high",TRUE)</f>
        <v>731.95</v>
      </c>
      <c r="R6" s="100">
        <f t="shared" si="6"/>
        <v>0.33436710157797672</v>
      </c>
      <c r="S6" s="120">
        <f t="shared" si="7"/>
        <v>0.39140616071058892</v>
      </c>
    </row>
    <row r="7" spans="1:19" ht="45" x14ac:dyDescent="0.25">
      <c r="A7" s="76" t="e" vm="5">
        <v>#VALUE!</v>
      </c>
      <c r="B7" s="78" t="s">
        <v>1092</v>
      </c>
      <c r="D7" s="76" t="str" cm="1">
        <f t="array" ref="D7">_FV(A7,"Industry")</f>
        <v>Investment Banking &amp; Investment Services</v>
      </c>
      <c r="E7" s="125" cm="1">
        <f t="array" ref="E7">_FV(A7,"Market cap",TRUE)/10000000</f>
        <v>20276.13</v>
      </c>
      <c r="F7" s="75" t="str">
        <f t="shared" si="0"/>
        <v>Large Cap</v>
      </c>
      <c r="G7" s="77" cm="1">
        <f t="array" ref="G7">_FV(A7,"P/E",TRUE)</f>
        <v>58.2</v>
      </c>
      <c r="H7" s="84">
        <v>46</v>
      </c>
      <c r="I7" s="83">
        <v>1218.3599999999999</v>
      </c>
      <c r="J7" s="79">
        <f t="shared" si="1"/>
        <v>56044.56</v>
      </c>
      <c r="K7" s="79" cm="1">
        <f t="array" ref="K7">_FV(A7,"Price")</f>
        <v>1940.3</v>
      </c>
      <c r="L7" s="79">
        <f t="shared" si="2"/>
        <v>89253.8</v>
      </c>
      <c r="M7" s="79">
        <f t="shared" si="3"/>
        <v>33209.240000000005</v>
      </c>
      <c r="N7" s="119">
        <f t="shared" si="4"/>
        <v>0.59255064184641659</v>
      </c>
      <c r="O7" s="83" cm="1">
        <f t="array" ref="O7">_FV(A7,"52 week low",TRUE)</f>
        <v>973.5</v>
      </c>
      <c r="P7" s="119">
        <f t="shared" si="5"/>
        <v>0.49827346286656704</v>
      </c>
      <c r="Q7" s="122" cm="1">
        <f t="array" ref="Q7">_FV(A7,"52 week high",TRUE)</f>
        <v>2067</v>
      </c>
      <c r="R7" s="100">
        <f t="shared" si="6"/>
        <v>0.4105660377358491</v>
      </c>
      <c r="S7" s="120">
        <f t="shared" si="7"/>
        <v>1.0031166795822657</v>
      </c>
    </row>
    <row r="8" spans="1:19" ht="47.25" x14ac:dyDescent="0.25">
      <c r="A8" s="82" t="e" vm="5">
        <v>#VALUE!</v>
      </c>
      <c r="B8" s="81" t="s">
        <v>1091</v>
      </c>
      <c r="C8" s="81"/>
      <c r="D8" s="76" t="str" cm="1">
        <f t="array" ref="D8">_FV(A8,"Industry")</f>
        <v>Investment Banking &amp; Investment Services</v>
      </c>
      <c r="E8" s="125" cm="1">
        <f t="array" ref="E8">_FV(A8,"Market cap",TRUE)/10000000</f>
        <v>20276.13</v>
      </c>
      <c r="F8" s="75" t="str">
        <f t="shared" si="0"/>
        <v>Large Cap</v>
      </c>
      <c r="G8" s="77" cm="1">
        <f t="array" ref="G8">_FV(A8,"P/E",TRUE)</f>
        <v>58.2</v>
      </c>
      <c r="H8" s="78">
        <v>7</v>
      </c>
      <c r="I8" s="79">
        <v>1123.5999999999999</v>
      </c>
      <c r="J8" s="79">
        <f t="shared" si="1"/>
        <v>7865.1999999999989</v>
      </c>
      <c r="K8" s="79" cm="1">
        <f t="array" ref="K8">_FV(A8,"Price")</f>
        <v>1940.3</v>
      </c>
      <c r="L8" s="79">
        <f t="shared" si="2"/>
        <v>13582.1</v>
      </c>
      <c r="M8" s="79">
        <f t="shared" si="3"/>
        <v>5716.9000000000015</v>
      </c>
      <c r="N8" s="119">
        <f t="shared" si="4"/>
        <v>0.72686009255963002</v>
      </c>
      <c r="O8" s="79" cm="1">
        <f t="array" ref="O8">_FV(A8,"52 week low",TRUE)</f>
        <v>973.5</v>
      </c>
      <c r="P8" s="119">
        <f t="shared" si="5"/>
        <v>0.49827346286656704</v>
      </c>
      <c r="Q8" s="122" cm="1">
        <f t="array" ref="Q8">_FV(A8,"52 week high",TRUE)</f>
        <v>2067</v>
      </c>
      <c r="R8" s="100">
        <f t="shared" si="6"/>
        <v>0.45641025641025645</v>
      </c>
      <c r="S8" s="120">
        <f t="shared" si="7"/>
        <v>1.1832703489698866</v>
      </c>
    </row>
    <row r="9" spans="1:19" ht="47.25" x14ac:dyDescent="0.25">
      <c r="A9" s="82" t="e" vm="6">
        <v>#VALUE!</v>
      </c>
      <c r="B9" s="81" t="s">
        <v>1092</v>
      </c>
      <c r="C9" s="81"/>
      <c r="D9" s="76" t="str" cm="1">
        <f t="array" ref="D9">_FV(A9,"Industry")</f>
        <v>Computers, Phones &amp; Household Electronics</v>
      </c>
      <c r="E9" s="125" cm="1">
        <f t="array" ref="E9">_FV(A9,"Market cap",TRUE)/10000000</f>
        <v>45057.33</v>
      </c>
      <c r="F9" s="75" t="str">
        <f t="shared" si="0"/>
        <v>Large Cap</v>
      </c>
      <c r="G9" s="77" cm="1">
        <f t="array" ref="G9">_FV(A9,"P/E",TRUE)</f>
        <v>124.46</v>
      </c>
      <c r="H9" s="78">
        <v>12</v>
      </c>
      <c r="I9" s="79">
        <v>2899.28</v>
      </c>
      <c r="J9" s="79">
        <f t="shared" si="1"/>
        <v>34791.360000000001</v>
      </c>
      <c r="K9" s="79" cm="1">
        <f t="array" ref="K9">_FV(A9,"Price")</f>
        <v>7531.95</v>
      </c>
      <c r="L9" s="79">
        <f t="shared" si="2"/>
        <v>90383.4</v>
      </c>
      <c r="M9" s="79">
        <f t="shared" si="3"/>
        <v>55592.039999999994</v>
      </c>
      <c r="N9" s="119">
        <f t="shared" si="4"/>
        <v>1.5978691261278659</v>
      </c>
      <c r="O9" s="79" cm="1">
        <f t="array" ref="O9">_FV(A9,"52 week low",TRUE)</f>
        <v>2820</v>
      </c>
      <c r="P9" s="119">
        <f t="shared" si="5"/>
        <v>0.62559496544719495</v>
      </c>
      <c r="Q9" s="122" cm="1">
        <f t="array" ref="Q9">_FV(A9,"52 week high",TRUE)</f>
        <v>7983</v>
      </c>
      <c r="R9" s="100">
        <f t="shared" si="6"/>
        <v>0.63681823875735932</v>
      </c>
      <c r="S9" s="120">
        <f t="shared" si="7"/>
        <v>2.2346873648852252</v>
      </c>
    </row>
    <row r="10" spans="1:19" ht="47.25" x14ac:dyDescent="0.25">
      <c r="A10" s="82" t="e" vm="6">
        <v>#VALUE!</v>
      </c>
      <c r="B10" s="81" t="s">
        <v>1091</v>
      </c>
      <c r="C10" s="81"/>
      <c r="D10" s="76" t="str" cm="1">
        <f t="array" ref="D10">_FV(A10,"Industry")</f>
        <v>Computers, Phones &amp; Household Electronics</v>
      </c>
      <c r="E10" s="125" cm="1">
        <f t="array" ref="E10">_FV(A10,"Market cap",TRUE)/10000000</f>
        <v>45057.33</v>
      </c>
      <c r="F10" s="75" t="str">
        <f t="shared" si="0"/>
        <v>Large Cap</v>
      </c>
      <c r="G10" s="77" cm="1">
        <f t="array" ref="G10">_FV(A10,"P/E",TRUE)</f>
        <v>124.46</v>
      </c>
      <c r="H10" s="78">
        <v>4</v>
      </c>
      <c r="I10" s="79">
        <v>3263.49</v>
      </c>
      <c r="J10" s="79">
        <f t="shared" si="1"/>
        <v>13053.96</v>
      </c>
      <c r="K10" s="79" cm="1">
        <f t="array" ref="K10">_FV(A10,"Price")</f>
        <v>7531.95</v>
      </c>
      <c r="L10" s="79">
        <f t="shared" si="2"/>
        <v>30127.8</v>
      </c>
      <c r="M10" s="79">
        <f t="shared" si="3"/>
        <v>17073.84</v>
      </c>
      <c r="N10" s="119">
        <f t="shared" si="4"/>
        <v>1.3079433367346003</v>
      </c>
      <c r="O10" s="79" cm="1">
        <f t="array" ref="O10">_FV(A10,"52 week low",TRUE)</f>
        <v>2820</v>
      </c>
      <c r="P10" s="119">
        <f t="shared" si="5"/>
        <v>0.62559496544719495</v>
      </c>
      <c r="Q10" s="122" cm="1">
        <f t="array" ref="Q10">_FV(A10,"52 week high",TRUE)</f>
        <v>7983</v>
      </c>
      <c r="R10" s="100">
        <f t="shared" si="6"/>
        <v>0.5911950394588501</v>
      </c>
      <c r="S10" s="120">
        <f t="shared" si="7"/>
        <v>1.8991383761934504</v>
      </c>
    </row>
    <row r="11" spans="1:19" ht="45" x14ac:dyDescent="0.25">
      <c r="A11" s="85" t="e" vm="6">
        <v>#VALUE!</v>
      </c>
      <c r="B11" s="84" t="s">
        <v>1090</v>
      </c>
      <c r="D11" s="76" t="str" cm="1">
        <f t="array" ref="D11">_FV(A11,"Industry")</f>
        <v>Computers, Phones &amp; Household Electronics</v>
      </c>
      <c r="E11" s="125" cm="1">
        <f t="array" ref="E11">_FV(A11,"Market cap",TRUE)/10000000</f>
        <v>45057.33</v>
      </c>
      <c r="F11" s="75" t="str">
        <f t="shared" si="0"/>
        <v>Large Cap</v>
      </c>
      <c r="G11" s="77" cm="1">
        <f t="array" ref="G11">_FV(A11,"P/E",TRUE)</f>
        <v>124.46</v>
      </c>
      <c r="H11" s="77">
        <v>4</v>
      </c>
      <c r="I11" s="79">
        <v>6847.4</v>
      </c>
      <c r="J11" s="79">
        <f t="shared" si="1"/>
        <v>27389.599999999999</v>
      </c>
      <c r="K11" s="79" cm="1">
        <f t="array" ref="K11">_FV(A11,"Price")</f>
        <v>7531.95</v>
      </c>
      <c r="L11" s="79">
        <f t="shared" si="2"/>
        <v>30127.8</v>
      </c>
      <c r="M11" s="79">
        <f t="shared" si="3"/>
        <v>2738.2000000000007</v>
      </c>
      <c r="N11" s="119">
        <f t="shared" si="4"/>
        <v>9.9972252241726817E-2</v>
      </c>
      <c r="O11" s="79" cm="1">
        <f t="array" ref="O11">_FV(A11,"52 week low",TRUE)</f>
        <v>2820</v>
      </c>
      <c r="P11" s="119">
        <f t="shared" si="5"/>
        <v>0.62559496544719495</v>
      </c>
      <c r="Q11" s="122" cm="1">
        <f t="array" ref="Q11">_FV(A11,"52 week high",TRUE)</f>
        <v>7983</v>
      </c>
      <c r="R11" s="100">
        <f t="shared" si="6"/>
        <v>0.14225228610797949</v>
      </c>
      <c r="S11" s="120">
        <f t="shared" si="7"/>
        <v>0.24222453834970631</v>
      </c>
    </row>
    <row r="12" spans="1:19" ht="30" x14ac:dyDescent="0.25">
      <c r="A12" s="76" t="e" vm="7">
        <v>#VALUE!</v>
      </c>
      <c r="B12" s="78" t="s">
        <v>1092</v>
      </c>
      <c r="C12" s="84" t="s">
        <v>1227</v>
      </c>
      <c r="D12" s="76" t="str" cm="1">
        <f t="array" ref="D12">_FV(A12,"Industry")</f>
        <v>Food &amp; Tobacco</v>
      </c>
      <c r="E12" s="125" cm="1">
        <f t="array" ref="E12">_FV(A12,"Market cap",TRUE)/10000000</f>
        <v>5374.2759999999998</v>
      </c>
      <c r="F12" s="75" t="str">
        <f t="shared" si="0"/>
        <v>Mid Cap</v>
      </c>
      <c r="G12" s="77" cm="1">
        <f t="array" ref="G12">_FV(A12,"P/E",TRUE)</f>
        <v>37.53</v>
      </c>
      <c r="H12" s="78">
        <v>95</v>
      </c>
      <c r="I12" s="83">
        <v>506.29</v>
      </c>
      <c r="J12" s="79">
        <f t="shared" si="1"/>
        <v>48097.55</v>
      </c>
      <c r="K12" s="79" cm="1">
        <f t="array" ref="K12">_FV(A12,"Price")</f>
        <v>903.35</v>
      </c>
      <c r="L12" s="79">
        <f t="shared" si="2"/>
        <v>85818.25</v>
      </c>
      <c r="M12" s="79">
        <f t="shared" si="3"/>
        <v>37720.699999999997</v>
      </c>
      <c r="N12" s="119">
        <f t="shared" si="4"/>
        <v>0.78425408362796012</v>
      </c>
      <c r="O12" s="83" cm="1">
        <f t="array" ref="O12">_FV(A12,"52 week low",TRUE)</f>
        <v>470</v>
      </c>
      <c r="P12" s="119">
        <f t="shared" si="5"/>
        <v>0.47971439641335034</v>
      </c>
      <c r="Q12" s="122" cm="1">
        <f t="array" ref="Q12">_FV(A12,"52 week high",TRUE)</f>
        <v>1084.0999999999999</v>
      </c>
      <c r="R12" s="100">
        <f t="shared" si="6"/>
        <v>0.53298588691080162</v>
      </c>
      <c r="S12" s="120">
        <f t="shared" si="7"/>
        <v>1.3172399705387616</v>
      </c>
    </row>
    <row r="13" spans="1:19" ht="30" x14ac:dyDescent="0.25">
      <c r="A13" s="76" t="e" vm="7">
        <v>#VALUE!</v>
      </c>
      <c r="B13" s="74" t="s">
        <v>1090</v>
      </c>
      <c r="C13" s="74"/>
      <c r="D13" s="76" t="str" cm="1">
        <f t="array" ref="D13">_FV(A13,"Industry")</f>
        <v>Food &amp; Tobacco</v>
      </c>
      <c r="E13" s="125" cm="1">
        <f t="array" ref="E13">_FV(A13,"Market cap",TRUE)/10000000</f>
        <v>5374.2759999999998</v>
      </c>
      <c r="F13" s="75" t="str">
        <f t="shared" si="0"/>
        <v>Mid Cap</v>
      </c>
      <c r="G13" s="77" cm="1">
        <f t="array" ref="G13">_FV(A13,"P/E",TRUE)</f>
        <v>37.53</v>
      </c>
      <c r="H13" s="113">
        <v>57</v>
      </c>
      <c r="I13" s="79">
        <v>822.53</v>
      </c>
      <c r="J13" s="79">
        <f t="shared" si="1"/>
        <v>46884.21</v>
      </c>
      <c r="K13" s="79" cm="1">
        <f t="array" ref="K13">_FV(A13,"Price")</f>
        <v>903.35</v>
      </c>
      <c r="L13" s="79">
        <f t="shared" si="2"/>
        <v>51490.950000000004</v>
      </c>
      <c r="M13" s="79">
        <f t="shared" si="3"/>
        <v>4606.7400000000052</v>
      </c>
      <c r="N13" s="119">
        <f t="shared" si="4"/>
        <v>9.825781430464553E-2</v>
      </c>
      <c r="O13" s="79" cm="1">
        <f t="array" ref="O13">_FV(A13,"52 week low",TRUE)</f>
        <v>470</v>
      </c>
      <c r="P13" s="119">
        <f t="shared" si="5"/>
        <v>0.47971439641335034</v>
      </c>
      <c r="Q13" s="122" cm="1">
        <f t="array" ref="Q13">_FV(A13,"52 week high",TRUE)</f>
        <v>1084.0999999999999</v>
      </c>
      <c r="R13" s="100">
        <f t="shared" si="6"/>
        <v>0.2412784798450327</v>
      </c>
      <c r="S13" s="120">
        <f t="shared" si="7"/>
        <v>0.33953629414967823</v>
      </c>
    </row>
    <row r="14" spans="1:19" ht="30" x14ac:dyDescent="0.25">
      <c r="A14" s="85" t="e" vm="8">
        <v>#VALUE!</v>
      </c>
      <c r="B14" s="84" t="s">
        <v>1092</v>
      </c>
      <c r="D14" s="76" t="str" cm="1">
        <f t="array" ref="D14">_FV(A14,"Industry")</f>
        <v>Construction &amp; Engineering</v>
      </c>
      <c r="E14" s="125" cm="1">
        <f t="array" ref="E14">_FV(A14,"Market cap",TRUE)/10000000</f>
        <v>3349.2890000000002</v>
      </c>
      <c r="F14" s="75" t="str">
        <f t="shared" si="0"/>
        <v>Small Cap</v>
      </c>
      <c r="G14" s="77" cm="1">
        <f t="array" ref="G14">_FV(A14,"P/E",TRUE)</f>
        <v>82.8</v>
      </c>
      <c r="H14" s="77">
        <v>129</v>
      </c>
      <c r="I14" s="79">
        <v>897.83</v>
      </c>
      <c r="J14" s="79">
        <f t="shared" si="1"/>
        <v>115820.07</v>
      </c>
      <c r="K14" s="79" cm="1">
        <f t="array" ref="K14">_FV(A14,"Price")</f>
        <v>884.35</v>
      </c>
      <c r="L14" s="79">
        <f t="shared" si="2"/>
        <v>114081.15000000001</v>
      </c>
      <c r="M14" s="79">
        <f t="shared" si="3"/>
        <v>-1738.9199999999983</v>
      </c>
      <c r="N14" s="119">
        <f t="shared" si="4"/>
        <v>-1.5013978147310722E-2</v>
      </c>
      <c r="O14" s="79" cm="1">
        <f t="array" ref="O14">_FV(A14,"52 week low",TRUE)</f>
        <v>436.75</v>
      </c>
      <c r="P14" s="119">
        <f t="shared" si="5"/>
        <v>0.50613444903036131</v>
      </c>
      <c r="Q14" s="122" cm="1">
        <f t="array" ref="Q14">_FV(A14,"52 week high",TRUE)</f>
        <v>1376</v>
      </c>
      <c r="R14" s="100">
        <f t="shared" si="6"/>
        <v>0.34750726744186045</v>
      </c>
      <c r="S14" s="120">
        <f t="shared" si="7"/>
        <v>0.33249328929454974</v>
      </c>
    </row>
    <row r="15" spans="1:19" ht="30" x14ac:dyDescent="0.25">
      <c r="A15" s="85" t="e" vm="8">
        <v>#VALUE!</v>
      </c>
      <c r="B15" s="84" t="s">
        <v>1091</v>
      </c>
      <c r="D15" s="76" t="str" cm="1">
        <f t="array" ref="D15">_FV(A15,"Industry")</f>
        <v>Construction &amp; Engineering</v>
      </c>
      <c r="E15" s="126" cm="1">
        <f t="array" ref="E15">_FV(A15,"Market cap",TRUE)/10000000</f>
        <v>3349.2890000000002</v>
      </c>
      <c r="F15" s="76" t="str">
        <f t="shared" si="0"/>
        <v>Small Cap</v>
      </c>
      <c r="G15" s="76" cm="1">
        <f t="array" ref="G15">_FV(A15,"P/E",TRUE)</f>
        <v>82.8</v>
      </c>
      <c r="H15" s="78">
        <v>34</v>
      </c>
      <c r="I15" s="83">
        <v>830</v>
      </c>
      <c r="J15" s="83">
        <f t="shared" si="1"/>
        <v>28220</v>
      </c>
      <c r="K15" s="83" cm="1">
        <f t="array" ref="K15">_FV(A15,"Price")</f>
        <v>884.35</v>
      </c>
      <c r="L15" s="83">
        <f t="shared" si="2"/>
        <v>30067.9</v>
      </c>
      <c r="M15" s="83">
        <f t="shared" si="3"/>
        <v>1847.9000000000015</v>
      </c>
      <c r="N15" s="80">
        <f t="shared" si="4"/>
        <v>6.5481927710843421E-2</v>
      </c>
      <c r="O15" s="83" cm="1">
        <f t="array" ref="O15">_FV(A15,"52 week low",TRUE)</f>
        <v>436.75</v>
      </c>
      <c r="P15" s="83">
        <f t="shared" si="5"/>
        <v>0.50613444903036131</v>
      </c>
      <c r="Q15" s="20" cm="1">
        <f t="array" ref="Q15">_FV(A15,"52 week high",TRUE)</f>
        <v>1376</v>
      </c>
      <c r="R15" s="20">
        <f t="shared" si="6"/>
        <v>0.39680232558139533</v>
      </c>
      <c r="S15" s="20">
        <f t="shared" si="7"/>
        <v>0.46228425329223877</v>
      </c>
    </row>
    <row r="16" spans="1:19" ht="30" x14ac:dyDescent="0.25">
      <c r="A16" s="76" t="e" vm="9">
        <v>#VALUE!</v>
      </c>
      <c r="B16" s="74" t="s">
        <v>1092</v>
      </c>
      <c r="C16" s="74"/>
      <c r="D16" s="76" t="str" cm="1">
        <f t="array" ref="D16">_FV(A16,"Industry")</f>
        <v>Miscellaneous Educational Service Providers</v>
      </c>
      <c r="E16" s="125" cm="1">
        <f t="array" ref="E16">_FV(A16,"Market cap",TRUE)/10000000</f>
        <v>491.30130000000003</v>
      </c>
      <c r="F16" s="75" t="str">
        <f t="shared" si="0"/>
        <v>Small Cap</v>
      </c>
      <c r="G16" s="77" cm="1">
        <f t="array" ref="G16">_FV(A16,"P/E",TRUE)</f>
        <v>12.93</v>
      </c>
      <c r="H16" s="78">
        <v>460</v>
      </c>
      <c r="I16" s="79">
        <v>207.66</v>
      </c>
      <c r="J16" s="79">
        <f t="shared" si="1"/>
        <v>95523.599999999991</v>
      </c>
      <c r="K16" s="79" cm="1">
        <f t="array" ref="K16">_FV(A16,"Price")</f>
        <v>241.3</v>
      </c>
      <c r="L16" s="79">
        <f t="shared" si="2"/>
        <v>110998</v>
      </c>
      <c r="M16" s="79">
        <f t="shared" si="3"/>
        <v>15474.400000000009</v>
      </c>
      <c r="N16" s="119">
        <f t="shared" si="4"/>
        <v>0.16199556968120979</v>
      </c>
      <c r="O16" s="79" cm="1">
        <f t="array" ref="O16">_FV(A16,"52 week low",TRUE)</f>
        <v>142</v>
      </c>
      <c r="P16" s="119">
        <f t="shared" si="5"/>
        <v>0.41152092830501452</v>
      </c>
      <c r="Q16" s="122" cm="1">
        <f t="array" ref="Q16">_FV(A16,"52 week high",TRUE)</f>
        <v>382.7</v>
      </c>
      <c r="R16" s="100">
        <f t="shared" si="6"/>
        <v>0.45738176117062973</v>
      </c>
      <c r="S16" s="120">
        <f t="shared" si="7"/>
        <v>0.61937733085183955</v>
      </c>
    </row>
    <row r="17" spans="1:19" ht="30" x14ac:dyDescent="0.25">
      <c r="A17" s="76" t="e" vm="9">
        <v>#VALUE!</v>
      </c>
      <c r="B17" s="74" t="s">
        <v>1090</v>
      </c>
      <c r="C17" s="74"/>
      <c r="D17" s="76" t="str" cm="1">
        <f t="array" ref="D17">_FV(A17,"Industry")</f>
        <v>Miscellaneous Educational Service Providers</v>
      </c>
      <c r="E17" s="125" cm="1">
        <f t="array" ref="E17">_FV(A17,"Market cap",TRUE)/10000000</f>
        <v>491.30130000000003</v>
      </c>
      <c r="F17" s="75" t="str">
        <f t="shared" si="0"/>
        <v>Small Cap</v>
      </c>
      <c r="G17" s="77" cm="1">
        <f t="array" ref="G17">_FV(A17,"P/E",TRUE)</f>
        <v>12.93</v>
      </c>
      <c r="H17" s="113">
        <v>180</v>
      </c>
      <c r="I17" s="79">
        <v>283.47000000000003</v>
      </c>
      <c r="J17" s="79">
        <f t="shared" si="1"/>
        <v>51024.600000000006</v>
      </c>
      <c r="K17" s="79" cm="1">
        <f t="array" ref="K17">_FV(A17,"Price")</f>
        <v>241.3</v>
      </c>
      <c r="L17" s="79">
        <f t="shared" si="2"/>
        <v>43434</v>
      </c>
      <c r="M17" s="79">
        <f t="shared" si="3"/>
        <v>-7590.6000000000058</v>
      </c>
      <c r="N17" s="119">
        <f t="shared" si="4"/>
        <v>-0.14876353758775188</v>
      </c>
      <c r="O17" s="79" cm="1">
        <f t="array" ref="O17">_FV(A17,"52 week low",TRUE)</f>
        <v>142</v>
      </c>
      <c r="P17" s="119">
        <f t="shared" si="5"/>
        <v>0.41152092830501452</v>
      </c>
      <c r="Q17" s="122" cm="1">
        <f t="array" ref="Q17">_FV(A17,"52 week high",TRUE)</f>
        <v>382.7</v>
      </c>
      <c r="R17" s="100">
        <f t="shared" si="6"/>
        <v>0.25928926051737644</v>
      </c>
      <c r="S17" s="120">
        <f t="shared" si="7"/>
        <v>0.11052572292962456</v>
      </c>
    </row>
    <row r="18" spans="1:19" ht="30" x14ac:dyDescent="0.25">
      <c r="A18" s="76" t="e" vm="10">
        <v>#VALUE!</v>
      </c>
      <c r="B18" s="78" t="s">
        <v>1092</v>
      </c>
      <c r="C18" s="84" t="s">
        <v>1227</v>
      </c>
      <c r="D18" s="76" t="str" cm="1">
        <f t="array" ref="D18">_FV(A18,"Industry")</f>
        <v>Banking Services</v>
      </c>
      <c r="E18" s="126" cm="1">
        <f t="array" ref="E18">_FV(A18,"Market cap",TRUE)/10000000</f>
        <v>1163313</v>
      </c>
      <c r="F18" s="75" t="str">
        <f t="shared" si="0"/>
        <v>Large Cap</v>
      </c>
      <c r="G18" s="77" cm="1">
        <f t="array" ref="G18">_FV(A18,"P/E",TRUE)</f>
        <v>16.61</v>
      </c>
      <c r="H18" s="78">
        <v>10</v>
      </c>
      <c r="I18" s="83">
        <v>1669.69</v>
      </c>
      <c r="J18" s="79">
        <f t="shared" si="1"/>
        <v>16696.900000000001</v>
      </c>
      <c r="K18" s="79" cm="1">
        <f t="array" ref="K18">_FV(A18,"Price")</f>
        <v>1531.3</v>
      </c>
      <c r="L18" s="79">
        <f t="shared" si="2"/>
        <v>15313</v>
      </c>
      <c r="M18" s="79">
        <f t="shared" si="3"/>
        <v>-1383.9000000000015</v>
      </c>
      <c r="N18" s="119">
        <f t="shared" si="4"/>
        <v>-8.288364906060415E-2</v>
      </c>
      <c r="O18" s="83" cm="1">
        <f t="array" ref="O18">_FV(A18,"52 week low",TRUE)</f>
        <v>1363.55</v>
      </c>
      <c r="P18" s="119">
        <f t="shared" si="5"/>
        <v>0.10954744334878862</v>
      </c>
      <c r="Q18" s="122" cm="1">
        <f t="array" ref="Q18">_FV(A18,"52 week high",TRUE)</f>
        <v>1757.5</v>
      </c>
      <c r="R18" s="100">
        <f t="shared" si="6"/>
        <v>4.996301564722614E-2</v>
      </c>
      <c r="S18" s="120">
        <f t="shared" si="7"/>
        <v>-3.292063341337801E-2</v>
      </c>
    </row>
    <row r="19" spans="1:19" ht="30" x14ac:dyDescent="0.25">
      <c r="A19" s="76" t="e" vm="10">
        <v>#VALUE!</v>
      </c>
      <c r="B19" s="74" t="s">
        <v>1090</v>
      </c>
      <c r="C19" s="74" t="s">
        <v>1227</v>
      </c>
      <c r="D19" s="76" t="str" cm="1">
        <f t="array" ref="D19">_FV(A19,"Industry")</f>
        <v>Banking Services</v>
      </c>
      <c r="E19" s="125" cm="1">
        <f t="array" ref="E19">_FV(A19,"Market cap",TRUE)/10000000</f>
        <v>1163313</v>
      </c>
      <c r="F19" s="75" t="str">
        <f t="shared" si="0"/>
        <v>Large Cap</v>
      </c>
      <c r="G19" s="77" cm="1">
        <f t="array" ref="G19">_FV(A19,"P/E",TRUE)</f>
        <v>16.61</v>
      </c>
      <c r="H19" s="113">
        <v>75</v>
      </c>
      <c r="I19" s="79">
        <f>(40*1533.38+35*1483)/75</f>
        <v>1509.8693333333335</v>
      </c>
      <c r="J19" s="79">
        <f t="shared" si="1"/>
        <v>113240.20000000001</v>
      </c>
      <c r="K19" s="79" cm="1">
        <f t="array" ref="K19">_FV(A19,"Price")</f>
        <v>1531.3</v>
      </c>
      <c r="L19" s="79">
        <f t="shared" si="2"/>
        <v>114847.5</v>
      </c>
      <c r="M19" s="79">
        <f t="shared" si="3"/>
        <v>1607.2999999999884</v>
      </c>
      <c r="N19" s="119">
        <f t="shared" si="4"/>
        <v>1.4193722723908897E-2</v>
      </c>
      <c r="O19" s="79" cm="1">
        <f t="array" ref="O19">_FV(A19,"52 week low",TRUE)</f>
        <v>1363.55</v>
      </c>
      <c r="P19" s="119">
        <f t="shared" si="5"/>
        <v>0.10954744334878862</v>
      </c>
      <c r="Q19" s="122" cm="1">
        <f t="array" ref="Q19">_FV(A19,"52 week high",TRUE)</f>
        <v>1757.5</v>
      </c>
      <c r="R19" s="100">
        <f t="shared" si="6"/>
        <v>0.14089938359412033</v>
      </c>
      <c r="S19" s="120">
        <f t="shared" si="7"/>
        <v>0.15509310631802922</v>
      </c>
    </row>
    <row r="20" spans="1:19" ht="30" x14ac:dyDescent="0.25">
      <c r="A20" s="76" t="e" vm="11">
        <v>#VALUE!</v>
      </c>
      <c r="B20" s="78" t="s">
        <v>1092</v>
      </c>
      <c r="C20" s="84" t="s">
        <v>1227</v>
      </c>
      <c r="D20" s="76" t="str" cm="1">
        <f t="array" ref="D20">_FV(A20,"Industry")</f>
        <v>Banking Services</v>
      </c>
      <c r="E20" s="125" cm="1">
        <f t="array" ref="E20">_FV(A20,"Market cap",TRUE)/10000000</f>
        <v>57867.33</v>
      </c>
      <c r="F20" s="75" t="str">
        <f t="shared" si="0"/>
        <v>Large Cap</v>
      </c>
      <c r="G20" s="77" cm="1">
        <f t="array" ref="G20">_FV(A20,"P/E",TRUE)</f>
        <v>18.079999999999998</v>
      </c>
      <c r="H20" s="78">
        <v>1020</v>
      </c>
      <c r="I20" s="79">
        <v>74.23</v>
      </c>
      <c r="J20" s="79">
        <f t="shared" si="1"/>
        <v>75714.600000000006</v>
      </c>
      <c r="K20" s="79" cm="1">
        <f t="array" ref="K20">_FV(A20,"Price")</f>
        <v>81.849999999999994</v>
      </c>
      <c r="L20" s="79">
        <f t="shared" si="2"/>
        <v>83487</v>
      </c>
      <c r="M20" s="79">
        <f t="shared" si="3"/>
        <v>7772.3999999999942</v>
      </c>
      <c r="N20" s="119">
        <f t="shared" si="4"/>
        <v>0.10265391351205704</v>
      </c>
      <c r="O20" s="79" cm="1">
        <f t="array" ref="O20">_FV(A20,"52 week low",TRUE)</f>
        <v>53.9</v>
      </c>
      <c r="P20" s="119">
        <f t="shared" si="5"/>
        <v>0.34147831398900425</v>
      </c>
      <c r="Q20" s="122" cm="1">
        <f t="array" ref="Q20">_FV(A20,"52 week high",TRUE)</f>
        <v>100.7</v>
      </c>
      <c r="R20" s="100">
        <f t="shared" si="6"/>
        <v>0.26285998013902678</v>
      </c>
      <c r="S20" s="120">
        <f t="shared" si="7"/>
        <v>0.36551389365108383</v>
      </c>
    </row>
    <row r="21" spans="1:19" ht="30" x14ac:dyDescent="0.25">
      <c r="A21" s="76" t="e" vm="11">
        <v>#VALUE!</v>
      </c>
      <c r="B21" s="74" t="s">
        <v>1090</v>
      </c>
      <c r="C21" s="74" t="s">
        <v>1227</v>
      </c>
      <c r="D21" s="76" t="str" cm="1">
        <f t="array" ref="D21">_FV(A21,"Industry")</f>
        <v>Banking Services</v>
      </c>
      <c r="E21" s="125" cm="1">
        <f t="array" ref="E21">_FV(A21,"Market cap",TRUE)/10000000</f>
        <v>57867.33</v>
      </c>
      <c r="F21" s="75" t="str">
        <f t="shared" si="0"/>
        <v>Large Cap</v>
      </c>
      <c r="G21" s="77" cm="1">
        <f t="array" ref="G21">_FV(A21,"P/E",TRUE)</f>
        <v>18.079999999999998</v>
      </c>
      <c r="H21" s="113">
        <v>1400</v>
      </c>
      <c r="I21" s="79">
        <v>65.92</v>
      </c>
      <c r="J21" s="79">
        <f t="shared" si="1"/>
        <v>92288</v>
      </c>
      <c r="K21" s="79" cm="1">
        <f t="array" ref="K21">_FV(A21,"Price")</f>
        <v>81.849999999999994</v>
      </c>
      <c r="L21" s="79">
        <f t="shared" si="2"/>
        <v>114589.99999999999</v>
      </c>
      <c r="M21" s="79">
        <f t="shared" si="3"/>
        <v>22301.999999999985</v>
      </c>
      <c r="N21" s="119">
        <f t="shared" si="4"/>
        <v>0.24165655339805808</v>
      </c>
      <c r="O21" s="79" cm="1">
        <f t="array" ref="O21">_FV(A21,"52 week low",TRUE)</f>
        <v>53.9</v>
      </c>
      <c r="P21" s="119">
        <f t="shared" si="5"/>
        <v>0.34147831398900425</v>
      </c>
      <c r="Q21" s="122" cm="1">
        <f t="array" ref="Q21">_FV(A21,"52 week high",TRUE)</f>
        <v>100.7</v>
      </c>
      <c r="R21" s="100">
        <f t="shared" si="6"/>
        <v>0.34538232373386296</v>
      </c>
      <c r="S21" s="120">
        <f t="shared" si="7"/>
        <v>0.58703887713192104</v>
      </c>
    </row>
    <row r="22" spans="1:19" ht="30" x14ac:dyDescent="0.25">
      <c r="A22" s="76" t="e" vm="12">
        <v>#VALUE!</v>
      </c>
      <c r="B22" s="74" t="s">
        <v>1092</v>
      </c>
      <c r="C22" s="84" t="s">
        <v>1227</v>
      </c>
      <c r="D22" s="76" t="str" cm="1">
        <f t="array" ref="D22">_FV(A22,"Industry")</f>
        <v>Chemicals</v>
      </c>
      <c r="E22" s="125" cm="1">
        <f t="array" ref="E22">_FV(A22,"Market cap",TRUE)/10000000</f>
        <v>6249.0640000000003</v>
      </c>
      <c r="F22" s="75" t="str">
        <f t="shared" si="0"/>
        <v>Mid Cap</v>
      </c>
      <c r="G22" s="77" cm="1">
        <f t="array" ref="G22">_FV(A22,"P/E",TRUE)</f>
        <v>43.99</v>
      </c>
      <c r="H22" s="78">
        <v>48</v>
      </c>
      <c r="I22" s="79">
        <v>1380.57</v>
      </c>
      <c r="J22" s="79">
        <f t="shared" si="1"/>
        <v>66267.360000000001</v>
      </c>
      <c r="K22" s="79" cm="1">
        <f t="array" ref="K22">_FV(A22,"Price")</f>
        <v>1312.25</v>
      </c>
      <c r="L22" s="79">
        <f t="shared" si="2"/>
        <v>62988</v>
      </c>
      <c r="M22" s="79">
        <f t="shared" si="3"/>
        <v>-3279.3600000000006</v>
      </c>
      <c r="N22" s="119">
        <f t="shared" si="4"/>
        <v>-4.9486806174261364E-2</v>
      </c>
      <c r="O22" s="79" cm="1">
        <f t="array" ref="O22">_FV(A22,"52 week low",TRUE)</f>
        <v>1057.5</v>
      </c>
      <c r="P22" s="119">
        <f t="shared" si="5"/>
        <v>0.19413221566012573</v>
      </c>
      <c r="Q22" s="122" cm="1">
        <f t="array" ref="Q22">_FV(A22,"52 week high",TRUE)</f>
        <v>1679.95</v>
      </c>
      <c r="R22" s="100">
        <f t="shared" si="6"/>
        <v>0.17820768475252247</v>
      </c>
      <c r="S22" s="120">
        <f t="shared" si="7"/>
        <v>0.12872087857826109</v>
      </c>
    </row>
    <row r="23" spans="1:19" ht="30" x14ac:dyDescent="0.25">
      <c r="A23" s="76" t="e" vm="12">
        <v>#VALUE!</v>
      </c>
      <c r="B23" s="78" t="s">
        <v>1090</v>
      </c>
      <c r="C23" s="74" t="s">
        <v>1227</v>
      </c>
      <c r="D23" s="76" t="str" cm="1">
        <f t="array" ref="D23">_FV(A23,"Industry")</f>
        <v>Chemicals</v>
      </c>
      <c r="E23" s="126" cm="1">
        <f t="array" ref="E23">_FV(A23,"Market cap",TRUE)/10000000</f>
        <v>6249.0640000000003</v>
      </c>
      <c r="F23" s="76" t="str">
        <f t="shared" si="0"/>
        <v>Mid Cap</v>
      </c>
      <c r="G23" s="77" cm="1">
        <f t="array" ref="G23">_FV(A23,"P/E",TRUE)</f>
        <v>43.99</v>
      </c>
      <c r="H23" s="113">
        <v>31</v>
      </c>
      <c r="I23" s="83">
        <v>1507</v>
      </c>
      <c r="J23" s="83">
        <f t="shared" si="1"/>
        <v>46717</v>
      </c>
      <c r="K23" s="79" cm="1">
        <f t="array" ref="K23">_FV(A23,"Price")</f>
        <v>1312.25</v>
      </c>
      <c r="L23" s="79">
        <f t="shared" si="2"/>
        <v>40679.75</v>
      </c>
      <c r="M23" s="79">
        <f t="shared" si="3"/>
        <v>-6037.25</v>
      </c>
      <c r="N23" s="119">
        <f t="shared" si="4"/>
        <v>-0.1292302587923026</v>
      </c>
      <c r="O23" s="83" cm="1">
        <f t="array" ref="O23">_FV(A23,"52 week low",TRUE)</f>
        <v>1057.5</v>
      </c>
      <c r="P23" s="119">
        <f t="shared" si="5"/>
        <v>0.19413221566012573</v>
      </c>
      <c r="Q23" s="122" cm="1">
        <f t="array" ref="Q23">_FV(A23,"52 week high",TRUE)</f>
        <v>1679.95</v>
      </c>
      <c r="R23" s="100">
        <f t="shared" si="6"/>
        <v>0.10294949254442098</v>
      </c>
      <c r="S23" s="120">
        <f t="shared" si="7"/>
        <v>-2.6280766247881615E-2</v>
      </c>
    </row>
    <row r="24" spans="1:19" ht="30" x14ac:dyDescent="0.25">
      <c r="A24" s="76" t="e" vm="13">
        <v>#VALUE!</v>
      </c>
      <c r="B24" s="78" t="s">
        <v>1092</v>
      </c>
      <c r="C24" s="84" t="s">
        <v>1227</v>
      </c>
      <c r="D24" s="76" t="str" cm="1">
        <f t="array" ref="D24">_FV(A24,"Industry")</f>
        <v>Specialty Retailers</v>
      </c>
      <c r="E24" s="125" cm="1">
        <f t="array" ref="E24">_FV(A24,"Market cap",TRUE)/10000000</f>
        <v>42082.82</v>
      </c>
      <c r="F24" s="75" t="str">
        <f t="shared" si="0"/>
        <v>Large Cap</v>
      </c>
      <c r="G24" s="77" cm="1">
        <f t="array" ref="G24">_FV(A24,"P/E",TRUE)</f>
        <v>78.2</v>
      </c>
      <c r="H24" s="78">
        <v>400</v>
      </c>
      <c r="I24" s="79">
        <v>112.84</v>
      </c>
      <c r="J24" s="79">
        <f t="shared" si="1"/>
        <v>45136</v>
      </c>
      <c r="K24" s="79" cm="1">
        <f t="array" ref="K24">_FV(A24,"Price")</f>
        <v>408.15</v>
      </c>
      <c r="L24" s="79">
        <f t="shared" si="2"/>
        <v>163260</v>
      </c>
      <c r="M24" s="79">
        <f t="shared" si="3"/>
        <v>118124</v>
      </c>
      <c r="N24" s="119">
        <f t="shared" si="4"/>
        <v>2.6170684154555124</v>
      </c>
      <c r="O24" s="79" cm="1">
        <f t="array" ref="O24">_FV(A24,"52 week low",TRUE)</f>
        <v>101</v>
      </c>
      <c r="P24" s="119">
        <f t="shared" si="5"/>
        <v>0.75254195761362241</v>
      </c>
      <c r="Q24" s="122" cm="1">
        <f t="array" ref="Q24">_FV(A24,"52 week high",TRUE)</f>
        <v>449.5</v>
      </c>
      <c r="R24" s="100">
        <f t="shared" si="6"/>
        <v>0.74896551724137927</v>
      </c>
      <c r="S24" s="120">
        <f t="shared" si="7"/>
        <v>3.3660339326968916</v>
      </c>
    </row>
    <row r="25" spans="1:19" ht="30" x14ac:dyDescent="0.25">
      <c r="A25" s="76" t="e" vm="13">
        <v>#VALUE!</v>
      </c>
      <c r="B25" s="78" t="s">
        <v>1090</v>
      </c>
      <c r="C25" s="84" t="s">
        <v>1227</v>
      </c>
      <c r="D25" s="85" t="str" cm="1">
        <f t="array" ref="D25">_FV(A25,"Industry")</f>
        <v>Specialty Retailers</v>
      </c>
      <c r="E25" s="127" cm="1">
        <f t="array" ref="E25">_FV(A25,"Market cap",TRUE)/10000000</f>
        <v>42082.82</v>
      </c>
      <c r="F25" s="105" t="str">
        <f t="shared" si="0"/>
        <v>Large Cap</v>
      </c>
      <c r="G25" s="77" cm="1">
        <f t="array" ref="G25">_FV(A25,"P/E",TRUE)</f>
        <v>78.2</v>
      </c>
      <c r="H25" s="114">
        <v>150</v>
      </c>
      <c r="I25" s="106">
        <v>322.12</v>
      </c>
      <c r="J25" s="106">
        <f t="shared" si="1"/>
        <v>48318</v>
      </c>
      <c r="K25" s="79" cm="1">
        <f t="array" ref="K25">_FV(A25,"Price")</f>
        <v>408.15</v>
      </c>
      <c r="L25" s="79">
        <f t="shared" si="2"/>
        <v>61222.5</v>
      </c>
      <c r="M25" s="79">
        <f t="shared" si="3"/>
        <v>12904.5</v>
      </c>
      <c r="N25" s="119">
        <f t="shared" si="4"/>
        <v>0.26707438221780705</v>
      </c>
      <c r="O25" s="106" cm="1">
        <f t="array" ref="O25">_FV(A25,"52 week low",TRUE)</f>
        <v>101</v>
      </c>
      <c r="P25" s="119">
        <f t="shared" si="5"/>
        <v>0.75254195761362241</v>
      </c>
      <c r="Q25" s="122" cm="1">
        <f t="array" ref="Q25">_FV(A25,"52 week high",TRUE)</f>
        <v>449.5</v>
      </c>
      <c r="R25" s="100">
        <f t="shared" si="6"/>
        <v>0.28338153503893215</v>
      </c>
      <c r="S25" s="120">
        <f t="shared" si="7"/>
        <v>0.55045591725673915</v>
      </c>
    </row>
    <row r="26" spans="1:19" ht="60" x14ac:dyDescent="0.25">
      <c r="A26" s="76" t="e" vm="14">
        <v>#VALUE!</v>
      </c>
      <c r="B26" s="74" t="s">
        <v>1092</v>
      </c>
      <c r="C26" s="84" t="s">
        <v>1227</v>
      </c>
      <c r="D26" s="76" t="str" cm="1">
        <f t="array" ref="D26">_FV(A26,"Industry")</f>
        <v>Banking Services</v>
      </c>
      <c r="E26" s="125" cm="1">
        <f t="array" ref="E26">_FV(A26,"Market cap",TRUE)/10000000</f>
        <v>34948.959999999999</v>
      </c>
      <c r="F26" s="75" t="str">
        <f t="shared" si="0"/>
        <v>Large Cap</v>
      </c>
      <c r="G26" s="77" cm="1">
        <f t="array" ref="G26">_FV(A26,"P/E",TRUE)</f>
        <v>18.46</v>
      </c>
      <c r="H26" s="78">
        <v>150</v>
      </c>
      <c r="I26" s="79">
        <v>403.72</v>
      </c>
      <c r="J26" s="79">
        <f t="shared" si="1"/>
        <v>60558.000000000007</v>
      </c>
      <c r="K26" s="79" cm="1">
        <f t="array" ref="K26">_FV(A26,"Price")</f>
        <v>283.14999999999998</v>
      </c>
      <c r="L26" s="79">
        <f t="shared" si="2"/>
        <v>42472.5</v>
      </c>
      <c r="M26" s="79">
        <f t="shared" si="3"/>
        <v>-18085.500000000007</v>
      </c>
      <c r="N26" s="119">
        <f t="shared" si="4"/>
        <v>-0.29864757752898058</v>
      </c>
      <c r="O26" s="79" cm="1">
        <f t="array" ref="O26">_FV(A26,"52 week low",TRUE)</f>
        <v>237.35</v>
      </c>
      <c r="P26" s="119">
        <f t="shared" si="5"/>
        <v>0.16175172170227789</v>
      </c>
      <c r="Q26" s="122" cm="1">
        <f t="array" ref="Q26">_FV(A26,"52 week high",TRUE)</f>
        <v>346.55</v>
      </c>
      <c r="R26" s="100">
        <f t="shared" si="6"/>
        <v>-0.1649689799451739</v>
      </c>
      <c r="S26" s="120">
        <f t="shared" si="7"/>
        <v>-0.46361655747415448</v>
      </c>
    </row>
    <row r="27" spans="1:19" s="112" customFormat="1" ht="45" x14ac:dyDescent="0.25">
      <c r="A27" s="76" t="e" vm="15">
        <v>#VALUE!</v>
      </c>
      <c r="B27" s="78" t="s">
        <v>1092</v>
      </c>
      <c r="C27" s="84" t="s">
        <v>1227</v>
      </c>
      <c r="D27" s="76" t="str" cm="1">
        <f t="array" ref="D27">_FV(A27,"Industry")</f>
        <v>Pharmaceuticals</v>
      </c>
      <c r="E27" s="125" cm="1">
        <f t="array" ref="E27">_FV(A27,"Market cap",TRUE)/10000000</f>
        <v>7898.6440000000002</v>
      </c>
      <c r="F27" s="75" t="str">
        <f t="shared" si="0"/>
        <v>Mid Cap</v>
      </c>
      <c r="G27" s="77" cm="1">
        <f t="array" ref="G27">_FV(A27,"P/E",TRUE)</f>
        <v>24.18</v>
      </c>
      <c r="H27" s="78">
        <v>400</v>
      </c>
      <c r="I27" s="83">
        <v>106.52</v>
      </c>
      <c r="J27" s="79">
        <f t="shared" si="1"/>
        <v>42608</v>
      </c>
      <c r="K27" s="79" cm="1">
        <f t="array" ref="K27">_FV(A27,"Price")</f>
        <v>174.3</v>
      </c>
      <c r="L27" s="79">
        <f t="shared" si="2"/>
        <v>69720</v>
      </c>
      <c r="M27" s="79">
        <f t="shared" si="3"/>
        <v>27112</v>
      </c>
      <c r="N27" s="119">
        <f t="shared" si="4"/>
        <v>0.63631242959068723</v>
      </c>
      <c r="O27" s="79" cm="1">
        <f t="array" ref="O27">_FV(A27,"52 week low",TRUE)</f>
        <v>70.55</v>
      </c>
      <c r="P27" s="119">
        <f t="shared" si="5"/>
        <v>0.59523809523809523</v>
      </c>
      <c r="Q27" s="122" cm="1">
        <f t="array" ref="Q27">_FV(A27,"52 week high",TRUE)</f>
        <v>185.5</v>
      </c>
      <c r="R27" s="100">
        <f t="shared" si="6"/>
        <v>0.42576819407008087</v>
      </c>
      <c r="S27" s="120">
        <f t="shared" si="7"/>
        <v>1.0620806236607681</v>
      </c>
    </row>
    <row r="28" spans="1:19" ht="30" x14ac:dyDescent="0.25">
      <c r="A28" s="76" t="e" vm="16">
        <v>#VALUE!</v>
      </c>
      <c r="B28" s="78" t="s">
        <v>1092</v>
      </c>
      <c r="D28" s="76" t="str" cm="1">
        <f t="array" ref="D28">_FV(A28,"Industry")</f>
        <v>Food &amp; Tobacco</v>
      </c>
      <c r="E28" s="126" cm="1">
        <f t="array" ref="E28">_FV(A28,"Market cap",TRUE)/10000000</f>
        <v>2038.4749999999999</v>
      </c>
      <c r="F28" s="75" t="str">
        <f t="shared" si="0"/>
        <v>Small Cap</v>
      </c>
      <c r="G28" s="77" cm="1">
        <f t="array" ref="G28">_FV(A28,"P/E",TRUE)</f>
        <v>7.51</v>
      </c>
      <c r="H28" s="78">
        <v>3400</v>
      </c>
      <c r="I28" s="83">
        <v>16.27</v>
      </c>
      <c r="J28" s="79">
        <f t="shared" si="1"/>
        <v>55318</v>
      </c>
      <c r="K28" s="79" cm="1">
        <f t="array" ref="K28">_FV(A28,"Price")</f>
        <v>19.18</v>
      </c>
      <c r="L28" s="79">
        <f t="shared" si="2"/>
        <v>65212</v>
      </c>
      <c r="M28" s="79">
        <f t="shared" si="3"/>
        <v>9894</v>
      </c>
      <c r="N28" s="119">
        <f t="shared" si="4"/>
        <v>0.17885679164105717</v>
      </c>
      <c r="O28" s="83" cm="1">
        <f t="array" ref="O28">_FV(A28,"52 week low",TRUE)</f>
        <v>7.05</v>
      </c>
      <c r="P28" s="119">
        <f t="shared" si="5"/>
        <v>0.63242961418143895</v>
      </c>
      <c r="Q28" s="122" cm="1">
        <f t="array" ref="Q28">_FV(A28,"52 week high",TRUE)</f>
        <v>26.36</v>
      </c>
      <c r="R28" s="100">
        <f t="shared" si="6"/>
        <v>0.38277693474962066</v>
      </c>
      <c r="S28" s="120">
        <f t="shared" si="7"/>
        <v>0.56163372639067788</v>
      </c>
    </row>
    <row r="29" spans="1:19" ht="30" x14ac:dyDescent="0.25">
      <c r="A29" s="76" t="e" vm="16">
        <v>#VALUE!</v>
      </c>
      <c r="B29" s="74" t="s">
        <v>1090</v>
      </c>
      <c r="C29" s="74"/>
      <c r="D29" s="76" t="str" cm="1">
        <f t="array" ref="D29">_FV(A29,"Industry")</f>
        <v>Food &amp; Tobacco</v>
      </c>
      <c r="E29" s="125" cm="1">
        <f t="array" ref="E29">_FV(A29,"Market cap",TRUE)/10000000</f>
        <v>2038.4749999999999</v>
      </c>
      <c r="F29" s="75" t="str">
        <f t="shared" si="0"/>
        <v>Small Cap</v>
      </c>
      <c r="G29" s="77" cm="1">
        <f t="array" ref="G29">_FV(A29,"P/E",TRUE)</f>
        <v>7.51</v>
      </c>
      <c r="H29" s="113">
        <v>6600</v>
      </c>
      <c r="I29" s="79">
        <v>16.829999999999998</v>
      </c>
      <c r="J29" s="79">
        <f t="shared" si="1"/>
        <v>111077.99999999999</v>
      </c>
      <c r="K29" s="79" cm="1">
        <f t="array" ref="K29">_FV(A29,"Price")</f>
        <v>19.18</v>
      </c>
      <c r="L29" s="79">
        <f t="shared" si="2"/>
        <v>126588</v>
      </c>
      <c r="M29" s="79">
        <f t="shared" si="3"/>
        <v>15510.000000000015</v>
      </c>
      <c r="N29" s="119">
        <f t="shared" si="4"/>
        <v>0.13963161021984566</v>
      </c>
      <c r="O29" s="79" cm="1">
        <f t="array" ref="O29">_FV(A29,"52 week low",TRUE)</f>
        <v>7.05</v>
      </c>
      <c r="P29" s="119">
        <f t="shared" si="5"/>
        <v>0.63242961418143895</v>
      </c>
      <c r="Q29" s="122" cm="1">
        <f t="array" ref="Q29">_FV(A29,"52 week high",TRUE)</f>
        <v>26.36</v>
      </c>
      <c r="R29" s="100">
        <f t="shared" si="6"/>
        <v>0.36153262518968138</v>
      </c>
      <c r="S29" s="120">
        <f t="shared" si="7"/>
        <v>0.50116423540952704</v>
      </c>
    </row>
    <row r="30" spans="1:19" ht="45" x14ac:dyDescent="0.25">
      <c r="A30" s="85" t="e" vm="17">
        <v>#VALUE!</v>
      </c>
      <c r="B30" s="84" t="s">
        <v>1092</v>
      </c>
      <c r="D30" s="76" t="str" cm="1">
        <f t="array" ref="D30">_FV(A30,"Industry")</f>
        <v>Machinery, Equipment &amp; Components</v>
      </c>
      <c r="E30" s="125" cm="1">
        <f t="array" ref="E30">_FV(A30,"Market cap",TRUE)/10000000</f>
        <v>5456.598</v>
      </c>
      <c r="F30" s="75" t="str">
        <f t="shared" si="0"/>
        <v>Mid Cap</v>
      </c>
      <c r="G30" s="77" cm="1">
        <f t="array" ref="G30">_FV(A30,"P/E",TRUE)</f>
        <v>67.959999999999994</v>
      </c>
      <c r="H30" s="77">
        <v>30</v>
      </c>
      <c r="I30" s="79">
        <v>1744.51</v>
      </c>
      <c r="J30" s="79">
        <f t="shared" si="1"/>
        <v>52335.3</v>
      </c>
      <c r="K30" s="79" cm="1">
        <f t="array" ref="K30">_FV(A30,"Price")</f>
        <v>1773.95</v>
      </c>
      <c r="L30" s="79">
        <f t="shared" si="2"/>
        <v>53218.5</v>
      </c>
      <c r="M30" s="79">
        <f t="shared" si="3"/>
        <v>883.19999999999709</v>
      </c>
      <c r="N30" s="119">
        <f t="shared" si="4"/>
        <v>1.6875798934944425E-2</v>
      </c>
      <c r="O30" s="79" cm="1">
        <f t="array" ref="O30">_FV(A30,"52 week low",TRUE)</f>
        <v>1661</v>
      </c>
      <c r="P30" s="119">
        <f t="shared" si="5"/>
        <v>6.3671467628738154E-2</v>
      </c>
      <c r="Q30" s="122" cm="1">
        <f t="array" ref="Q30">_FV(A30,"52 week high",TRUE)</f>
        <v>2920.35</v>
      </c>
      <c r="R30" s="100">
        <f t="shared" si="6"/>
        <v>0.40263667026212607</v>
      </c>
      <c r="S30" s="120">
        <f t="shared" si="7"/>
        <v>0.41951246919707053</v>
      </c>
    </row>
    <row r="31" spans="1:19" ht="45" x14ac:dyDescent="0.25">
      <c r="A31" s="85" t="e" vm="17">
        <v>#VALUE!</v>
      </c>
      <c r="B31" s="84" t="s">
        <v>1090</v>
      </c>
      <c r="D31" s="76" t="str" cm="1">
        <f t="array" ref="D31">_FV(A31,"Industry")</f>
        <v>Machinery, Equipment &amp; Components</v>
      </c>
      <c r="E31" s="126" cm="1">
        <f t="array" ref="E31">_FV(A31,"Market cap",TRUE)/10000000</f>
        <v>5456.598</v>
      </c>
      <c r="F31" s="76" t="str">
        <f t="shared" si="0"/>
        <v>Mid Cap</v>
      </c>
      <c r="G31" s="76" cm="1">
        <f t="array" ref="G31">_FV(A31,"P/E",TRUE)</f>
        <v>67.959999999999994</v>
      </c>
      <c r="H31" s="78">
        <v>27</v>
      </c>
      <c r="I31" s="83">
        <v>1902.66</v>
      </c>
      <c r="J31" s="83">
        <f t="shared" si="1"/>
        <v>51371.82</v>
      </c>
      <c r="K31" s="83" cm="1">
        <f t="array" ref="K31">_FV(A31,"Price")</f>
        <v>1773.95</v>
      </c>
      <c r="L31" s="83">
        <f t="shared" si="2"/>
        <v>47896.65</v>
      </c>
      <c r="M31" s="83">
        <f t="shared" si="3"/>
        <v>-3475.1699999999983</v>
      </c>
      <c r="N31" s="80">
        <f t="shared" si="4"/>
        <v>-6.7647398904691292E-2</v>
      </c>
      <c r="O31" s="83" cm="1">
        <f t="array" ref="O31">_FV(A31,"52 week low",TRUE)</f>
        <v>1661</v>
      </c>
      <c r="P31" s="83">
        <f t="shared" si="5"/>
        <v>6.3671467628738154E-2</v>
      </c>
      <c r="Q31" s="20" cm="1">
        <f t="array" ref="Q31">_FV(A31,"52 week high",TRUE)</f>
        <v>2920.35</v>
      </c>
      <c r="R31" s="20">
        <f t="shared" si="6"/>
        <v>0.34848220247573058</v>
      </c>
      <c r="S31" s="20">
        <f t="shared" si="7"/>
        <v>0.28083480357103929</v>
      </c>
    </row>
    <row r="32" spans="1:19" ht="30" x14ac:dyDescent="0.25">
      <c r="A32" s="76" t="e" vm="18">
        <v>#VALUE!</v>
      </c>
      <c r="B32" s="78" t="s">
        <v>1092</v>
      </c>
      <c r="D32" s="76" t="str" cm="1">
        <f t="array" ref="D32">_FV(A32,"Industry")</f>
        <v>Metals &amp; Mining</v>
      </c>
      <c r="E32" s="125" cm="1">
        <f t="array" ref="E32">_FV(A32,"Market cap",TRUE)/10000000</f>
        <v>69059.73</v>
      </c>
      <c r="F32" s="75" t="str">
        <f t="shared" si="0"/>
        <v>Large Cap</v>
      </c>
      <c r="G32" s="77" cm="1">
        <f t="array" ref="G32">_FV(A32,"P/E",TRUE)</f>
        <v>10.71</v>
      </c>
      <c r="H32" s="78">
        <v>400</v>
      </c>
      <c r="I32" s="83">
        <v>159.37</v>
      </c>
      <c r="J32" s="79">
        <f t="shared" si="1"/>
        <v>63748</v>
      </c>
      <c r="K32" s="79" cm="1">
        <f t="array" ref="K32">_FV(A32,"Price")</f>
        <v>235.65</v>
      </c>
      <c r="L32" s="79">
        <f t="shared" si="2"/>
        <v>94260</v>
      </c>
      <c r="M32" s="79">
        <f t="shared" si="3"/>
        <v>30512</v>
      </c>
      <c r="N32" s="119">
        <f t="shared" si="4"/>
        <v>0.47863462383133587</v>
      </c>
      <c r="O32" s="83" cm="1">
        <f t="array" ref="O32">_FV(A32,"52 week low",TRUE)</f>
        <v>103.75</v>
      </c>
      <c r="P32" s="119">
        <f t="shared" si="5"/>
        <v>0.55972841077869728</v>
      </c>
      <c r="Q32" s="122" cm="1">
        <f t="array" ref="Q32">_FV(A32,"52 week high",TRUE)</f>
        <v>252.4</v>
      </c>
      <c r="R32" s="100">
        <f t="shared" si="6"/>
        <v>0.36858161648177495</v>
      </c>
      <c r="S32" s="120">
        <f t="shared" si="7"/>
        <v>0.84721624031311082</v>
      </c>
    </row>
    <row r="33" spans="1:19" ht="30" x14ac:dyDescent="0.25">
      <c r="A33" s="85" t="e" vm="18">
        <v>#VALUE!</v>
      </c>
      <c r="B33" s="74" t="s">
        <v>1090</v>
      </c>
      <c r="C33" s="74" t="s">
        <v>1227</v>
      </c>
      <c r="D33" s="76" t="str" cm="1">
        <f t="array" ref="D33">_FV(A33,"Industry")</f>
        <v>Metals &amp; Mining</v>
      </c>
      <c r="E33" s="125" cm="1">
        <f t="array" ref="E33">_FV(A33,"Market cap",TRUE)/10000000</f>
        <v>69059.73</v>
      </c>
      <c r="F33" s="75" t="str">
        <f t="shared" si="0"/>
        <v>Large Cap</v>
      </c>
      <c r="G33" s="77" cm="1">
        <f t="array" ref="G33">_FV(A33,"P/E",TRUE)</f>
        <v>10.71</v>
      </c>
      <c r="H33" s="113">
        <v>290</v>
      </c>
      <c r="I33" s="79">
        <v>139.46</v>
      </c>
      <c r="J33" s="79">
        <f t="shared" si="1"/>
        <v>40443.4</v>
      </c>
      <c r="K33" s="79" cm="1">
        <f t="array" ref="K33">_FV(A33,"Price")</f>
        <v>235.65</v>
      </c>
      <c r="L33" s="79">
        <f t="shared" si="2"/>
        <v>68338.5</v>
      </c>
      <c r="M33" s="79">
        <f t="shared" si="3"/>
        <v>27895.1</v>
      </c>
      <c r="N33" s="119">
        <f t="shared" si="4"/>
        <v>0.68973182274487299</v>
      </c>
      <c r="O33" s="79" cm="1">
        <f t="array" ref="O33">_FV(A33,"52 week low",TRUE)</f>
        <v>103.75</v>
      </c>
      <c r="P33" s="119">
        <f t="shared" si="5"/>
        <v>0.55972841077869728</v>
      </c>
      <c r="Q33" s="122" cm="1">
        <f t="array" ref="Q33">_FV(A33,"52 week high",TRUE)</f>
        <v>252.4</v>
      </c>
      <c r="R33" s="100">
        <f t="shared" si="6"/>
        <v>0.44746434231378762</v>
      </c>
      <c r="S33" s="120">
        <f t="shared" si="7"/>
        <v>1.1371961650586606</v>
      </c>
    </row>
    <row r="34" spans="1:19" ht="30" x14ac:dyDescent="0.25">
      <c r="A34" s="85" t="e" vm="18">
        <v>#VALUE!</v>
      </c>
      <c r="B34" s="84" t="s">
        <v>1090</v>
      </c>
      <c r="D34" s="76" t="str" cm="1">
        <f t="array" ref="D34">_FV(A34,"Industry")</f>
        <v>Metals &amp; Mining</v>
      </c>
      <c r="E34" s="125" cm="1">
        <f t="array" ref="E34">_FV(A34,"Market cap",TRUE)/10000000</f>
        <v>69059.73</v>
      </c>
      <c r="F34" s="75" t="str">
        <f t="shared" ref="F34:F65" si="8">IF(E34&gt;20000,"Large Cap",(IF(AND(E34&gt;=5000,E34&lt;=20000),"Mid Cap","Small Cap")))</f>
        <v>Large Cap</v>
      </c>
      <c r="G34" s="77" cm="1">
        <f t="array" ref="G34">_FV(A34,"P/E",TRUE)</f>
        <v>10.71</v>
      </c>
      <c r="H34" s="113">
        <v>20</v>
      </c>
      <c r="I34" s="79">
        <v>143.63</v>
      </c>
      <c r="J34" s="79">
        <f t="shared" ref="J34:J65" si="9">H34*I34</f>
        <v>2872.6</v>
      </c>
      <c r="K34" s="79" cm="1">
        <f t="array" ref="K34">_FV(A34,"Price")</f>
        <v>235.65</v>
      </c>
      <c r="L34" s="79">
        <f t="shared" ref="L34:L65" si="10">H34*K34</f>
        <v>4713</v>
      </c>
      <c r="M34" s="79">
        <f t="shared" ref="M34:M65" si="11">L34-J34</f>
        <v>1840.4</v>
      </c>
      <c r="N34" s="119">
        <f t="shared" ref="N34:N65" si="12">M34/J34</f>
        <v>0.64067395390935045</v>
      </c>
      <c r="O34" s="79" cm="1">
        <f t="array" ref="O34">_FV(A34,"52 week low",TRUE)</f>
        <v>103.75</v>
      </c>
      <c r="P34" s="119">
        <f t="shared" ref="P34:P65" si="13">(K34-O34)/K34</f>
        <v>0.55972841077869728</v>
      </c>
      <c r="Q34" s="122" cm="1">
        <f t="array" ref="Q34">_FV(A34,"52 week high",TRUE)</f>
        <v>252.4</v>
      </c>
      <c r="R34" s="100">
        <f t="shared" ref="R34:R65" si="14">(Q34-I34)/Q34</f>
        <v>0.43094294770206026</v>
      </c>
      <c r="S34" s="120">
        <f t="shared" ref="S34:S65" si="15">N34+R34</f>
        <v>1.0716169016114108</v>
      </c>
    </row>
    <row r="35" spans="1:19" ht="45" x14ac:dyDescent="0.25">
      <c r="A35" s="76" t="e" vm="19">
        <v>#VALUE!</v>
      </c>
      <c r="B35" s="74" t="s">
        <v>1090</v>
      </c>
      <c r="C35" s="84" t="s">
        <v>1227</v>
      </c>
      <c r="D35" s="76" t="str" cm="1">
        <f t="array" ref="D35">_FV(A35,"Industry")</f>
        <v>Professional &amp; Commercial Services</v>
      </c>
      <c r="E35" s="125" cm="1">
        <f t="array" ref="E35">_FV(A35,"Market cap",TRUE)/10000000</f>
        <v>24020.12</v>
      </c>
      <c r="F35" s="75" t="str">
        <f t="shared" si="8"/>
        <v>Large Cap</v>
      </c>
      <c r="G35" s="77" cm="1">
        <f t="array" ref="G35">_FV(A35,"P/E",TRUE)</f>
        <v>0</v>
      </c>
      <c r="H35" s="113">
        <v>37</v>
      </c>
      <c r="I35" s="79">
        <v>1303.43</v>
      </c>
      <c r="J35" s="79">
        <f t="shared" si="9"/>
        <v>48226.91</v>
      </c>
      <c r="K35" s="79" cm="1">
        <f t="array" ref="K35">_FV(A35,"Price")</f>
        <v>377.85</v>
      </c>
      <c r="L35" s="79">
        <f t="shared" si="10"/>
        <v>13980.45</v>
      </c>
      <c r="M35" s="79">
        <f t="shared" si="11"/>
        <v>-34246.460000000006</v>
      </c>
      <c r="N35" s="119">
        <f t="shared" si="12"/>
        <v>-0.71011101478406979</v>
      </c>
      <c r="O35" s="79" cm="1">
        <f t="array" ref="O35">_FV(A35,"52 week low",TRUE)</f>
        <v>318.05</v>
      </c>
      <c r="P35" s="119">
        <f t="shared" si="13"/>
        <v>0.15826386132062989</v>
      </c>
      <c r="Q35" s="122" cm="1">
        <f t="array" ref="Q35">_FV(A35,"52 week high",TRUE)</f>
        <v>998.3</v>
      </c>
      <c r="R35" s="100">
        <f t="shared" si="14"/>
        <v>-0.30564960432735661</v>
      </c>
      <c r="S35" s="120">
        <f t="shared" si="15"/>
        <v>-1.0157606191114263</v>
      </c>
    </row>
    <row r="36" spans="1:19" ht="30" x14ac:dyDescent="0.25">
      <c r="A36" s="76" t="e" vm="20">
        <v>#VALUE!</v>
      </c>
      <c r="B36" s="78" t="s">
        <v>1092</v>
      </c>
      <c r="D36" s="76" t="str" cm="1">
        <f t="array" ref="D36">_FV(A36,"Industry")</f>
        <v>Paper &amp; Forest Products</v>
      </c>
      <c r="E36" s="125" cm="1">
        <f t="array" ref="E36">_FV(A36,"Market cap",TRUE)/10000000</f>
        <v>1132.546</v>
      </c>
      <c r="F36" s="75" t="str">
        <f t="shared" si="8"/>
        <v>Small Cap</v>
      </c>
      <c r="G36" s="77" cm="1">
        <f t="array" ref="G36">_FV(A36,"P/E",TRUE)</f>
        <v>24.11</v>
      </c>
      <c r="H36" s="78">
        <v>310</v>
      </c>
      <c r="I36" s="83">
        <v>129.88</v>
      </c>
      <c r="J36" s="79">
        <f t="shared" si="9"/>
        <v>40262.799999999996</v>
      </c>
      <c r="K36" s="79" cm="1">
        <f t="array" ref="K36">_FV(A36,"Price")</f>
        <v>289.39999999999998</v>
      </c>
      <c r="L36" s="79">
        <f t="shared" si="10"/>
        <v>89714</v>
      </c>
      <c r="M36" s="79">
        <f t="shared" si="11"/>
        <v>49451.200000000004</v>
      </c>
      <c r="N36" s="119">
        <f t="shared" si="12"/>
        <v>1.2282106559901449</v>
      </c>
      <c r="O36" s="83" cm="1">
        <f t="array" ref="O36">_FV(A36,"52 week low",TRUE)</f>
        <v>101</v>
      </c>
      <c r="P36" s="119">
        <f t="shared" si="13"/>
        <v>0.65100207325501036</v>
      </c>
      <c r="Q36" s="122" cm="1">
        <f t="array" ref="Q36">_FV(A36,"52 week high",TRUE)</f>
        <v>397.2</v>
      </c>
      <c r="R36" s="100">
        <f t="shared" si="14"/>
        <v>0.67301107754279965</v>
      </c>
      <c r="S36" s="120">
        <f t="shared" si="15"/>
        <v>1.9012217335329447</v>
      </c>
    </row>
    <row r="37" spans="1:19" ht="30" x14ac:dyDescent="0.25">
      <c r="A37" s="76" t="e" vm="20">
        <v>#VALUE!</v>
      </c>
      <c r="B37" s="78" t="s">
        <v>1090</v>
      </c>
      <c r="D37" s="85" t="str" cm="1">
        <f t="array" ref="D37">_FV(A37,"Industry")</f>
        <v>Paper &amp; Forest Products</v>
      </c>
      <c r="E37" s="127" cm="1">
        <f t="array" ref="E37">_FV(A37,"Market cap",TRUE)/10000000</f>
        <v>1132.546</v>
      </c>
      <c r="F37" s="105" t="str">
        <f t="shared" si="8"/>
        <v>Small Cap</v>
      </c>
      <c r="G37" s="77" cm="1">
        <f t="array" ref="G37">_FV(A37,"P/E",TRUE)</f>
        <v>24.11</v>
      </c>
      <c r="H37" s="114">
        <v>227</v>
      </c>
      <c r="I37" s="106">
        <v>269.2</v>
      </c>
      <c r="J37" s="106">
        <f t="shared" si="9"/>
        <v>61108.399999999994</v>
      </c>
      <c r="K37" s="79" cm="1">
        <f t="array" ref="K37">_FV(A37,"Price")</f>
        <v>289.39999999999998</v>
      </c>
      <c r="L37" s="79">
        <f t="shared" si="10"/>
        <v>65693.799999999988</v>
      </c>
      <c r="M37" s="79">
        <f t="shared" si="11"/>
        <v>4585.3999999999942</v>
      </c>
      <c r="N37" s="119">
        <f t="shared" si="12"/>
        <v>7.5037147102525917E-2</v>
      </c>
      <c r="O37" s="106" cm="1">
        <f t="array" ref="O37">_FV(A37,"52 week low",TRUE)</f>
        <v>101</v>
      </c>
      <c r="P37" s="119">
        <f t="shared" si="13"/>
        <v>0.65100207325501036</v>
      </c>
      <c r="Q37" s="122" cm="1">
        <f t="array" ref="Q37">_FV(A37,"52 week high",TRUE)</f>
        <v>397.2</v>
      </c>
      <c r="R37" s="100">
        <f t="shared" si="14"/>
        <v>0.32225579053373615</v>
      </c>
      <c r="S37" s="120">
        <f t="shared" si="15"/>
        <v>0.39729293763626206</v>
      </c>
    </row>
    <row r="38" spans="1:19" ht="60" x14ac:dyDescent="0.25">
      <c r="A38" s="76" t="e" vm="21">
        <v>#VALUE!</v>
      </c>
      <c r="B38" s="74" t="s">
        <v>1090</v>
      </c>
      <c r="C38" s="74"/>
      <c r="D38" s="76" t="str" cm="1">
        <f t="array" ref="D38">_FV(A38,"Industry")</f>
        <v>Machinery, Equipment &amp; Components</v>
      </c>
      <c r="E38" s="125" cm="1">
        <f t="array" ref="E38">_FV(A38,"Market cap",TRUE)/10000000</f>
        <v>2389.5500000000002</v>
      </c>
      <c r="F38" s="75" t="str">
        <f t="shared" si="8"/>
        <v>Small Cap</v>
      </c>
      <c r="G38" s="77" cm="1">
        <f t="array" ref="G38">_FV(A38,"P/E",TRUE)</f>
        <v>26.22</v>
      </c>
      <c r="H38" s="113">
        <v>800</v>
      </c>
      <c r="I38" s="79">
        <v>56.21</v>
      </c>
      <c r="J38" s="79">
        <f t="shared" si="9"/>
        <v>44968</v>
      </c>
      <c r="K38" s="79" cm="1">
        <f t="array" ref="K38">_FV(A38,"Price")</f>
        <v>78.75</v>
      </c>
      <c r="L38" s="79">
        <f t="shared" si="10"/>
        <v>63000</v>
      </c>
      <c r="M38" s="79">
        <f t="shared" si="11"/>
        <v>18032</v>
      </c>
      <c r="N38" s="119">
        <f t="shared" si="12"/>
        <v>0.40099626400996263</v>
      </c>
      <c r="O38" s="79" cm="1">
        <f t="array" ref="O38">_FV(A38,"52 week low",TRUE)</f>
        <v>32.85</v>
      </c>
      <c r="P38" s="119">
        <f t="shared" si="13"/>
        <v>0.58285714285714285</v>
      </c>
      <c r="Q38" s="122" cm="1">
        <f t="array" ref="Q38">_FV(A38,"52 week high",TRUE)</f>
        <v>116.85</v>
      </c>
      <c r="R38" s="100">
        <f t="shared" si="14"/>
        <v>0.51895592640136923</v>
      </c>
      <c r="S38" s="120">
        <f t="shared" si="15"/>
        <v>0.91995219041133192</v>
      </c>
    </row>
    <row r="39" spans="1:19" ht="30" x14ac:dyDescent="0.25">
      <c r="A39" s="76" t="e" vm="22">
        <v>#VALUE!</v>
      </c>
      <c r="B39" s="78" t="s">
        <v>1092</v>
      </c>
      <c r="C39" s="84" t="s">
        <v>1227</v>
      </c>
      <c r="D39" s="76" t="str" cm="1">
        <f t="array" ref="D39">_FV(A39,"Industry")</f>
        <v>Construction &amp; Engineering</v>
      </c>
      <c r="E39" s="126" cm="1">
        <f t="array" ref="E39">_FV(A39,"Market cap",TRUE)/10000000</f>
        <v>9351.491</v>
      </c>
      <c r="F39" s="76" t="str">
        <f t="shared" si="8"/>
        <v>Mid Cap</v>
      </c>
      <c r="G39" s="77" cm="1">
        <f t="array" ref="G39">_FV(A39,"P/E",TRUE)</f>
        <v>33.020000000000003</v>
      </c>
      <c r="H39" s="78">
        <v>80</v>
      </c>
      <c r="I39" s="83">
        <v>538.46</v>
      </c>
      <c r="J39" s="83">
        <f t="shared" si="9"/>
        <v>43076.800000000003</v>
      </c>
      <c r="K39" s="83" cm="1">
        <f t="array" ref="K39">_FV(A39,"Price")</f>
        <v>508.75</v>
      </c>
      <c r="L39" s="83">
        <f t="shared" si="10"/>
        <v>40700</v>
      </c>
      <c r="M39" s="83">
        <f t="shared" si="11"/>
        <v>-2376.8000000000029</v>
      </c>
      <c r="N39" s="119">
        <f t="shared" si="12"/>
        <v>-5.5175871931062721E-2</v>
      </c>
      <c r="O39" s="83" cm="1">
        <f t="array" ref="O39">_FV(A39,"52 week low",TRUE)</f>
        <v>335</v>
      </c>
      <c r="P39" s="119">
        <f t="shared" si="13"/>
        <v>0.34152334152334152</v>
      </c>
      <c r="Q39" s="122" cm="1">
        <f t="array" ref="Q39">_FV(A39,"52 week high",TRUE)</f>
        <v>650.5</v>
      </c>
      <c r="R39" s="100">
        <f t="shared" si="14"/>
        <v>0.17223674096848574</v>
      </c>
      <c r="S39" s="120">
        <f t="shared" si="15"/>
        <v>0.11706086903742302</v>
      </c>
    </row>
    <row r="40" spans="1:19" ht="45" x14ac:dyDescent="0.25">
      <c r="A40" s="85" t="e" vm="23">
        <v>#VALUE!</v>
      </c>
      <c r="B40" s="84" t="s">
        <v>1091</v>
      </c>
      <c r="D40" s="76" t="str" cm="1">
        <f t="array" ref="D40">_FV(A40,"Industry")</f>
        <v>Software &amp; IT Services</v>
      </c>
      <c r="E40" s="126" cm="1">
        <f t="array" ref="E40">_FV(A40,"Market cap",TRUE)/10000000</f>
        <v>4964.2299999999996</v>
      </c>
      <c r="F40" s="76" t="str">
        <f t="shared" si="8"/>
        <v>Small Cap</v>
      </c>
      <c r="G40" s="76" cm="1">
        <f t="array" ref="G40">_FV(A40,"P/E",TRUE)</f>
        <v>44.91</v>
      </c>
      <c r="H40" s="78">
        <v>19</v>
      </c>
      <c r="I40" s="83">
        <v>1094.1300000000001</v>
      </c>
      <c r="J40" s="83">
        <f t="shared" si="9"/>
        <v>20788.47</v>
      </c>
      <c r="K40" s="83" cm="1">
        <f t="array" ref="K40">_FV(A40,"Price")</f>
        <v>1227.3499999999999</v>
      </c>
      <c r="L40" s="83">
        <f t="shared" si="10"/>
        <v>23319.649999999998</v>
      </c>
      <c r="M40" s="83">
        <f t="shared" si="11"/>
        <v>2531.1799999999967</v>
      </c>
      <c r="N40" s="80">
        <f t="shared" si="12"/>
        <v>0.1217588403571786</v>
      </c>
      <c r="O40" s="83" cm="1">
        <f t="array" ref="O40">_FV(A40,"52 week low",TRUE)</f>
        <v>775</v>
      </c>
      <c r="P40" s="83">
        <f t="shared" si="13"/>
        <v>0.36855827596040247</v>
      </c>
      <c r="Q40" s="20" cm="1">
        <f t="array" ref="Q40">_FV(A40,"52 week high",TRUE)</f>
        <v>1712</v>
      </c>
      <c r="R40" s="20">
        <f t="shared" si="14"/>
        <v>0.36090537383177562</v>
      </c>
      <c r="S40" s="20">
        <f t="shared" si="15"/>
        <v>0.48266421418895422</v>
      </c>
    </row>
    <row r="41" spans="1:19" ht="30" x14ac:dyDescent="0.25">
      <c r="A41" s="76" t="e" vm="24">
        <v>#VALUE!</v>
      </c>
      <c r="B41" s="78" t="s">
        <v>1092</v>
      </c>
      <c r="C41" s="84" t="s">
        <v>1227</v>
      </c>
      <c r="D41" s="76" t="str" cm="1">
        <f t="array" ref="D41">_FV(A41,"Industry")</f>
        <v>Healthcare Providers &amp; Services</v>
      </c>
      <c r="E41" s="125" cm="1">
        <f t="array" ref="E41">_FV(A41,"Market cap",TRUE)/10000000</f>
        <v>2858.2809999999999</v>
      </c>
      <c r="F41" s="75" t="str">
        <f t="shared" si="8"/>
        <v>Small Cap</v>
      </c>
      <c r="G41" s="77" cm="1">
        <f t="array" ref="G41">_FV(A41,"P/E",TRUE)</f>
        <v>35.270000000000003</v>
      </c>
      <c r="H41" s="78">
        <v>350</v>
      </c>
      <c r="I41" s="83">
        <v>162.88999999999999</v>
      </c>
      <c r="J41" s="79">
        <f t="shared" si="9"/>
        <v>57011.499999999993</v>
      </c>
      <c r="K41" s="79" cm="1">
        <f t="array" ref="K41">_FV(A41,"Price")</f>
        <v>266.64999999999998</v>
      </c>
      <c r="L41" s="79">
        <f t="shared" si="10"/>
        <v>93327.499999999985</v>
      </c>
      <c r="M41" s="79">
        <f t="shared" si="11"/>
        <v>36315.999999999993</v>
      </c>
      <c r="N41" s="119">
        <f t="shared" si="12"/>
        <v>0.63699429062557544</v>
      </c>
      <c r="O41" s="79" cm="1">
        <f t="array" ref="O41">_FV(A41,"52 week low",TRUE)</f>
        <v>135</v>
      </c>
      <c r="P41" s="119">
        <f t="shared" si="13"/>
        <v>0.49371835739733727</v>
      </c>
      <c r="Q41" s="122" cm="1">
        <f t="array" ref="Q41">_FV(A41,"52 week high",TRUE)</f>
        <v>339.5</v>
      </c>
      <c r="R41" s="100">
        <f t="shared" si="14"/>
        <v>0.52020618556701037</v>
      </c>
      <c r="S41" s="120">
        <f t="shared" si="15"/>
        <v>1.1572004761925858</v>
      </c>
    </row>
    <row r="42" spans="1:19" ht="30" x14ac:dyDescent="0.25">
      <c r="A42" s="76" t="e" vm="24">
        <v>#VALUE!</v>
      </c>
      <c r="B42" s="78" t="s">
        <v>1090</v>
      </c>
      <c r="D42" s="76" t="s">
        <v>1199</v>
      </c>
      <c r="E42" s="125" cm="1">
        <f t="array" ref="E42">_FV(A42,"Market cap",TRUE)/10000000</f>
        <v>2858.2809999999999</v>
      </c>
      <c r="F42" s="75" t="str">
        <f t="shared" si="8"/>
        <v>Small Cap</v>
      </c>
      <c r="G42" s="77" cm="1">
        <f t="array" ref="G42">_FV(A42,"P/E",TRUE)</f>
        <v>35.270000000000003</v>
      </c>
      <c r="H42" s="78">
        <v>170</v>
      </c>
      <c r="I42" s="83">
        <v>249.83</v>
      </c>
      <c r="J42" s="83">
        <f t="shared" si="9"/>
        <v>42471.1</v>
      </c>
      <c r="K42" s="79" cm="1">
        <f t="array" ref="K42">_FV(A42,"Price")</f>
        <v>266.64999999999998</v>
      </c>
      <c r="L42" s="79">
        <f t="shared" si="10"/>
        <v>45330.499999999993</v>
      </c>
      <c r="M42" s="79">
        <f t="shared" si="11"/>
        <v>2859.3999999999942</v>
      </c>
      <c r="N42" s="119">
        <f t="shared" si="12"/>
        <v>6.7325781531441239E-2</v>
      </c>
      <c r="O42" s="79" cm="1">
        <f t="array" ref="O42">_FV(A42,"52 week low",TRUE)</f>
        <v>135</v>
      </c>
      <c r="P42" s="119">
        <f t="shared" si="13"/>
        <v>0.49371835739733727</v>
      </c>
      <c r="Q42" s="122" cm="1">
        <f t="array" ref="Q42">_FV(A42,"52 week high",TRUE)</f>
        <v>339.5</v>
      </c>
      <c r="R42" s="100">
        <f t="shared" si="14"/>
        <v>0.26412371134020612</v>
      </c>
      <c r="S42" s="120">
        <f t="shared" si="15"/>
        <v>0.33144949287164738</v>
      </c>
    </row>
    <row r="43" spans="1:19" ht="45" x14ac:dyDescent="0.25">
      <c r="A43" s="76" t="e" vm="25">
        <v>#VALUE!</v>
      </c>
      <c r="B43" s="78" t="s">
        <v>1092</v>
      </c>
      <c r="D43" s="76" t="str" cm="1">
        <f t="array" ref="D43">_FV(A43,"Industry")</f>
        <v>Textiles &amp; Apparel</v>
      </c>
      <c r="E43" s="125" cm="1">
        <f t="array" ref="E43">_FV(A43,"Market cap",TRUE)/10000000</f>
        <v>47.248280000000001</v>
      </c>
      <c r="F43" s="75" t="str">
        <f t="shared" si="8"/>
        <v>Small Cap</v>
      </c>
      <c r="G43" s="77" cm="1">
        <f t="array" ref="G43">_FV(A43,"P/E",TRUE)</f>
        <v>29.97</v>
      </c>
      <c r="H43" s="78">
        <v>120</v>
      </c>
      <c r="I43" s="83">
        <v>329.33</v>
      </c>
      <c r="J43" s="79">
        <f t="shared" si="9"/>
        <v>39519.599999999999</v>
      </c>
      <c r="K43" s="79" cm="1">
        <f t="array" ref="K43">_FV(A43,"Price")</f>
        <v>161.15</v>
      </c>
      <c r="L43" s="79">
        <f t="shared" si="10"/>
        <v>19338</v>
      </c>
      <c r="M43" s="79">
        <f t="shared" si="11"/>
        <v>-20181.599999999999</v>
      </c>
      <c r="N43" s="119">
        <f t="shared" si="12"/>
        <v>-0.51067318495126468</v>
      </c>
      <c r="O43" s="83" cm="1">
        <f t="array" ref="O43">_FV(A43,"52 week low",TRUE)</f>
        <v>144.55000000000001</v>
      </c>
      <c r="P43" s="119">
        <f t="shared" si="13"/>
        <v>0.1030096183679801</v>
      </c>
      <c r="Q43" s="122" cm="1">
        <f t="array" ref="Q43">_FV(A43,"52 week high",TRUE)</f>
        <v>350</v>
      </c>
      <c r="R43" s="100">
        <f t="shared" si="14"/>
        <v>5.9057142857142905E-2</v>
      </c>
      <c r="S43" s="120">
        <f t="shared" si="15"/>
        <v>-0.45161604209412176</v>
      </c>
    </row>
    <row r="44" spans="1:19" ht="45" x14ac:dyDescent="0.25">
      <c r="A44" s="85" t="e" vm="26">
        <v>#VALUE!</v>
      </c>
      <c r="B44" s="84" t="s">
        <v>1092</v>
      </c>
      <c r="C44" s="84"/>
      <c r="D44" s="76" t="str" cm="1">
        <f t="array" ref="D44">_FV(A44,"Industry")</f>
        <v>Textiles &amp; Apparel</v>
      </c>
      <c r="E44" s="125" cm="1">
        <f t="array" ref="E44">_FV(A44,"Market cap",TRUE)/10000000</f>
        <v>173.79490000000001</v>
      </c>
      <c r="F44" s="75" t="str">
        <f t="shared" si="8"/>
        <v>Small Cap</v>
      </c>
      <c r="G44" s="77" cm="1">
        <f t="array" ref="G44">_FV(A44,"P/E",TRUE)</f>
        <v>8.4700000000000006</v>
      </c>
      <c r="H44" s="78">
        <v>114</v>
      </c>
      <c r="I44" s="83">
        <v>757.54</v>
      </c>
      <c r="J44" s="79">
        <f t="shared" si="9"/>
        <v>86359.56</v>
      </c>
      <c r="K44" s="79" cm="1">
        <f t="array" ref="K44">_FV(A44,"Price")</f>
        <v>406</v>
      </c>
      <c r="L44" s="79">
        <f t="shared" si="10"/>
        <v>46284</v>
      </c>
      <c r="M44" s="79">
        <f t="shared" si="11"/>
        <v>-40075.56</v>
      </c>
      <c r="N44" s="119">
        <f t="shared" si="12"/>
        <v>-0.46405470338199961</v>
      </c>
      <c r="O44" s="79" cm="1">
        <f t="array" ref="O44">_FV(A44,"52 week low",TRUE)</f>
        <v>348.6</v>
      </c>
      <c r="P44" s="119">
        <f t="shared" si="13"/>
        <v>0.14137931034482754</v>
      </c>
      <c r="Q44" s="122" cm="1">
        <f t="array" ref="Q44">_FV(A44,"52 week high",TRUE)</f>
        <v>1634.95</v>
      </c>
      <c r="R44" s="100">
        <f t="shared" si="14"/>
        <v>0.53665861341325427</v>
      </c>
      <c r="S44" s="120">
        <f t="shared" si="15"/>
        <v>7.2603910031254659E-2</v>
      </c>
    </row>
    <row r="45" spans="1:19" ht="30" x14ac:dyDescent="0.25">
      <c r="A45" s="76" t="e" vm="27">
        <v>#VALUE!</v>
      </c>
      <c r="B45" s="74" t="s">
        <v>1092</v>
      </c>
      <c r="C45" s="74"/>
      <c r="D45" s="76" t="str" cm="1">
        <f t="array" ref="D45">_FV(A45,"Industry")</f>
        <v>Renewable Energy</v>
      </c>
      <c r="E45" s="125" cm="1">
        <f t="array" ref="E45">_FV(A45,"Market cap",TRUE)/10000000</f>
        <v>53538.19</v>
      </c>
      <c r="F45" s="75" t="str">
        <f t="shared" si="8"/>
        <v>Large Cap</v>
      </c>
      <c r="G45" s="77" cm="1">
        <f t="array" ref="G45">_FV(A45,"P/E",TRUE)</f>
        <v>75.12</v>
      </c>
      <c r="H45" s="78">
        <v>7694</v>
      </c>
      <c r="I45" s="79">
        <v>17.79</v>
      </c>
      <c r="J45" s="79">
        <f t="shared" si="9"/>
        <v>136876.25999999998</v>
      </c>
      <c r="K45" s="79" cm="1">
        <f t="array" ref="K45">_FV(A45,"Price")</f>
        <v>39.35</v>
      </c>
      <c r="L45" s="79">
        <f t="shared" si="10"/>
        <v>302758.90000000002</v>
      </c>
      <c r="M45" s="79">
        <f t="shared" si="11"/>
        <v>165882.64000000004</v>
      </c>
      <c r="N45" s="119">
        <f t="shared" si="12"/>
        <v>1.2119168071950539</v>
      </c>
      <c r="O45" s="79" cm="1">
        <f t="array" ref="O45">_FV(A45,"52 week low",TRUE)</f>
        <v>7.9</v>
      </c>
      <c r="P45" s="119">
        <f t="shared" si="13"/>
        <v>0.79923761118170267</v>
      </c>
      <c r="Q45" s="122" cm="1">
        <f t="array" ref="Q45">_FV(A45,"52 week high",TRUE)</f>
        <v>50.6</v>
      </c>
      <c r="R45" s="100">
        <f t="shared" si="14"/>
        <v>0.64841897233201584</v>
      </c>
      <c r="S45" s="120">
        <f t="shared" si="15"/>
        <v>1.8603357795270696</v>
      </c>
    </row>
    <row r="46" spans="1:19" ht="30" x14ac:dyDescent="0.25">
      <c r="A46" s="76" t="e" vm="27">
        <v>#VALUE!</v>
      </c>
      <c r="B46" s="84" t="s">
        <v>1090</v>
      </c>
      <c r="C46" s="84"/>
      <c r="D46" s="85" t="str" cm="1">
        <f t="array" ref="D46">_FV(A46,"Industry")</f>
        <v>Renewable Energy</v>
      </c>
      <c r="E46" s="127" cm="1">
        <f t="array" ref="E46">_FV(A46,"Market cap",TRUE)/10000000</f>
        <v>53538.19</v>
      </c>
      <c r="F46" s="105" t="str">
        <f t="shared" si="8"/>
        <v>Large Cap</v>
      </c>
      <c r="G46" s="77" cm="1">
        <f t="array" ref="G46">_FV(A46,"P/E",TRUE)</f>
        <v>75.12</v>
      </c>
      <c r="H46" s="113">
        <v>1640</v>
      </c>
      <c r="I46" s="83">
        <v>39.590000000000003</v>
      </c>
      <c r="J46" s="106">
        <f t="shared" si="9"/>
        <v>64927.600000000006</v>
      </c>
      <c r="K46" s="79" cm="1">
        <f t="array" ref="K46">_FV(A46,"Price")</f>
        <v>39.35</v>
      </c>
      <c r="L46" s="79">
        <f t="shared" si="10"/>
        <v>64534</v>
      </c>
      <c r="M46" s="79">
        <f t="shared" si="11"/>
        <v>-393.60000000000582</v>
      </c>
      <c r="N46" s="119">
        <f t="shared" si="12"/>
        <v>-6.0621369032584881E-3</v>
      </c>
      <c r="O46" s="106" cm="1">
        <f t="array" ref="O46">_FV(A46,"52 week low",TRUE)</f>
        <v>7.9</v>
      </c>
      <c r="P46" s="119">
        <f t="shared" si="13"/>
        <v>0.79923761118170267</v>
      </c>
      <c r="Q46" s="122" cm="1">
        <f t="array" ref="Q46">_FV(A46,"52 week high",TRUE)</f>
        <v>50.6</v>
      </c>
      <c r="R46" s="100">
        <f t="shared" si="14"/>
        <v>0.21758893280632408</v>
      </c>
      <c r="S46" s="120">
        <f t="shared" si="15"/>
        <v>0.21152679590306558</v>
      </c>
    </row>
    <row r="47" spans="1:19" ht="30" x14ac:dyDescent="0.25">
      <c r="A47" s="76" t="e" vm="28">
        <v>#VALUE!</v>
      </c>
      <c r="B47" s="74" t="s">
        <v>1090</v>
      </c>
      <c r="C47" s="74"/>
      <c r="D47" s="76" t="str" cm="1">
        <f t="array" ref="D47">_FV(A47,"Industry")</f>
        <v>Healthcare Equipment &amp; Supplies</v>
      </c>
      <c r="E47" s="125" cm="1">
        <f t="array" ref="E47">_FV(A47,"Market cap",TRUE)/10000000</f>
        <v>2424.078</v>
      </c>
      <c r="F47" s="75" t="str">
        <f t="shared" si="8"/>
        <v>Small Cap</v>
      </c>
      <c r="G47" s="77" cm="1">
        <f t="array" ref="G47">_FV(A47,"P/E",TRUE)</f>
        <v>43.34</v>
      </c>
      <c r="H47" s="113">
        <v>23</v>
      </c>
      <c r="I47" s="83">
        <v>858.06</v>
      </c>
      <c r="J47" s="79">
        <f t="shared" si="9"/>
        <v>19735.379999999997</v>
      </c>
      <c r="K47" s="79" cm="1">
        <f t="array" ref="K47">_FV(A47,"Price")</f>
        <v>455.6</v>
      </c>
      <c r="L47" s="79">
        <f t="shared" si="10"/>
        <v>10478.800000000001</v>
      </c>
      <c r="M47" s="79">
        <f t="shared" si="11"/>
        <v>-9256.5799999999963</v>
      </c>
      <c r="N47" s="119">
        <f t="shared" si="12"/>
        <v>-0.46903479943127507</v>
      </c>
      <c r="O47" s="79" cm="1">
        <f t="array" ref="O47">_FV(A47,"52 week low",TRUE)</f>
        <v>390</v>
      </c>
      <c r="P47" s="119">
        <f t="shared" si="13"/>
        <v>0.14398595258999125</v>
      </c>
      <c r="Q47" s="122" cm="1">
        <f t="array" ref="Q47">_FV(A47,"52 week high",TRUE)</f>
        <v>646.4</v>
      </c>
      <c r="R47" s="100">
        <f t="shared" si="14"/>
        <v>-0.32744430693069304</v>
      </c>
      <c r="S47" s="120">
        <f t="shared" si="15"/>
        <v>-0.79647910636196806</v>
      </c>
    </row>
    <row r="48" spans="1:19" ht="45" x14ac:dyDescent="0.25">
      <c r="A48" s="85" t="e" vm="29">
        <v>#VALUE!</v>
      </c>
      <c r="B48" s="84" t="s">
        <v>1092</v>
      </c>
      <c r="C48" s="84" t="s">
        <v>1227</v>
      </c>
      <c r="D48" s="76" t="str" cm="1">
        <f t="array" ref="D48">_FV(A48,"Industry")</f>
        <v>Banking Services</v>
      </c>
      <c r="E48" s="125" cm="1">
        <f t="array" ref="E48">_FV(A48,"Market cap",TRUE)/10000000</f>
        <v>10373.59</v>
      </c>
      <c r="F48" s="75" t="str">
        <f t="shared" si="8"/>
        <v>Mid Cap</v>
      </c>
      <c r="G48" s="77" cm="1">
        <f t="array" ref="G48">_FV(A48,"P/E",TRUE)</f>
        <v>8.14</v>
      </c>
      <c r="H48" s="78">
        <v>1950</v>
      </c>
      <c r="I48" s="83">
        <v>38.32</v>
      </c>
      <c r="J48" s="79">
        <f t="shared" si="9"/>
        <v>74724</v>
      </c>
      <c r="K48" s="79" cm="1">
        <f t="array" ref="K48">_FV(A48,"Price")</f>
        <v>52.95</v>
      </c>
      <c r="L48" s="79">
        <f t="shared" si="10"/>
        <v>103252.5</v>
      </c>
      <c r="M48" s="79">
        <f t="shared" si="11"/>
        <v>28528.5</v>
      </c>
      <c r="N48" s="119">
        <f t="shared" si="12"/>
        <v>0.38178496868475992</v>
      </c>
      <c r="O48" s="83" cm="1">
        <f t="array" ref="O48">_FV(A48,"52 week low",TRUE)</f>
        <v>26.35</v>
      </c>
      <c r="P48" s="119">
        <f t="shared" si="13"/>
        <v>0.50236071765816803</v>
      </c>
      <c r="Q48" s="122" cm="1">
        <f t="array" ref="Q48">_FV(A48,"52 week high",TRUE)</f>
        <v>63</v>
      </c>
      <c r="R48" s="100">
        <f t="shared" si="14"/>
        <v>0.39174603174603173</v>
      </c>
      <c r="S48" s="120">
        <f t="shared" si="15"/>
        <v>0.77353100043079159</v>
      </c>
    </row>
    <row r="49" spans="1:19" ht="45" x14ac:dyDescent="0.25">
      <c r="A49" s="76" t="e" vm="29">
        <v>#VALUE!</v>
      </c>
      <c r="B49" s="74" t="s">
        <v>1090</v>
      </c>
      <c r="C49" s="74" t="s">
        <v>1227</v>
      </c>
      <c r="D49" s="76" t="str" cm="1">
        <f t="array" ref="D49">_FV(A49,"Industry")</f>
        <v>Banking Services</v>
      </c>
      <c r="E49" s="125" cm="1">
        <f t="array" ref="E49">_FV(A49,"Market cap",TRUE)/10000000</f>
        <v>10373.59</v>
      </c>
      <c r="F49" s="75" t="str">
        <f t="shared" si="8"/>
        <v>Mid Cap</v>
      </c>
      <c r="G49" s="77" cm="1">
        <f t="array" ref="G49">_FV(A49,"P/E",TRUE)</f>
        <v>8.14</v>
      </c>
      <c r="H49" s="113">
        <v>2900</v>
      </c>
      <c r="I49" s="83">
        <v>34.68</v>
      </c>
      <c r="J49" s="79">
        <f t="shared" si="9"/>
        <v>100572</v>
      </c>
      <c r="K49" s="79" cm="1">
        <f t="array" ref="K49">_FV(A49,"Price")</f>
        <v>52.95</v>
      </c>
      <c r="L49" s="79">
        <f t="shared" si="10"/>
        <v>153555</v>
      </c>
      <c r="M49" s="79">
        <f t="shared" si="11"/>
        <v>52983</v>
      </c>
      <c r="N49" s="119">
        <f t="shared" si="12"/>
        <v>0.52681660899653981</v>
      </c>
      <c r="O49" s="79" cm="1">
        <f t="array" ref="O49">_FV(A49,"52 week low",TRUE)</f>
        <v>26.35</v>
      </c>
      <c r="P49" s="119">
        <f t="shared" si="13"/>
        <v>0.50236071765816803</v>
      </c>
      <c r="Q49" s="122" cm="1">
        <f t="array" ref="Q49">_FV(A49,"52 week high",TRUE)</f>
        <v>63</v>
      </c>
      <c r="R49" s="100">
        <f t="shared" si="14"/>
        <v>0.44952380952380955</v>
      </c>
      <c r="S49" s="120">
        <f t="shared" si="15"/>
        <v>0.97634041852034936</v>
      </c>
    </row>
    <row r="50" spans="1:19" ht="45" x14ac:dyDescent="0.25">
      <c r="A50" s="76" t="e" vm="30">
        <v>#VALUE!</v>
      </c>
      <c r="B50" s="74" t="s">
        <v>1090</v>
      </c>
      <c r="C50" s="74" t="s">
        <v>1227</v>
      </c>
      <c r="D50" s="76" t="str" cm="1">
        <f t="array" ref="D50">_FV(A50,"Industry")</f>
        <v>Banking Services</v>
      </c>
      <c r="E50" s="125" cm="1">
        <f t="array" ref="E50">_FV(A50,"Market cap",TRUE)/10000000</f>
        <v>107404.8</v>
      </c>
      <c r="F50" s="75" t="str">
        <f t="shared" si="8"/>
        <v>Large Cap</v>
      </c>
      <c r="G50" s="77" cm="1">
        <f t="array" ref="G50">_FV(A50,"P/E",TRUE)</f>
        <v>7.53</v>
      </c>
      <c r="H50" s="113">
        <v>700</v>
      </c>
      <c r="I50" s="83">
        <v>83.68</v>
      </c>
      <c r="J50" s="79">
        <f t="shared" si="9"/>
        <v>58576.000000000007</v>
      </c>
      <c r="K50" s="79" cm="1">
        <f t="array" ref="K50">_FV(A50,"Price")</f>
        <v>140.69999999999999</v>
      </c>
      <c r="L50" s="79">
        <f t="shared" si="10"/>
        <v>98489.999999999985</v>
      </c>
      <c r="M50" s="79">
        <f t="shared" si="11"/>
        <v>39913.999999999978</v>
      </c>
      <c r="N50" s="119">
        <f t="shared" si="12"/>
        <v>0.68140535372848898</v>
      </c>
      <c r="O50" s="79" cm="1">
        <f t="array" ref="O50">_FV(A50,"52 week low",TRUE)</f>
        <v>68</v>
      </c>
      <c r="P50" s="119">
        <f t="shared" si="13"/>
        <v>0.51670220326936744</v>
      </c>
      <c r="Q50" s="122" cm="1">
        <f t="array" ref="Q50">_FV(A50,"52 week high",TRUE)</f>
        <v>163.19999999999999</v>
      </c>
      <c r="R50" s="100">
        <f t="shared" si="14"/>
        <v>0.48725490196078425</v>
      </c>
      <c r="S50" s="120">
        <f t="shared" si="15"/>
        <v>1.1686602556892733</v>
      </c>
    </row>
    <row r="51" spans="1:19" ht="45" x14ac:dyDescent="0.25">
      <c r="A51" s="76" t="e" vm="30">
        <v>#VALUE!</v>
      </c>
      <c r="B51" s="74" t="s">
        <v>1092</v>
      </c>
      <c r="C51" s="84" t="s">
        <v>1227</v>
      </c>
      <c r="D51" s="76" t="str" cm="1">
        <f t="array" ref="D51">_FV(A51,"Industry")</f>
        <v>Banking Services</v>
      </c>
      <c r="E51" s="125" cm="1">
        <f t="array" ref="E51">_FV(A51,"Market cap",TRUE)/10000000</f>
        <v>107404.8</v>
      </c>
      <c r="F51" s="75" t="str">
        <f t="shared" si="8"/>
        <v>Large Cap</v>
      </c>
      <c r="G51" s="77" cm="1">
        <f t="array" ref="G51">_FV(A51,"P/E",TRUE)</f>
        <v>7.53</v>
      </c>
      <c r="H51" s="77">
        <v>200</v>
      </c>
      <c r="I51" s="79">
        <v>148.16</v>
      </c>
      <c r="J51" s="79">
        <f t="shared" si="9"/>
        <v>29632</v>
      </c>
      <c r="K51" s="79" cm="1">
        <f t="array" ref="K51">_FV(A51,"Price")</f>
        <v>140.69999999999999</v>
      </c>
      <c r="L51" s="79">
        <f t="shared" si="10"/>
        <v>28139.999999999996</v>
      </c>
      <c r="M51" s="79">
        <f t="shared" si="11"/>
        <v>-1492.0000000000036</v>
      </c>
      <c r="N51" s="119">
        <f t="shared" si="12"/>
        <v>-5.0350971922246343E-2</v>
      </c>
      <c r="O51" s="79" cm="1">
        <f t="array" ref="O51">_FV(A51,"52 week low",TRUE)</f>
        <v>68</v>
      </c>
      <c r="P51" s="119">
        <f t="shared" si="13"/>
        <v>0.51670220326936744</v>
      </c>
      <c r="Q51" s="122" cm="1">
        <f t="array" ref="Q51">_FV(A51,"52 week high",TRUE)</f>
        <v>163.19999999999999</v>
      </c>
      <c r="R51" s="100">
        <f t="shared" si="14"/>
        <v>9.2156862745098003E-2</v>
      </c>
      <c r="S51" s="120">
        <f t="shared" si="15"/>
        <v>4.180589082285166E-2</v>
      </c>
    </row>
    <row r="52" spans="1:19" ht="30" x14ac:dyDescent="0.25">
      <c r="A52" s="76" t="e" vm="31">
        <v>#VALUE!</v>
      </c>
      <c r="B52" s="81" t="s">
        <v>1091</v>
      </c>
      <c r="C52" s="81"/>
      <c r="D52" s="76" t="str" cm="1">
        <f t="array" ref="D52">_FV(A52,"Industry")</f>
        <v>Software &amp; IT Services</v>
      </c>
      <c r="E52" s="125" cm="1">
        <f t="array" ref="E52">_FV(A52,"Market cap",TRUE)/10000000</f>
        <v>164138.9</v>
      </c>
      <c r="F52" s="75" t="str">
        <f t="shared" si="8"/>
        <v>Large Cap</v>
      </c>
      <c r="G52" s="77" cm="1">
        <f t="array" ref="G52">_FV(A52,"P/E",TRUE)</f>
        <v>0</v>
      </c>
      <c r="H52" s="78">
        <v>142</v>
      </c>
      <c r="I52" s="79">
        <v>61.59</v>
      </c>
      <c r="J52" s="79">
        <f t="shared" si="9"/>
        <v>8745.7800000000007</v>
      </c>
      <c r="K52" s="79" cm="1">
        <f t="array" ref="K52">_FV(A52,"Price")</f>
        <v>189.2</v>
      </c>
      <c r="L52" s="79">
        <f t="shared" si="10"/>
        <v>26866.399999999998</v>
      </c>
      <c r="M52" s="79">
        <f t="shared" si="11"/>
        <v>18120.619999999995</v>
      </c>
      <c r="N52" s="119">
        <f t="shared" si="12"/>
        <v>2.0719272609189798</v>
      </c>
      <c r="O52" s="79" cm="1">
        <f t="array" ref="O52">_FV(A52,"52 week low",TRUE)</f>
        <v>53</v>
      </c>
      <c r="P52" s="119">
        <f t="shared" si="13"/>
        <v>0.71987315010570818</v>
      </c>
      <c r="Q52" s="122" cm="1">
        <f t="array" ref="Q52">_FV(A52,"52 week high",TRUE)</f>
        <v>199.7</v>
      </c>
      <c r="R52" s="100">
        <f t="shared" si="14"/>
        <v>0.69158738107160733</v>
      </c>
      <c r="S52" s="120">
        <f t="shared" si="15"/>
        <v>2.7635146419905872</v>
      </c>
    </row>
    <row r="53" spans="1:19" ht="30" x14ac:dyDescent="0.25">
      <c r="A53" s="76" t="e" vm="31">
        <v>#VALUE!</v>
      </c>
      <c r="B53" s="74" t="s">
        <v>1090</v>
      </c>
      <c r="C53" s="74" t="s">
        <v>1227</v>
      </c>
      <c r="D53" s="76" t="str" cm="1">
        <f t="array" ref="D53">_FV(A53,"Industry")</f>
        <v>Software &amp; IT Services</v>
      </c>
      <c r="E53" s="125" cm="1">
        <f t="array" ref="E53">_FV(A53,"Market cap",TRUE)/10000000</f>
        <v>164138.9</v>
      </c>
      <c r="F53" s="75" t="str">
        <f t="shared" si="8"/>
        <v>Large Cap</v>
      </c>
      <c r="G53" s="77" cm="1">
        <f t="array" ref="G53">_FV(A53,"P/E",TRUE)</f>
        <v>0</v>
      </c>
      <c r="H53" s="113">
        <v>385</v>
      </c>
      <c r="I53" s="83">
        <v>105.86</v>
      </c>
      <c r="J53" s="79">
        <f t="shared" si="9"/>
        <v>40756.1</v>
      </c>
      <c r="K53" s="79" cm="1">
        <f t="array" ref="K53">_FV(A53,"Price")</f>
        <v>189.2</v>
      </c>
      <c r="L53" s="79">
        <f t="shared" si="10"/>
        <v>72842</v>
      </c>
      <c r="M53" s="79">
        <f t="shared" si="11"/>
        <v>32085.9</v>
      </c>
      <c r="N53" s="119">
        <f t="shared" si="12"/>
        <v>0.78726620064235786</v>
      </c>
      <c r="O53" s="79" cm="1">
        <f t="array" ref="O53">_FV(A53,"52 week low",TRUE)</f>
        <v>53</v>
      </c>
      <c r="P53" s="119">
        <f t="shared" si="13"/>
        <v>0.71987315010570818</v>
      </c>
      <c r="Q53" s="122" cm="1">
        <f t="array" ref="Q53">_FV(A53,"52 week high",TRUE)</f>
        <v>199.7</v>
      </c>
      <c r="R53" s="100">
        <f t="shared" si="14"/>
        <v>0.46990485728592885</v>
      </c>
      <c r="S53" s="120">
        <f t="shared" si="15"/>
        <v>1.2571710579282867</v>
      </c>
    </row>
    <row r="68" spans="13:13" x14ac:dyDescent="0.25">
      <c r="M68" s="83">
        <f>(400*112.84+150*322.12)/550</f>
        <v>169.91636363636363</v>
      </c>
    </row>
  </sheetData>
  <autoFilter ref="A1:P53" xr:uid="{B27E0E43-6B9C-4755-8E23-340DAA0C45FF}"/>
  <sortState xmlns:xlrd2="http://schemas.microsoft.com/office/spreadsheetml/2017/richdata2" ref="A2:S53">
    <sortCondition ref="A2:A53"/>
  </sortState>
  <conditionalFormatting sqref="M2:N1048576">
    <cfRule type="cellIs" dxfId="135" priority="7" operator="lessThan">
      <formula>0</formula>
    </cfRule>
    <cfRule type="cellIs" dxfId="134" priority="8"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9"/>
  <sheetViews>
    <sheetView topLeftCell="B1" workbookViewId="0">
      <pane ySplit="1" topLeftCell="A7" activePane="bottomLeft" state="frozen"/>
      <selection activeCell="J1" sqref="J1"/>
      <selection pane="bottomLeft" activeCell="M8" sqref="M8"/>
    </sheetView>
  </sheetViews>
  <sheetFormatPr defaultRowHeight="15" x14ac:dyDescent="0.25"/>
  <cols>
    <col min="1" max="1" width="33.28515625" style="55" customWidth="1"/>
    <col min="2" max="2" width="57.5703125" style="55" bestFit="1" customWidth="1"/>
    <col min="3" max="3" width="12.28515625" style="55" bestFit="1" customWidth="1"/>
    <col min="4" max="4" width="11.5703125" style="55" customWidth="1"/>
    <col min="5" max="5" width="14.5703125" style="55" bestFit="1" customWidth="1"/>
    <col min="6" max="6" width="15.140625" style="55" bestFit="1" customWidth="1"/>
    <col min="7" max="7" width="16" style="55" bestFit="1" customWidth="1"/>
    <col min="8" max="9" width="15.42578125" style="55" bestFit="1" customWidth="1"/>
    <col min="10" max="10" width="4.7109375" bestFit="1" customWidth="1"/>
    <col min="11" max="12" width="4.7109375" customWidth="1"/>
    <col min="13" max="13" width="40.140625" style="55" bestFit="1" customWidth="1"/>
    <col min="14" max="14" width="11.85546875" bestFit="1" customWidth="1"/>
    <col min="15" max="15" width="12.5703125" bestFit="1" customWidth="1"/>
    <col min="16" max="16" width="17.42578125" bestFit="1" customWidth="1"/>
    <col min="17" max="17" width="12.28515625" bestFit="1" customWidth="1"/>
    <col min="18" max="18" width="19.7109375" bestFit="1" customWidth="1"/>
    <col min="19" max="19" width="17.5703125" bestFit="1" customWidth="1"/>
    <col min="20" max="20" width="15.140625" customWidth="1"/>
  </cols>
  <sheetData>
    <row r="1" spans="1:20" ht="37.5" x14ac:dyDescent="0.3">
      <c r="A1" s="16" t="s">
        <v>1073</v>
      </c>
      <c r="B1" s="18" t="s">
        <v>1071</v>
      </c>
      <c r="C1" s="18" t="s">
        <v>1072</v>
      </c>
      <c r="D1" s="18" t="s">
        <v>275</v>
      </c>
      <c r="E1" s="18" t="s">
        <v>15</v>
      </c>
      <c r="F1" s="18" t="s">
        <v>1056</v>
      </c>
      <c r="G1" s="18" t="s">
        <v>16</v>
      </c>
      <c r="H1" s="18" t="s">
        <v>18</v>
      </c>
      <c r="I1" s="18" t="s">
        <v>17</v>
      </c>
      <c r="M1" s="18" t="s">
        <v>1076</v>
      </c>
      <c r="N1" s="18" t="s">
        <v>275</v>
      </c>
      <c r="O1" s="18" t="s">
        <v>276</v>
      </c>
      <c r="P1" s="18" t="s">
        <v>286</v>
      </c>
      <c r="Q1" s="18" t="s">
        <v>1056</v>
      </c>
      <c r="R1" s="18" t="s">
        <v>16</v>
      </c>
      <c r="S1" s="18" t="s">
        <v>18</v>
      </c>
      <c r="T1" s="18" t="s">
        <v>17</v>
      </c>
    </row>
    <row r="2" spans="1:20" ht="38.25" x14ac:dyDescent="0.35">
      <c r="A2" s="37" t="s">
        <v>1074</v>
      </c>
      <c r="B2" s="61" t="e" vm="32">
        <v>#VALUE!</v>
      </c>
      <c r="C2" s="36">
        <v>119.02</v>
      </c>
      <c r="D2" s="37">
        <v>5.4161796899999999</v>
      </c>
      <c r="E2" s="36">
        <f>C2*D2</f>
        <v>644.63370670379993</v>
      </c>
      <c r="F2" s="36" cm="1">
        <f t="array" ref="F2">_FV(B2,"Price")</f>
        <v>146.63999999999999</v>
      </c>
      <c r="G2" s="36">
        <f t="shared" ref="G2:G28" si="0">F2*D2</f>
        <v>794.22858974159988</v>
      </c>
      <c r="H2" s="36">
        <f t="shared" ref="H2:H28" si="1">G2-E2</f>
        <v>149.59488303779995</v>
      </c>
      <c r="I2" s="54">
        <f t="shared" ref="I2:I28" si="2">H2/E2</f>
        <v>0.23206183834649632</v>
      </c>
      <c r="M2" s="61" t="e" vm="32">
        <v>#VALUE!</v>
      </c>
      <c r="N2" s="35">
        <f t="shared" ref="N2:N17" si="3">SUMIF($B:$B, M2,D:D )</f>
        <v>5.4161796899999999</v>
      </c>
      <c r="O2" s="36">
        <f t="shared" ref="O2:O17" si="4">AVERAGEIF($B:$B, M2,C:C )</f>
        <v>119.02</v>
      </c>
      <c r="P2" s="36">
        <f t="shared" ref="P2:P17" si="5">SUMIF($B:$B, M2,E:E )</f>
        <v>644.63370670379993</v>
      </c>
      <c r="Q2" s="36" cm="1">
        <f t="array" ref="Q2">_FV(M2,"Price")</f>
        <v>146.63999999999999</v>
      </c>
      <c r="R2" s="36">
        <f t="shared" ref="R2:R17" si="6">N2*Q2</f>
        <v>794.22858974159988</v>
      </c>
      <c r="S2" s="36">
        <f t="shared" ref="S2:S17" si="7">R2-P2</f>
        <v>149.59488303779995</v>
      </c>
      <c r="T2" s="14">
        <f t="shared" ref="T2:T17" si="8">S2/P2</f>
        <v>0.23206183834649632</v>
      </c>
    </row>
    <row r="3" spans="1:20" ht="23.25" x14ac:dyDescent="0.35">
      <c r="A3" s="37" t="s">
        <v>1074</v>
      </c>
      <c r="B3" s="61" t="e" vm="33">
        <v>#VALUE!</v>
      </c>
      <c r="C3" s="36">
        <v>95.96</v>
      </c>
      <c r="D3" s="37">
        <v>3.62</v>
      </c>
      <c r="E3" s="36">
        <f t="shared" ref="E3:E28" si="9">C3*D3</f>
        <v>347.37520000000001</v>
      </c>
      <c r="F3" s="36" cm="1">
        <f t="array" ref="F3">_FV(B3,"Price")</f>
        <v>155.01</v>
      </c>
      <c r="G3" s="36">
        <f t="shared" si="0"/>
        <v>561.13620000000003</v>
      </c>
      <c r="H3" s="36">
        <f t="shared" si="1"/>
        <v>213.76100000000002</v>
      </c>
      <c r="I3" s="54">
        <f t="shared" si="2"/>
        <v>0.61536056690287622</v>
      </c>
      <c r="M3" s="61" t="e" vm="33">
        <v>#VALUE!</v>
      </c>
      <c r="N3" s="35">
        <f t="shared" si="3"/>
        <v>3.62</v>
      </c>
      <c r="O3" s="36">
        <f t="shared" si="4"/>
        <v>95.96</v>
      </c>
      <c r="P3" s="36">
        <f t="shared" si="5"/>
        <v>347.37520000000001</v>
      </c>
      <c r="Q3" s="36" cm="1">
        <f t="array" ref="Q3">_FV(M3,"Price")</f>
        <v>155.01</v>
      </c>
      <c r="R3" s="36">
        <f t="shared" si="6"/>
        <v>561.13620000000003</v>
      </c>
      <c r="S3" s="36">
        <f t="shared" si="7"/>
        <v>213.76100000000002</v>
      </c>
      <c r="T3" s="14">
        <f t="shared" si="8"/>
        <v>0.61536056690287622</v>
      </c>
    </row>
    <row r="4" spans="1:20" ht="23.25" x14ac:dyDescent="0.35">
      <c r="A4" s="37" t="s">
        <v>1075</v>
      </c>
      <c r="B4" s="61" t="e" vm="34">
        <v>#VALUE!</v>
      </c>
      <c r="C4" s="36">
        <v>106.55</v>
      </c>
      <c r="D4" s="37">
        <v>1.9797</v>
      </c>
      <c r="E4" s="36">
        <f t="shared" si="9"/>
        <v>210.93703500000001</v>
      </c>
      <c r="F4" s="36" cm="1">
        <f t="array" ref="F4">_FV(B4,"Price")</f>
        <v>155.72</v>
      </c>
      <c r="G4" s="36">
        <f t="shared" si="0"/>
        <v>308.27888400000001</v>
      </c>
      <c r="H4" s="36">
        <f t="shared" si="1"/>
        <v>97.341848999999996</v>
      </c>
      <c r="I4" s="54">
        <f t="shared" si="2"/>
        <v>0.46147348662599713</v>
      </c>
      <c r="M4" s="61" t="e" vm="35">
        <v>#VALUE!</v>
      </c>
      <c r="N4" s="35">
        <f t="shared" si="3"/>
        <v>2.6970000000000001</v>
      </c>
      <c r="O4" s="36">
        <f t="shared" si="4"/>
        <v>147.30500000000001</v>
      </c>
      <c r="P4" s="36">
        <f t="shared" si="5"/>
        <v>394.95136000000002</v>
      </c>
      <c r="Q4" s="36" cm="1">
        <f t="array" ref="Q4">_FV(M4,"Price")</f>
        <v>165</v>
      </c>
      <c r="R4" s="36">
        <f t="shared" si="6"/>
        <v>445.005</v>
      </c>
      <c r="S4" s="36">
        <f t="shared" si="7"/>
        <v>50.053639999999973</v>
      </c>
      <c r="T4" s="14">
        <f t="shared" si="8"/>
        <v>0.12673368183869521</v>
      </c>
    </row>
    <row r="5" spans="1:20" ht="38.25" x14ac:dyDescent="0.35">
      <c r="A5" s="37" t="s">
        <v>21</v>
      </c>
      <c r="B5" s="61" t="e" vm="36">
        <v>#VALUE!</v>
      </c>
      <c r="C5" s="36">
        <v>132.99</v>
      </c>
      <c r="D5" s="37">
        <v>6.11</v>
      </c>
      <c r="E5" s="36">
        <f t="shared" si="9"/>
        <v>812.5689000000001</v>
      </c>
      <c r="F5" s="36" cm="1">
        <f t="array" ref="F5">_FV(B5,"Price")</f>
        <v>174.63</v>
      </c>
      <c r="G5" s="36">
        <f t="shared" si="0"/>
        <v>1066.9893</v>
      </c>
      <c r="H5" s="36">
        <f t="shared" si="1"/>
        <v>254.42039999999986</v>
      </c>
      <c r="I5" s="54">
        <f t="shared" si="2"/>
        <v>0.31310624859011932</v>
      </c>
      <c r="M5" s="61" t="e" vm="37">
        <v>#VALUE!</v>
      </c>
      <c r="N5" s="35">
        <f t="shared" si="3"/>
        <v>9.5</v>
      </c>
      <c r="O5" s="36">
        <f t="shared" si="4"/>
        <v>51.35</v>
      </c>
      <c r="P5" s="36">
        <f t="shared" si="5"/>
        <v>487.82499999999999</v>
      </c>
      <c r="Q5" s="36" cm="1">
        <f t="array" ref="Q5">_FV(M5,"Price")</f>
        <v>23.32</v>
      </c>
      <c r="R5" s="36">
        <f t="shared" si="6"/>
        <v>221.54</v>
      </c>
      <c r="S5" s="36">
        <f t="shared" si="7"/>
        <v>-266.28499999999997</v>
      </c>
      <c r="T5" s="14">
        <f t="shared" si="8"/>
        <v>-0.54586173320350528</v>
      </c>
    </row>
    <row r="6" spans="1:20" ht="38.25" x14ac:dyDescent="0.35">
      <c r="A6" s="37" t="s">
        <v>1074</v>
      </c>
      <c r="B6" s="36" t="e" vm="36">
        <v>#VALUE!</v>
      </c>
      <c r="C6" s="36">
        <v>92.84</v>
      </c>
      <c r="D6" s="37">
        <v>1.9855</v>
      </c>
      <c r="E6" s="36">
        <f t="shared" si="9"/>
        <v>184.33382</v>
      </c>
      <c r="F6" s="36" cm="1">
        <f t="array" ref="F6">_FV(B6,"Price")</f>
        <v>174.63</v>
      </c>
      <c r="G6" s="36">
        <f t="shared" si="0"/>
        <v>346.72786500000001</v>
      </c>
      <c r="H6" s="36">
        <f t="shared" si="1"/>
        <v>162.39404500000001</v>
      </c>
      <c r="I6" s="54">
        <f t="shared" si="2"/>
        <v>0.88097802671262393</v>
      </c>
      <c r="M6" s="61" t="e" vm="38">
        <v>#VALUE!</v>
      </c>
      <c r="N6" s="35">
        <f t="shared" si="3"/>
        <v>67.787000000000006</v>
      </c>
      <c r="O6" s="36">
        <f t="shared" si="4"/>
        <v>0.66</v>
      </c>
      <c r="P6" s="36">
        <f t="shared" si="5"/>
        <v>44.739420000000003</v>
      </c>
      <c r="Q6" s="36" cm="1">
        <f t="array" ref="Q6">_FV(M6,"Price")</f>
        <v>0.1169</v>
      </c>
      <c r="R6" s="36">
        <f t="shared" si="6"/>
        <v>7.9243003000000014</v>
      </c>
      <c r="S6" s="36">
        <f t="shared" si="7"/>
        <v>-36.815119700000004</v>
      </c>
      <c r="T6" s="14">
        <f t="shared" si="8"/>
        <v>-0.82287878787878788</v>
      </c>
    </row>
    <row r="7" spans="1:20" ht="38.25" x14ac:dyDescent="0.35">
      <c r="A7" s="37" t="s">
        <v>1074</v>
      </c>
      <c r="B7" s="61" t="e" vm="35">
        <v>#VALUE!</v>
      </c>
      <c r="C7" s="36">
        <v>145.22999999999999</v>
      </c>
      <c r="D7" s="37">
        <v>1.91</v>
      </c>
      <c r="E7" s="36">
        <f t="shared" si="9"/>
        <v>277.38929999999999</v>
      </c>
      <c r="F7" s="36" cm="1">
        <f t="array" ref="F7">_FV(B7,"Price")</f>
        <v>165</v>
      </c>
      <c r="G7" s="36">
        <f t="shared" si="0"/>
        <v>315.14999999999998</v>
      </c>
      <c r="H7" s="36">
        <f t="shared" si="1"/>
        <v>37.760699999999986</v>
      </c>
      <c r="I7" s="54">
        <f t="shared" si="2"/>
        <v>0.13612889898781239</v>
      </c>
      <c r="M7" s="61" t="e" vm="39">
        <v>#VALUE!</v>
      </c>
      <c r="N7" s="35">
        <f t="shared" si="3"/>
        <v>5.62</v>
      </c>
      <c r="O7" s="36">
        <f t="shared" si="4"/>
        <v>139.41999999999999</v>
      </c>
      <c r="P7" s="36">
        <f t="shared" si="5"/>
        <v>783.54039999999998</v>
      </c>
      <c r="Q7" s="36" cm="1">
        <f t="array" ref="Q7">_FV(M7,"Price")</f>
        <v>211.01</v>
      </c>
      <c r="R7" s="36">
        <f t="shared" si="6"/>
        <v>1185.8761999999999</v>
      </c>
      <c r="S7" s="36">
        <f t="shared" si="7"/>
        <v>402.33579999999995</v>
      </c>
      <c r="T7" s="14">
        <f t="shared" si="8"/>
        <v>0.51348443551857692</v>
      </c>
    </row>
    <row r="8" spans="1:20" ht="38.25" x14ac:dyDescent="0.35">
      <c r="A8" s="37" t="s">
        <v>1075</v>
      </c>
      <c r="B8" s="61" t="e" vm="35">
        <v>#VALUE!</v>
      </c>
      <c r="C8" s="36">
        <v>149.38</v>
      </c>
      <c r="D8" s="37">
        <v>0.78700000000000003</v>
      </c>
      <c r="E8" s="36">
        <f t="shared" si="9"/>
        <v>117.56206</v>
      </c>
      <c r="F8" s="36" cm="1">
        <f t="array" ref="F8">_FV(B8,"Price")</f>
        <v>165</v>
      </c>
      <c r="G8" s="36">
        <f t="shared" si="0"/>
        <v>129.85500000000002</v>
      </c>
      <c r="H8" s="36">
        <f t="shared" si="1"/>
        <v>12.292940000000016</v>
      </c>
      <c r="I8" s="54">
        <f t="shared" si="2"/>
        <v>0.1045655375552284</v>
      </c>
      <c r="M8" s="61" t="e" vm="40">
        <v>#VALUE!</v>
      </c>
      <c r="N8" s="35">
        <f t="shared" si="3"/>
        <v>3.6200999999999999</v>
      </c>
      <c r="O8" s="36">
        <f t="shared" si="4"/>
        <v>168.33</v>
      </c>
      <c r="P8" s="36">
        <f t="shared" si="5"/>
        <v>609.37143300000002</v>
      </c>
      <c r="Q8" s="36" cm="1">
        <f t="array" ref="Q8">_FV(M8,"Price")</f>
        <v>282.64</v>
      </c>
      <c r="R8" s="36">
        <f t="shared" si="6"/>
        <v>1023.1850639999999</v>
      </c>
      <c r="S8" s="36">
        <f t="shared" si="7"/>
        <v>413.81363099999987</v>
      </c>
      <c r="T8" s="14">
        <f t="shared" si="8"/>
        <v>0.67908275411394259</v>
      </c>
    </row>
    <row r="9" spans="1:20" ht="38.25" x14ac:dyDescent="0.35">
      <c r="A9" s="37" t="s">
        <v>21</v>
      </c>
      <c r="B9" s="61" t="e" vm="37">
        <v>#VALUE!</v>
      </c>
      <c r="C9" s="36">
        <f>51.35</f>
        <v>51.35</v>
      </c>
      <c r="D9" s="37">
        <v>9.5</v>
      </c>
      <c r="E9" s="36">
        <f t="shared" si="9"/>
        <v>487.82499999999999</v>
      </c>
      <c r="F9" s="36" cm="1">
        <f t="array" ref="F9">_FV(B9,"Price")</f>
        <v>23.32</v>
      </c>
      <c r="G9" s="36">
        <f t="shared" si="0"/>
        <v>221.54</v>
      </c>
      <c r="H9" s="36">
        <f t="shared" si="1"/>
        <v>-266.28499999999997</v>
      </c>
      <c r="I9" s="54">
        <f t="shared" si="2"/>
        <v>-0.54586173320350528</v>
      </c>
      <c r="M9" s="61" t="e" vm="41">
        <v>#VALUE!</v>
      </c>
      <c r="N9" s="35">
        <f t="shared" si="3"/>
        <v>5.3011631799999996</v>
      </c>
      <c r="O9" s="36">
        <f t="shared" si="4"/>
        <v>127.895</v>
      </c>
      <c r="P9" s="36">
        <f t="shared" si="5"/>
        <v>713.58908218539989</v>
      </c>
      <c r="Q9" s="36" cm="1">
        <f t="array" ref="Q9">_FV(M9,"Price")</f>
        <v>198.39</v>
      </c>
      <c r="R9" s="36">
        <f t="shared" si="6"/>
        <v>1051.6977632801998</v>
      </c>
      <c r="S9" s="36">
        <f t="shared" si="7"/>
        <v>338.10868109479986</v>
      </c>
      <c r="T9" s="14">
        <f t="shared" si="8"/>
        <v>0.47381425744256939</v>
      </c>
    </row>
    <row r="10" spans="1:20" ht="38.25" x14ac:dyDescent="0.35">
      <c r="A10" s="37" t="s">
        <v>1074</v>
      </c>
      <c r="B10" s="61" t="e" vm="38">
        <v>#VALUE!</v>
      </c>
      <c r="C10" s="36">
        <v>0.66</v>
      </c>
      <c r="D10" s="37">
        <v>67.787000000000006</v>
      </c>
      <c r="E10" s="36">
        <f t="shared" si="9"/>
        <v>44.739420000000003</v>
      </c>
      <c r="F10" s="36" cm="1">
        <f t="array" ref="F10">_FV(B10,"Price")</f>
        <v>0.1169</v>
      </c>
      <c r="G10" s="36">
        <f t="shared" si="0"/>
        <v>7.9243003000000014</v>
      </c>
      <c r="H10" s="36">
        <f t="shared" si="1"/>
        <v>-36.815119700000004</v>
      </c>
      <c r="I10" s="54">
        <f t="shared" si="2"/>
        <v>-0.82287878787878788</v>
      </c>
      <c r="M10" s="61" t="e" vm="42">
        <v>#VALUE!</v>
      </c>
      <c r="N10" s="35">
        <f t="shared" si="3"/>
        <v>4.5114999999999998</v>
      </c>
      <c r="O10" s="36">
        <f t="shared" si="4"/>
        <v>233.38499999999999</v>
      </c>
      <c r="P10" s="36">
        <f t="shared" si="5"/>
        <v>1062.885415</v>
      </c>
      <c r="Q10" s="36" cm="1">
        <f t="array" ref="Q10">_FV(M10,"Price")</f>
        <v>481.07</v>
      </c>
      <c r="R10" s="36">
        <f t="shared" si="6"/>
        <v>2170.3473049999998</v>
      </c>
      <c r="S10" s="36">
        <f t="shared" si="7"/>
        <v>1107.4618899999998</v>
      </c>
      <c r="T10" s="14">
        <f t="shared" si="8"/>
        <v>1.0419391162687088</v>
      </c>
    </row>
    <row r="11" spans="1:20" ht="38.25" x14ac:dyDescent="0.35">
      <c r="A11" s="37" t="s">
        <v>21</v>
      </c>
      <c r="B11" s="61" t="e" vm="39">
        <v>#VALUE!</v>
      </c>
      <c r="C11" s="36">
        <v>139.41999999999999</v>
      </c>
      <c r="D11" s="37">
        <v>5.62</v>
      </c>
      <c r="E11" s="36">
        <f t="shared" si="9"/>
        <v>783.54039999999998</v>
      </c>
      <c r="F11" s="36" cm="1">
        <f t="array" ref="F11">_FV(B11,"Price")</f>
        <v>211.01</v>
      </c>
      <c r="G11" s="36">
        <f t="shared" si="0"/>
        <v>1185.8761999999999</v>
      </c>
      <c r="H11" s="36">
        <f t="shared" si="1"/>
        <v>402.33579999999995</v>
      </c>
      <c r="I11" s="54">
        <f t="shared" si="2"/>
        <v>0.51348443551857692</v>
      </c>
      <c r="M11" s="61" t="e" vm="43">
        <v>#VALUE!</v>
      </c>
      <c r="N11" s="35">
        <f t="shared" si="3"/>
        <v>3.0343748899999996</v>
      </c>
      <c r="O11" s="36">
        <f t="shared" si="4"/>
        <v>262.27333333333331</v>
      </c>
      <c r="P11" s="36">
        <f t="shared" si="5"/>
        <v>812.15766153490006</v>
      </c>
      <c r="Q11" s="36" cm="1">
        <f t="array" ref="Q11">_FV(M11,"Price")</f>
        <v>399.12</v>
      </c>
      <c r="R11" s="36">
        <f t="shared" si="6"/>
        <v>1211.0797060967998</v>
      </c>
      <c r="S11" s="36">
        <f t="shared" si="7"/>
        <v>398.92204456189972</v>
      </c>
      <c r="T11" s="14">
        <f t="shared" si="8"/>
        <v>0.49118793487458501</v>
      </c>
    </row>
    <row r="12" spans="1:20" ht="38.25" x14ac:dyDescent="0.35">
      <c r="A12" s="37" t="s">
        <v>1074</v>
      </c>
      <c r="B12" s="61" t="e" vm="40">
        <v>#VALUE!</v>
      </c>
      <c r="C12" s="36">
        <v>168.33</v>
      </c>
      <c r="D12" s="37">
        <v>3.6200999999999999</v>
      </c>
      <c r="E12" s="36">
        <f t="shared" si="9"/>
        <v>609.37143300000002</v>
      </c>
      <c r="F12" s="36" cm="1">
        <f t="array" ref="F12">_FV(B12,"Price")</f>
        <v>282.64</v>
      </c>
      <c r="G12" s="36">
        <f t="shared" si="0"/>
        <v>1023.1850639999999</v>
      </c>
      <c r="H12" s="36">
        <f t="shared" si="1"/>
        <v>413.81363099999987</v>
      </c>
      <c r="I12" s="54">
        <f t="shared" si="2"/>
        <v>0.67908275411394259</v>
      </c>
      <c r="M12" s="61" t="e" vm="44">
        <v>#VALUE!</v>
      </c>
      <c r="N12" s="35">
        <f t="shared" si="3"/>
        <v>2.4294241900000002</v>
      </c>
      <c r="O12" s="36">
        <f t="shared" si="4"/>
        <v>452.49</v>
      </c>
      <c r="P12" s="36">
        <f t="shared" si="5"/>
        <v>1099.2901517331002</v>
      </c>
      <c r="Q12" s="36" cm="1">
        <f t="array" ref="Q12">_FV(M12,"Price")</f>
        <v>762</v>
      </c>
      <c r="R12" s="36">
        <f t="shared" si="6"/>
        <v>1851.2212327800003</v>
      </c>
      <c r="S12" s="36">
        <f t="shared" si="7"/>
        <v>751.93108104690009</v>
      </c>
      <c r="T12" s="14">
        <f t="shared" si="8"/>
        <v>0.68401511635616252</v>
      </c>
    </row>
    <row r="13" spans="1:20" ht="23.25" x14ac:dyDescent="0.35">
      <c r="A13" s="37" t="s">
        <v>21</v>
      </c>
      <c r="B13" s="61" t="e" vm="41">
        <v>#VALUE!</v>
      </c>
      <c r="C13" s="36">
        <v>140.26</v>
      </c>
      <c r="D13" s="37">
        <v>4.09</v>
      </c>
      <c r="E13" s="36">
        <f t="shared" si="9"/>
        <v>573.66339999999991</v>
      </c>
      <c r="F13" s="36" cm="1">
        <f t="array" ref="F13">_FV(B13,"Price")</f>
        <v>198.39</v>
      </c>
      <c r="G13" s="36">
        <f t="shared" si="0"/>
        <v>811.41509999999994</v>
      </c>
      <c r="H13" s="36">
        <f t="shared" si="1"/>
        <v>237.75170000000003</v>
      </c>
      <c r="I13" s="54">
        <f t="shared" si="2"/>
        <v>0.41444460288036516</v>
      </c>
      <c r="M13" s="61" t="e" vm="45">
        <v>#VALUE!</v>
      </c>
      <c r="N13" s="35">
        <f t="shared" si="3"/>
        <v>15</v>
      </c>
      <c r="O13" s="36">
        <f t="shared" si="4"/>
        <v>62.45</v>
      </c>
      <c r="P13" s="36">
        <f t="shared" si="5"/>
        <v>936.75</v>
      </c>
      <c r="Q13" s="36" cm="1">
        <f t="array" ref="Q13">_FV(M13,"Price")</f>
        <v>69.67</v>
      </c>
      <c r="R13" s="36">
        <f t="shared" si="6"/>
        <v>1045.05</v>
      </c>
      <c r="S13" s="36">
        <f t="shared" si="7"/>
        <v>108.29999999999995</v>
      </c>
      <c r="T13" s="14">
        <f t="shared" si="8"/>
        <v>0.11561248999199354</v>
      </c>
    </row>
    <row r="14" spans="1:20" ht="23.25" x14ac:dyDescent="0.35">
      <c r="A14" s="37" t="s">
        <v>1074</v>
      </c>
      <c r="B14" s="61" t="e" vm="41">
        <v>#VALUE!</v>
      </c>
      <c r="C14" s="36">
        <v>115.53</v>
      </c>
      <c r="D14" s="37">
        <v>1.21116318</v>
      </c>
      <c r="E14" s="36">
        <f t="shared" si="9"/>
        <v>139.92568218540001</v>
      </c>
      <c r="F14" s="36" cm="1">
        <f t="array" ref="F14">_FV(B14,"Price")</f>
        <v>198.39</v>
      </c>
      <c r="G14" s="36">
        <f t="shared" si="0"/>
        <v>240.28266328019998</v>
      </c>
      <c r="H14" s="36">
        <f t="shared" si="1"/>
        <v>100.35698109479998</v>
      </c>
      <c r="I14" s="56">
        <f t="shared" si="2"/>
        <v>0.71721630745260956</v>
      </c>
      <c r="M14" s="61" t="e" vm="46">
        <v>#VALUE!</v>
      </c>
      <c r="N14" s="35">
        <f t="shared" si="3"/>
        <v>0.91890000000000005</v>
      </c>
      <c r="O14" s="36">
        <f t="shared" si="4"/>
        <v>233.83</v>
      </c>
      <c r="P14" s="36">
        <f t="shared" si="5"/>
        <v>214.86638700000003</v>
      </c>
      <c r="Q14" s="36" cm="1">
        <f t="array" ref="Q14">_FV(M14,"Price")</f>
        <v>147.05000000000001</v>
      </c>
      <c r="R14" s="36">
        <f t="shared" si="6"/>
        <v>135.12424500000003</v>
      </c>
      <c r="S14" s="36">
        <f t="shared" si="7"/>
        <v>-79.742142000000001</v>
      </c>
      <c r="T14" s="14">
        <f t="shared" si="8"/>
        <v>-0.37112432108796983</v>
      </c>
    </row>
    <row r="15" spans="1:20" ht="38.25" x14ac:dyDescent="0.35">
      <c r="A15" s="37" t="s">
        <v>21</v>
      </c>
      <c r="B15" s="61" t="e" vm="42">
        <v>#VALUE!</v>
      </c>
      <c r="C15" s="36">
        <f>251.56</f>
        <v>251.56</v>
      </c>
      <c r="D15" s="37">
        <v>2.5299999999999998</v>
      </c>
      <c r="E15" s="36">
        <f t="shared" si="9"/>
        <v>636.44679999999994</v>
      </c>
      <c r="F15" s="36" cm="1">
        <f t="array" ref="F15">_FV(B15,"Price")</f>
        <v>481.07</v>
      </c>
      <c r="G15" s="36">
        <f t="shared" si="0"/>
        <v>1217.1070999999999</v>
      </c>
      <c r="H15" s="36">
        <f t="shared" si="1"/>
        <v>580.66030000000001</v>
      </c>
      <c r="I15" s="54">
        <f t="shared" si="2"/>
        <v>0.9123469550007951</v>
      </c>
      <c r="M15" s="61" t="e" vm="47">
        <v>#VALUE!</v>
      </c>
      <c r="N15" s="35">
        <f t="shared" si="3"/>
        <v>7.6228999999999996</v>
      </c>
      <c r="O15" s="36">
        <f t="shared" si="4"/>
        <v>61.77</v>
      </c>
      <c r="P15" s="36">
        <f t="shared" si="5"/>
        <v>470.866533</v>
      </c>
      <c r="Q15" s="36" cm="1">
        <f t="array" ref="Q15">_FV(M15,"Price")</f>
        <v>77.3</v>
      </c>
      <c r="R15" s="36">
        <f t="shared" si="6"/>
        <v>589.25016999999991</v>
      </c>
      <c r="S15" s="36">
        <f t="shared" si="7"/>
        <v>118.38363699999991</v>
      </c>
      <c r="T15" s="14">
        <f t="shared" si="8"/>
        <v>0.25141654524850232</v>
      </c>
    </row>
    <row r="16" spans="1:20" ht="23.25" x14ac:dyDescent="0.35">
      <c r="A16" s="37" t="s">
        <v>1074</v>
      </c>
      <c r="B16" s="61" t="e" vm="42">
        <v>#VALUE!</v>
      </c>
      <c r="C16" s="36">
        <v>215.21</v>
      </c>
      <c r="D16" s="37">
        <v>1.9815</v>
      </c>
      <c r="E16" s="36">
        <f t="shared" si="9"/>
        <v>426.43861500000003</v>
      </c>
      <c r="F16" s="36" cm="1">
        <f t="array" ref="F16">_FV(B16,"Price")</f>
        <v>481.07</v>
      </c>
      <c r="G16" s="36">
        <f t="shared" si="0"/>
        <v>953.24020500000006</v>
      </c>
      <c r="H16" s="36">
        <f t="shared" si="1"/>
        <v>526.80159000000003</v>
      </c>
      <c r="I16" s="54">
        <f t="shared" si="2"/>
        <v>1.2353515171228102</v>
      </c>
      <c r="M16" s="61" t="e" vm="48">
        <v>#VALUE!</v>
      </c>
      <c r="N16" s="35">
        <f t="shared" si="3"/>
        <v>34</v>
      </c>
      <c r="O16" s="36">
        <f t="shared" si="4"/>
        <v>29.695</v>
      </c>
      <c r="P16" s="36">
        <f t="shared" si="5"/>
        <v>938.31400000000008</v>
      </c>
      <c r="Q16" s="36" cm="1">
        <f t="array" ref="Q16">_FV(M16,"Price")</f>
        <v>18.75</v>
      </c>
      <c r="R16" s="36">
        <f t="shared" si="6"/>
        <v>637.5</v>
      </c>
      <c r="S16" s="36">
        <f t="shared" si="7"/>
        <v>-300.81400000000008</v>
      </c>
      <c r="T16" s="14">
        <f t="shared" si="8"/>
        <v>-0.32058990913489521</v>
      </c>
    </row>
    <row r="17" spans="1:20" ht="57" x14ac:dyDescent="0.35">
      <c r="A17" s="37" t="s">
        <v>21</v>
      </c>
      <c r="B17" s="61" t="e" vm="43">
        <v>#VALUE!</v>
      </c>
      <c r="C17" s="36">
        <v>287.02999999999997</v>
      </c>
      <c r="D17" s="37">
        <v>1.5</v>
      </c>
      <c r="E17" s="36">
        <f t="shared" si="9"/>
        <v>430.54499999999996</v>
      </c>
      <c r="F17" s="36" cm="1">
        <f t="array" ref="F17">_FV(B17,"Price")</f>
        <v>399.12</v>
      </c>
      <c r="G17" s="36">
        <f t="shared" si="0"/>
        <v>598.68000000000006</v>
      </c>
      <c r="H17" s="36">
        <f t="shared" si="1"/>
        <v>168.1350000000001</v>
      </c>
      <c r="I17" s="54">
        <f t="shared" si="2"/>
        <v>0.39051667073128271</v>
      </c>
      <c r="M17" s="61" t="e" vm="49">
        <v>#VALUE!</v>
      </c>
      <c r="N17" s="35">
        <f t="shared" si="3"/>
        <v>8.4320000000000004</v>
      </c>
      <c r="O17" s="36">
        <f t="shared" si="4"/>
        <v>112.08000000000001</v>
      </c>
      <c r="P17" s="36">
        <f t="shared" si="5"/>
        <v>885.58760000000007</v>
      </c>
      <c r="Q17" s="36" cm="1">
        <f t="array" ref="Q17">_FV(M17,"Price")</f>
        <v>59.45</v>
      </c>
      <c r="R17" s="36">
        <f t="shared" si="6"/>
        <v>501.28240000000005</v>
      </c>
      <c r="S17" s="36">
        <f t="shared" si="7"/>
        <v>-384.30520000000001</v>
      </c>
      <c r="T17" s="14">
        <f t="shared" si="8"/>
        <v>-0.43395503731082052</v>
      </c>
    </row>
    <row r="18" spans="1:20" ht="42" x14ac:dyDescent="0.35">
      <c r="A18" s="37" t="s">
        <v>1074</v>
      </c>
      <c r="B18" s="61" t="e" vm="43">
        <v>#VALUE!</v>
      </c>
      <c r="C18" s="36">
        <v>247.41</v>
      </c>
      <c r="D18" s="37">
        <v>1.13337489</v>
      </c>
      <c r="E18" s="36">
        <f t="shared" si="9"/>
        <v>280.40828153490003</v>
      </c>
      <c r="F18" s="36" cm="1">
        <f t="array" ref="F18">_FV(B18,"Price")</f>
        <v>399.12</v>
      </c>
      <c r="G18" s="36">
        <f t="shared" si="0"/>
        <v>452.3525860968</v>
      </c>
      <c r="H18" s="36">
        <f t="shared" si="1"/>
        <v>171.94430456189997</v>
      </c>
      <c r="I18" s="54">
        <f t="shared" si="2"/>
        <v>0.61319267612465123</v>
      </c>
      <c r="M18" s="90" t="s">
        <v>1160</v>
      </c>
      <c r="N18" s="20"/>
      <c r="O18" s="20"/>
      <c r="P18" s="36">
        <f>SUM(P1:P17)</f>
        <v>10446.743350157201</v>
      </c>
      <c r="Q18" s="36"/>
      <c r="R18" s="36">
        <f>SUM(R1:R17)</f>
        <v>13431.448176198599</v>
      </c>
      <c r="S18" s="36">
        <f t="shared" ref="S18:S19" si="10">R18-P18</f>
        <v>2984.7048260413976</v>
      </c>
      <c r="T18" s="14">
        <f t="shared" ref="T18:T19" si="11">S18/P18</f>
        <v>0.28570672466998859</v>
      </c>
    </row>
    <row r="19" spans="1:20" ht="42" x14ac:dyDescent="0.35">
      <c r="A19" s="37" t="s">
        <v>1075</v>
      </c>
      <c r="B19" s="61" t="e" vm="43">
        <v>#VALUE!</v>
      </c>
      <c r="C19" s="36">
        <v>252.38</v>
      </c>
      <c r="D19" s="37">
        <v>0.40100000000000002</v>
      </c>
      <c r="E19" s="36">
        <f t="shared" si="9"/>
        <v>101.20438</v>
      </c>
      <c r="F19" s="36" cm="1">
        <f t="array" ref="F19">_FV(B19,"Price")</f>
        <v>399.12</v>
      </c>
      <c r="G19" s="36">
        <f t="shared" si="0"/>
        <v>160.04712000000001</v>
      </c>
      <c r="H19" s="36">
        <f t="shared" si="1"/>
        <v>58.842740000000006</v>
      </c>
      <c r="I19" s="54">
        <f t="shared" si="2"/>
        <v>0.58142483556541724</v>
      </c>
      <c r="M19" s="90" t="s">
        <v>1159</v>
      </c>
      <c r="N19" s="20"/>
      <c r="O19" s="20"/>
      <c r="P19" s="58">
        <f>$P18*83</f>
        <v>867079.69806304772</v>
      </c>
      <c r="Q19" s="27"/>
      <c r="R19" s="58">
        <f>$R18*83</f>
        <v>1114810.1986244838</v>
      </c>
      <c r="S19" s="59">
        <f t="shared" si="10"/>
        <v>247730.50056143606</v>
      </c>
      <c r="T19" s="60">
        <f t="shared" si="11"/>
        <v>0.28570672466998864</v>
      </c>
    </row>
    <row r="20" spans="1:20" ht="23.25" x14ac:dyDescent="0.35">
      <c r="A20" s="37" t="s">
        <v>1074</v>
      </c>
      <c r="B20" s="61" t="e" vm="44">
        <v>#VALUE!</v>
      </c>
      <c r="C20" s="36">
        <v>452.49</v>
      </c>
      <c r="D20" s="37">
        <v>2.4294241900000002</v>
      </c>
      <c r="E20" s="36">
        <f t="shared" si="9"/>
        <v>1099.2901517331002</v>
      </c>
      <c r="F20" s="36" cm="1">
        <f t="array" ref="F20">_FV(B20,"Price")</f>
        <v>762</v>
      </c>
      <c r="G20" s="36">
        <f t="shared" si="0"/>
        <v>1851.2212327800003</v>
      </c>
      <c r="H20" s="36">
        <f t="shared" si="1"/>
        <v>751.93108104690009</v>
      </c>
      <c r="I20" s="54">
        <f t="shared" si="2"/>
        <v>0.68401511635616252</v>
      </c>
    </row>
    <row r="21" spans="1:20" ht="23.25" x14ac:dyDescent="0.35">
      <c r="A21" s="37" t="s">
        <v>1074</v>
      </c>
      <c r="B21" s="61" t="e" vm="50">
        <v>#VALUE!</v>
      </c>
      <c r="C21" s="36">
        <v>107.94</v>
      </c>
      <c r="D21" s="37">
        <v>2.4849999999999999</v>
      </c>
      <c r="E21" s="36">
        <f t="shared" si="9"/>
        <v>268.23089999999996</v>
      </c>
      <c r="F21" s="36" cm="1">
        <f t="array" ref="F21">_FV(B21,"Price")</f>
        <v>157.63</v>
      </c>
      <c r="G21" s="36">
        <f t="shared" si="0"/>
        <v>391.71054999999996</v>
      </c>
      <c r="H21" s="36">
        <f t="shared" si="1"/>
        <v>123.47964999999999</v>
      </c>
      <c r="I21" s="54">
        <f t="shared" si="2"/>
        <v>0.4603483416712989</v>
      </c>
    </row>
    <row r="22" spans="1:20" ht="23.25" x14ac:dyDescent="0.35">
      <c r="A22" s="37" t="s">
        <v>21</v>
      </c>
      <c r="B22" s="61" t="e" vm="45">
        <v>#VALUE!</v>
      </c>
      <c r="C22" s="36">
        <f>62.45</f>
        <v>62.45</v>
      </c>
      <c r="D22" s="37">
        <v>15</v>
      </c>
      <c r="E22" s="36">
        <f t="shared" si="9"/>
        <v>936.75</v>
      </c>
      <c r="F22" s="36" cm="1">
        <f t="array" ref="F22">_FV(B22,"Price")</f>
        <v>69.67</v>
      </c>
      <c r="G22" s="36">
        <f t="shared" si="0"/>
        <v>1045.05</v>
      </c>
      <c r="H22" s="36">
        <f t="shared" si="1"/>
        <v>108.29999999999995</v>
      </c>
      <c r="I22" s="54">
        <f t="shared" si="2"/>
        <v>0.11561248999199354</v>
      </c>
    </row>
    <row r="23" spans="1:20" ht="23.25" x14ac:dyDescent="0.35">
      <c r="A23" s="37" t="s">
        <v>1075</v>
      </c>
      <c r="B23" s="61" t="e" vm="46">
        <v>#VALUE!</v>
      </c>
      <c r="C23" s="36">
        <v>233.83</v>
      </c>
      <c r="D23" s="37">
        <v>0.91890000000000005</v>
      </c>
      <c r="E23" s="36">
        <f t="shared" si="9"/>
        <v>214.86638700000003</v>
      </c>
      <c r="F23" s="36" cm="1">
        <f t="array" ref="F23">_FV(B23,"Price")</f>
        <v>147.05000000000001</v>
      </c>
      <c r="G23" s="36">
        <f t="shared" si="0"/>
        <v>135.12424500000003</v>
      </c>
      <c r="H23" s="36">
        <f t="shared" si="1"/>
        <v>-79.742142000000001</v>
      </c>
      <c r="I23" s="54">
        <f t="shared" si="2"/>
        <v>-0.37112432108796983</v>
      </c>
    </row>
    <row r="24" spans="1:20" ht="23.25" x14ac:dyDescent="0.35">
      <c r="A24" s="37" t="s">
        <v>1074</v>
      </c>
      <c r="B24" s="61" t="e" vm="47">
        <v>#VALUE!</v>
      </c>
      <c r="C24" s="36">
        <v>61.77</v>
      </c>
      <c r="D24" s="37">
        <v>7.6228999999999996</v>
      </c>
      <c r="E24" s="36">
        <f t="shared" si="9"/>
        <v>470.866533</v>
      </c>
      <c r="F24" s="36" cm="1">
        <f t="array" ref="F24">_FV(B24,"Price")</f>
        <v>77.3</v>
      </c>
      <c r="G24" s="36">
        <f t="shared" si="0"/>
        <v>589.25016999999991</v>
      </c>
      <c r="H24" s="36">
        <f t="shared" si="1"/>
        <v>118.38363699999991</v>
      </c>
      <c r="I24" s="54">
        <f t="shared" si="2"/>
        <v>0.25141654524850232</v>
      </c>
    </row>
    <row r="25" spans="1:20" ht="23.25" x14ac:dyDescent="0.35">
      <c r="A25" s="37" t="s">
        <v>21</v>
      </c>
      <c r="B25" s="61" t="e" vm="48">
        <v>#VALUE!</v>
      </c>
      <c r="C25" s="36">
        <v>39.6</v>
      </c>
      <c r="D25" s="37">
        <v>13.4</v>
      </c>
      <c r="E25" s="36">
        <f t="shared" si="9"/>
        <v>530.64</v>
      </c>
      <c r="F25" s="36" cm="1">
        <f t="array" ref="F25">_FV(B25,"Price")</f>
        <v>18.75</v>
      </c>
      <c r="G25" s="36">
        <f t="shared" si="0"/>
        <v>251.25</v>
      </c>
      <c r="H25" s="36">
        <f t="shared" si="1"/>
        <v>-279.39</v>
      </c>
      <c r="I25" s="54">
        <f t="shared" si="2"/>
        <v>-0.52651515151515149</v>
      </c>
    </row>
    <row r="26" spans="1:20" ht="23.25" x14ac:dyDescent="0.35">
      <c r="A26" s="37" t="s">
        <v>1074</v>
      </c>
      <c r="B26" s="61" t="e" vm="48">
        <v>#VALUE!</v>
      </c>
      <c r="C26" s="36">
        <v>19.79</v>
      </c>
      <c r="D26" s="37">
        <v>20.6</v>
      </c>
      <c r="E26" s="36">
        <f t="shared" si="9"/>
        <v>407.67400000000004</v>
      </c>
      <c r="F26" s="36" cm="1">
        <f t="array" ref="F26">_FV(B26,"Price")</f>
        <v>18.75</v>
      </c>
      <c r="G26" s="36">
        <f t="shared" si="0"/>
        <v>386.25</v>
      </c>
      <c r="H26" s="36">
        <f t="shared" si="1"/>
        <v>-21.424000000000035</v>
      </c>
      <c r="I26" s="54">
        <f t="shared" si="2"/>
        <v>-5.2551793835270422E-2</v>
      </c>
    </row>
    <row r="27" spans="1:20" ht="38.25" x14ac:dyDescent="0.35">
      <c r="A27" s="37" t="s">
        <v>21</v>
      </c>
      <c r="B27" s="61" t="e" vm="49">
        <v>#VALUE!</v>
      </c>
      <c r="C27" s="36">
        <f>153.61</f>
        <v>153.61000000000001</v>
      </c>
      <c r="D27" s="37">
        <v>3.5</v>
      </c>
      <c r="E27" s="36">
        <f t="shared" si="9"/>
        <v>537.63499999999999</v>
      </c>
      <c r="F27" s="36" cm="1">
        <f t="array" ref="F27">_FV(B27,"Price")</f>
        <v>59.45</v>
      </c>
      <c r="G27" s="36">
        <f t="shared" si="0"/>
        <v>208.07500000000002</v>
      </c>
      <c r="H27" s="36">
        <f t="shared" si="1"/>
        <v>-329.55999999999995</v>
      </c>
      <c r="I27" s="54">
        <f t="shared" si="2"/>
        <v>-0.61298092572098162</v>
      </c>
    </row>
    <row r="28" spans="1:20" ht="38.25" x14ac:dyDescent="0.35">
      <c r="A28" s="37" t="s">
        <v>1074</v>
      </c>
      <c r="B28" s="61" t="e" vm="49">
        <v>#VALUE!</v>
      </c>
      <c r="C28" s="36">
        <v>70.55</v>
      </c>
      <c r="D28" s="37">
        <v>4.9320000000000004</v>
      </c>
      <c r="E28" s="36">
        <f t="shared" si="9"/>
        <v>347.95260000000002</v>
      </c>
      <c r="F28" s="36" cm="1">
        <f t="array" ref="F28">_FV(B28,"Price")</f>
        <v>59.45</v>
      </c>
      <c r="G28" s="36">
        <f t="shared" si="0"/>
        <v>293.20740000000006</v>
      </c>
      <c r="H28" s="36">
        <f t="shared" si="1"/>
        <v>-54.745199999999954</v>
      </c>
      <c r="I28" s="54">
        <f t="shared" si="2"/>
        <v>-0.15733522324592475</v>
      </c>
    </row>
    <row r="29" spans="1:20" ht="23.25" x14ac:dyDescent="0.35">
      <c r="A29" s="37" t="s">
        <v>21</v>
      </c>
      <c r="B29" s="55" t="e" vm="51">
        <v>#VALUE!</v>
      </c>
      <c r="C29" s="36">
        <v>882.58</v>
      </c>
      <c r="D29" s="37">
        <v>0.78032064000000001</v>
      </c>
      <c r="E29" s="36">
        <f t="shared" ref="E29" si="12">C29*D29</f>
        <v>688.69539045120007</v>
      </c>
      <c r="F29" s="36" cm="1">
        <f t="array" ref="F29">_FV(B29,"Price")</f>
        <v>713.65</v>
      </c>
      <c r="G29" s="36">
        <f t="shared" ref="G29" si="13">F29*D29</f>
        <v>556.87582473600003</v>
      </c>
      <c r="H29" s="36">
        <f t="shared" ref="H29" si="14">G29-E29</f>
        <v>-131.81956571520004</v>
      </c>
      <c r="I29" s="54">
        <f t="shared" ref="I29" si="15">H29/E29</f>
        <v>-0.19140474517890735</v>
      </c>
    </row>
  </sheetData>
  <autoFilter ref="A1:I28" xr:uid="{00000000-0001-0000-0300-000000000000}"/>
  <sortState xmlns:xlrd2="http://schemas.microsoft.com/office/spreadsheetml/2017/richdata2" ref="M2:T17">
    <sortCondition ref="M2:M17"/>
  </sortState>
  <conditionalFormatting sqref="T2:T19 I2:I29">
    <cfRule type="cellIs" dxfId="133" priority="7" operator="lessThan">
      <formula>0</formula>
    </cfRule>
    <cfRule type="cellIs" dxfId="132" priority="8" operator="greaterThan">
      <formula>0</formula>
    </cfRule>
    <cfRule type="cellIs" dxfId="131" priority="9"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I23"/>
  <sheetViews>
    <sheetView zoomScaleNormal="100" workbookViewId="0">
      <selection activeCell="E13" sqref="E13"/>
    </sheetView>
  </sheetViews>
  <sheetFormatPr defaultColWidth="9.140625" defaultRowHeight="15" x14ac:dyDescent="0.25"/>
  <cols>
    <col min="1" max="1" width="44.85546875" style="1" customWidth="1"/>
    <col min="2" max="2" width="11.140625" style="1" bestFit="1" customWidth="1"/>
    <col min="3" max="3" width="11.140625" style="1" customWidth="1"/>
    <col min="4" max="4" width="20.140625" style="2" bestFit="1" customWidth="1"/>
    <col min="5" max="5" width="10.5703125" style="2" customWidth="1"/>
    <col min="6" max="6" width="20.140625" style="1" bestFit="1" customWidth="1"/>
    <col min="7" max="7" width="19.42578125" style="6" bestFit="1" customWidth="1"/>
    <col min="8" max="8" width="28.140625" style="1" customWidth="1"/>
    <col min="9" max="9" width="14.42578125" style="9" customWidth="1"/>
    <col min="10" max="10" width="16" style="1" bestFit="1" customWidth="1"/>
    <col min="11" max="12" width="15.42578125" style="1" bestFit="1" customWidth="1"/>
    <col min="13" max="16384" width="9.140625" style="1"/>
  </cols>
  <sheetData>
    <row r="1" spans="1:9" ht="21" x14ac:dyDescent="0.35">
      <c r="A1" s="142" t="s">
        <v>1</v>
      </c>
      <c r="B1" s="142"/>
      <c r="C1" s="142"/>
      <c r="D1" s="142"/>
      <c r="E1" s="142"/>
      <c r="F1" s="142"/>
      <c r="G1" s="142"/>
      <c r="H1" s="142"/>
    </row>
    <row r="2" spans="1:9" x14ac:dyDescent="0.25">
      <c r="A2" s="8" t="s">
        <v>20</v>
      </c>
      <c r="B2" s="8" t="s">
        <v>4</v>
      </c>
      <c r="C2" s="8" t="s">
        <v>1156</v>
      </c>
      <c r="D2" s="8" t="s">
        <v>6</v>
      </c>
      <c r="E2" s="8" t="s">
        <v>5</v>
      </c>
      <c r="F2" s="8" t="s">
        <v>7</v>
      </c>
      <c r="G2" s="8" t="s">
        <v>8</v>
      </c>
      <c r="H2" s="8" t="s">
        <v>0</v>
      </c>
      <c r="I2" s="13"/>
    </row>
    <row r="3" spans="1:9" ht="31.5" x14ac:dyDescent="0.35">
      <c r="A3" s="7" t="e" vm="52">
        <v>#VALUE!</v>
      </c>
      <c r="B3" s="102">
        <v>502.11200000000002</v>
      </c>
      <c r="C3" s="128">
        <f t="shared" ref="C3:C9" si="0">D3/B3</f>
        <v>85.281769804346439</v>
      </c>
      <c r="D3" s="30">
        <v>42821</v>
      </c>
      <c r="E3" s="128" cm="1">
        <f t="array" ref="E3">_FV(A3,"Price")</f>
        <v>121.357</v>
      </c>
      <c r="F3" s="30">
        <f t="shared" ref="F3:F9" si="1">B3*E3</f>
        <v>60934.805984000006</v>
      </c>
      <c r="G3" s="30">
        <f>F3-D3</f>
        <v>18113.805984000006</v>
      </c>
      <c r="H3" s="103">
        <f t="shared" ref="H3:H4" si="2">G3/D3</f>
        <v>0.42301221325984928</v>
      </c>
      <c r="I3" s="1"/>
    </row>
    <row r="4" spans="1:9" ht="21" x14ac:dyDescent="0.35">
      <c r="A4" s="7" t="e" vm="53">
        <v>#VALUE!</v>
      </c>
      <c r="B4" s="102">
        <v>211.08799999999999</v>
      </c>
      <c r="C4" s="128">
        <f t="shared" si="0"/>
        <v>183.96592890169029</v>
      </c>
      <c r="D4" s="30">
        <v>38833</v>
      </c>
      <c r="E4" s="128" cm="1">
        <f t="array" ref="E4">_FV(A4,"Price")</f>
        <v>262.399</v>
      </c>
      <c r="F4" s="30">
        <f t="shared" si="1"/>
        <v>55389.280112</v>
      </c>
      <c r="G4" s="30">
        <f t="shared" ref="G4:G9" si="3">F4-D4</f>
        <v>16556.280112</v>
      </c>
      <c r="H4" s="103">
        <f t="shared" si="2"/>
        <v>0.42634563675224679</v>
      </c>
      <c r="I4" s="1"/>
    </row>
    <row r="5" spans="1:9" ht="21" x14ac:dyDescent="0.35">
      <c r="A5" s="7" t="e" vm="54">
        <v>#VALUE!</v>
      </c>
      <c r="B5" s="102">
        <v>721.20699999999999</v>
      </c>
      <c r="C5" s="128">
        <f t="shared" si="0"/>
        <v>75.696173220725811</v>
      </c>
      <c r="D5" s="30">
        <v>54592.61</v>
      </c>
      <c r="E5" s="128" cm="1">
        <f t="array" ref="E5">_FV(A5,"Price")</f>
        <v>100.49</v>
      </c>
      <c r="F5" s="30">
        <f t="shared" si="1"/>
        <v>72474.09143</v>
      </c>
      <c r="G5" s="30">
        <f t="shared" si="3"/>
        <v>17881.48143</v>
      </c>
      <c r="H5" s="103">
        <f t="shared" ref="H5:H10" si="4">G5/D5</f>
        <v>0.32754399230958181</v>
      </c>
      <c r="I5" s="1"/>
    </row>
    <row r="6" spans="1:9" ht="21" x14ac:dyDescent="0.35">
      <c r="A6" s="7" t="s">
        <v>1208</v>
      </c>
      <c r="B6" s="102">
        <v>756.577</v>
      </c>
      <c r="C6" s="128">
        <f t="shared" si="0"/>
        <v>25.112407593675201</v>
      </c>
      <c r="D6" s="30">
        <v>18999.47</v>
      </c>
      <c r="E6" s="128">
        <v>35.770000000000003</v>
      </c>
      <c r="F6" s="30">
        <f t="shared" si="1"/>
        <v>27062.759290000002</v>
      </c>
      <c r="G6" s="30">
        <f t="shared" si="3"/>
        <v>8063.2892900000006</v>
      </c>
      <c r="H6" s="103">
        <f t="shared" si="4"/>
        <v>0.42439548524248311</v>
      </c>
      <c r="I6" s="1"/>
    </row>
    <row r="7" spans="1:9" ht="21" x14ac:dyDescent="0.35">
      <c r="A7" s="7" t="e" vm="55">
        <v>#VALUE!</v>
      </c>
      <c r="B7" s="102">
        <v>1549.684</v>
      </c>
      <c r="C7" s="128">
        <f t="shared" si="0"/>
        <v>25.165130439496053</v>
      </c>
      <c r="D7" s="30">
        <v>38998</v>
      </c>
      <c r="E7" s="128" cm="1">
        <f t="array" ref="E7">_FV(A7,"Price")</f>
        <v>35.423999999999999</v>
      </c>
      <c r="F7" s="30">
        <f t="shared" si="1"/>
        <v>54896.006015999999</v>
      </c>
      <c r="G7" s="30">
        <f t="shared" si="3"/>
        <v>15898.006015999999</v>
      </c>
      <c r="H7" s="103">
        <f t="shared" si="4"/>
        <v>0.40766208564541767</v>
      </c>
      <c r="I7" s="1"/>
    </row>
    <row r="8" spans="1:9" ht="21" x14ac:dyDescent="0.35">
      <c r="A8" s="7" t="e" vm="56">
        <v>#VALUE!</v>
      </c>
      <c r="B8" s="102">
        <v>137.13300000000001</v>
      </c>
      <c r="C8" s="128">
        <f t="shared" si="0"/>
        <v>58.337526343039237</v>
      </c>
      <c r="D8" s="30">
        <v>8000</v>
      </c>
      <c r="E8" s="128">
        <v>62.21</v>
      </c>
      <c r="F8" s="30">
        <f t="shared" si="1"/>
        <v>8531.0439299999998</v>
      </c>
      <c r="G8" s="30">
        <f t="shared" si="3"/>
        <v>531.04392999999982</v>
      </c>
      <c r="H8" s="103">
        <f t="shared" ref="H8:H9" si="5">G8/D8</f>
        <v>6.6380491249999979E-2</v>
      </c>
      <c r="I8" s="1"/>
    </row>
    <row r="9" spans="1:9" ht="31.5" x14ac:dyDescent="0.35">
      <c r="A9" s="7" t="s">
        <v>1209</v>
      </c>
      <c r="B9" s="102">
        <v>2499.88</v>
      </c>
      <c r="C9" s="128">
        <f t="shared" si="0"/>
        <v>10.000480023041106</v>
      </c>
      <c r="D9" s="30">
        <v>25000</v>
      </c>
      <c r="E9" s="128">
        <v>12.6</v>
      </c>
      <c r="F9" s="30">
        <f t="shared" si="1"/>
        <v>31498.488000000001</v>
      </c>
      <c r="G9" s="30">
        <f t="shared" si="3"/>
        <v>6498.4880000000012</v>
      </c>
      <c r="H9" s="103">
        <f t="shared" si="5"/>
        <v>0.25993952000000003</v>
      </c>
      <c r="I9" s="1"/>
    </row>
    <row r="10" spans="1:9" ht="21" x14ac:dyDescent="0.35">
      <c r="A10" s="5" t="s">
        <v>3</v>
      </c>
      <c r="B10" s="3"/>
      <c r="C10" s="3"/>
      <c r="D10" s="30">
        <f xml:space="preserve"> SUM(D3:D9)</f>
        <v>227244.08</v>
      </c>
      <c r="E10" s="11"/>
      <c r="F10" s="30">
        <f xml:space="preserve"> SUM(F3:F9)</f>
        <v>310786.47476200003</v>
      </c>
      <c r="G10" s="30">
        <f>F10-D10</f>
        <v>83542.39476200004</v>
      </c>
      <c r="H10" s="10">
        <f t="shared" si="4"/>
        <v>0.3676328763415973</v>
      </c>
      <c r="I10" s="12"/>
    </row>
    <row r="13" spans="1:9" x14ac:dyDescent="0.25">
      <c r="I13" s="1"/>
    </row>
    <row r="14" spans="1:9" x14ac:dyDescent="0.25">
      <c r="I14" s="1"/>
    </row>
    <row r="15" spans="1:9" x14ac:dyDescent="0.25">
      <c r="I15" s="1"/>
    </row>
    <row r="16" spans="1:9" x14ac:dyDescent="0.25">
      <c r="I16" s="1"/>
    </row>
    <row r="17" spans="9:9" x14ac:dyDescent="0.25">
      <c r="I17" s="1"/>
    </row>
    <row r="18" spans="9:9" x14ac:dyDescent="0.25">
      <c r="I18" s="1"/>
    </row>
    <row r="19" spans="9:9" x14ac:dyDescent="0.25">
      <c r="I19" s="1"/>
    </row>
    <row r="20" spans="9:9" x14ac:dyDescent="0.25">
      <c r="I20" s="1"/>
    </row>
    <row r="21" spans="9:9" x14ac:dyDescent="0.25">
      <c r="I21" s="1"/>
    </row>
    <row r="22" spans="9:9" x14ac:dyDescent="0.25">
      <c r="I22" s="1"/>
    </row>
    <row r="23" spans="9:9" x14ac:dyDescent="0.25">
      <c r="I23" s="1"/>
    </row>
  </sheetData>
  <sortState xmlns:xlrd2="http://schemas.microsoft.com/office/spreadsheetml/2017/richdata2" ref="A3:H14">
    <sortCondition ref="A3:A14"/>
  </sortState>
  <mergeCells count="1">
    <mergeCell ref="A1:H1"/>
  </mergeCells>
  <conditionalFormatting sqref="I10">
    <cfRule type="colorScale" priority="22">
      <colorScale>
        <cfvo type="min"/>
        <cfvo type="percentile" val="50"/>
        <cfvo type="max"/>
        <color rgb="FF63BE7B"/>
        <color rgb="FFFFEB84"/>
        <color rgb="FFF8696B"/>
      </colorScale>
    </cfRule>
    <cfRule type="top10" dxfId="130" priority="23" rank="10"/>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topLeftCell="C1" workbookViewId="0">
      <pane ySplit="1" topLeftCell="A6" activePane="bottomLeft" state="frozen"/>
      <selection activeCell="J1" sqref="J1"/>
      <selection pane="bottomLeft" activeCell="I9" sqref="I9"/>
    </sheetView>
  </sheetViews>
  <sheetFormatPr defaultRowHeight="15" x14ac:dyDescent="0.25"/>
  <cols>
    <col min="1" max="1" width="26.5703125" customWidth="1"/>
    <col min="2" max="2" width="14.5703125" bestFit="1" customWidth="1"/>
    <col min="3" max="3" width="15.5703125" bestFit="1" customWidth="1"/>
    <col min="4" max="4" width="14.28515625" bestFit="1" customWidth="1"/>
    <col min="5" max="5" width="12.28515625" bestFit="1" customWidth="1"/>
    <col min="6" max="6" width="18.5703125" style="38" customWidth="1"/>
    <col min="7" max="7" width="14" style="38" bestFit="1" customWidth="1"/>
    <col min="8" max="8" width="14.7109375" customWidth="1"/>
    <col min="9" max="9" width="15.42578125" customWidth="1"/>
    <col min="10" max="10" width="16" bestFit="1" customWidth="1"/>
    <col min="11" max="11" width="24.42578125" customWidth="1"/>
    <col min="12" max="12" width="17.5703125" bestFit="1" customWidth="1"/>
    <col min="13" max="13" width="12" bestFit="1" customWidth="1"/>
    <col min="14" max="14" width="18.140625" customWidth="1"/>
    <col min="15" max="15" width="15.5703125" bestFit="1" customWidth="1"/>
    <col min="16" max="16" width="17.42578125" bestFit="1" customWidth="1"/>
    <col min="17" max="17" width="17.5703125" bestFit="1" customWidth="1"/>
    <col min="18" max="18" width="13" bestFit="1" customWidth="1"/>
  </cols>
  <sheetData>
    <row r="1" spans="1:19" ht="47.25" x14ac:dyDescent="0.25">
      <c r="A1" s="62" t="s">
        <v>1055</v>
      </c>
      <c r="B1" s="62" t="s">
        <v>270</v>
      </c>
      <c r="C1" s="62" t="s">
        <v>1077</v>
      </c>
      <c r="D1" s="62" t="s">
        <v>276</v>
      </c>
      <c r="E1" s="62" t="s">
        <v>286</v>
      </c>
      <c r="F1" s="62" t="s">
        <v>1056</v>
      </c>
      <c r="G1" s="62" t="s">
        <v>16</v>
      </c>
      <c r="H1" s="62" t="s">
        <v>1057</v>
      </c>
      <c r="J1" s="62" t="s">
        <v>270</v>
      </c>
      <c r="K1" s="62" t="s">
        <v>1163</v>
      </c>
      <c r="L1" s="62" t="s">
        <v>286</v>
      </c>
      <c r="M1" s="62" t="s">
        <v>275</v>
      </c>
      <c r="N1" s="62" t="s">
        <v>276</v>
      </c>
      <c r="O1" s="62" t="s">
        <v>1056</v>
      </c>
      <c r="P1" s="62" t="s">
        <v>16</v>
      </c>
      <c r="Q1" s="62" t="s">
        <v>1057</v>
      </c>
      <c r="R1" s="62" t="s">
        <v>1063</v>
      </c>
      <c r="S1" s="53"/>
    </row>
    <row r="2" spans="1:19" ht="15.75" x14ac:dyDescent="0.25">
      <c r="A2" s="20" t="s">
        <v>1058</v>
      </c>
      <c r="B2" s="20" t="s">
        <v>1059</v>
      </c>
      <c r="C2" s="20">
        <v>10.515499999999999</v>
      </c>
      <c r="D2" s="88">
        <v>2104.91</v>
      </c>
      <c r="E2" s="88">
        <f t="shared" ref="E2:E19" si="0">C2*D2</f>
        <v>22134.181104999996</v>
      </c>
      <c r="F2" s="88">
        <v>932</v>
      </c>
      <c r="G2" s="88">
        <f t="shared" ref="G2:G19" si="1">C2*F2</f>
        <v>9800.4459999999999</v>
      </c>
      <c r="H2" s="88">
        <f t="shared" ref="H2:H19" si="2">G2-E2</f>
        <v>-12333.735104999996</v>
      </c>
      <c r="J2" s="92" t="s">
        <v>271</v>
      </c>
      <c r="K2" s="92" t="s">
        <v>1164</v>
      </c>
      <c r="L2" s="93">
        <f t="shared" ref="L2:L10" si="3">SUMIF($B:$B, $J2,E:E )</f>
        <v>101482.678506</v>
      </c>
      <c r="M2" s="94">
        <f t="shared" ref="M2:M12" si="4">SUMIF($B:$B, J2,C:C )</f>
        <v>3.8723670000000002E-2</v>
      </c>
      <c r="N2" s="93">
        <f t="shared" ref="N2:N12" si="5">L2/M2</f>
        <v>2620688.5480121071</v>
      </c>
      <c r="O2" s="93">
        <f t="shared" ref="O2:O12" si="6">_xlfn.XLOOKUP(J2,B:B,F:F)</f>
        <v>5840788.9199999999</v>
      </c>
      <c r="P2" s="93">
        <f t="shared" ref="P2:P12" si="7">M2*O2</f>
        <v>226176.7826777364</v>
      </c>
      <c r="Q2" s="93">
        <f t="shared" ref="Q2:Q13" si="8">P2-L2</f>
        <v>124694.1041717364</v>
      </c>
      <c r="R2" s="95">
        <f t="shared" ref="R2:R13" si="9">Q2/L2</f>
        <v>1.2287230294612697</v>
      </c>
    </row>
    <row r="3" spans="1:19" ht="33.75" x14ac:dyDescent="0.25">
      <c r="A3" s="20" t="s">
        <v>1058</v>
      </c>
      <c r="B3" s="20" t="s">
        <v>271</v>
      </c>
      <c r="C3" s="20">
        <v>1.9213089999999999E-2</v>
      </c>
      <c r="D3" s="88">
        <v>2603400</v>
      </c>
      <c r="E3" s="88">
        <f t="shared" si="0"/>
        <v>50019.358505999997</v>
      </c>
      <c r="F3" s="88">
        <v>5840788.9199999999</v>
      </c>
      <c r="G3" s="88">
        <f t="shared" si="1"/>
        <v>112219.60319096279</v>
      </c>
      <c r="H3" s="88">
        <f t="shared" si="2"/>
        <v>62200.244684962796</v>
      </c>
      <c r="J3" s="92" t="s">
        <v>279</v>
      </c>
      <c r="K3" s="96" t="s">
        <v>1166</v>
      </c>
      <c r="L3" s="93">
        <f t="shared" si="3"/>
        <v>66684.632629380008</v>
      </c>
      <c r="M3" s="94">
        <f t="shared" si="4"/>
        <v>0.39541514</v>
      </c>
      <c r="N3" s="93">
        <f t="shared" si="5"/>
        <v>168644.61140607821</v>
      </c>
      <c r="O3" s="93">
        <f t="shared" si="6"/>
        <v>292282.38</v>
      </c>
      <c r="P3" s="93">
        <f t="shared" si="7"/>
        <v>115572.8782072332</v>
      </c>
      <c r="Q3" s="93">
        <f t="shared" si="8"/>
        <v>48888.245577853188</v>
      </c>
      <c r="R3" s="95">
        <f t="shared" si="9"/>
        <v>0.73312611392139448</v>
      </c>
    </row>
    <row r="4" spans="1:19" ht="67.5" x14ac:dyDescent="0.25">
      <c r="A4" s="20" t="s">
        <v>1061</v>
      </c>
      <c r="B4" s="20" t="s">
        <v>271</v>
      </c>
      <c r="C4" s="20">
        <v>1.951058E-2</v>
      </c>
      <c r="D4" s="88">
        <v>2637712.73</v>
      </c>
      <c r="E4" s="88">
        <v>51463.32</v>
      </c>
      <c r="F4" s="88">
        <v>5840788.9199999999</v>
      </c>
      <c r="G4" s="88">
        <f t="shared" si="1"/>
        <v>113957.1794867736</v>
      </c>
      <c r="H4" s="88">
        <f t="shared" si="2"/>
        <v>62493.859486773603</v>
      </c>
      <c r="J4" s="92" t="s">
        <v>285</v>
      </c>
      <c r="K4" s="96" t="s">
        <v>1169</v>
      </c>
      <c r="L4" s="93">
        <f t="shared" si="3"/>
        <v>42505.8508</v>
      </c>
      <c r="M4" s="94">
        <f t="shared" si="4"/>
        <v>613.92298499999993</v>
      </c>
      <c r="N4" s="93">
        <f t="shared" si="5"/>
        <v>69.236454471565366</v>
      </c>
      <c r="O4" s="93">
        <f t="shared" si="6"/>
        <v>82.45</v>
      </c>
      <c r="P4" s="93">
        <f t="shared" si="7"/>
        <v>50617.950113249994</v>
      </c>
      <c r="Q4" s="93">
        <f t="shared" si="8"/>
        <v>8112.0993132499934</v>
      </c>
      <c r="R4" s="95">
        <f t="shared" si="9"/>
        <v>0.19084665194491279</v>
      </c>
    </row>
    <row r="5" spans="1:19" ht="45" x14ac:dyDescent="0.25">
      <c r="A5" s="20" t="s">
        <v>1058</v>
      </c>
      <c r="B5" s="20" t="s">
        <v>282</v>
      </c>
      <c r="C5" s="20">
        <v>2.2031670000000001</v>
      </c>
      <c r="D5" s="88">
        <v>1492.3970811109643</v>
      </c>
      <c r="E5" s="88">
        <f t="shared" si="0"/>
        <v>3288</v>
      </c>
      <c r="F5" s="88">
        <v>754.09</v>
      </c>
      <c r="G5" s="88">
        <v>830.1</v>
      </c>
      <c r="H5" s="88">
        <f t="shared" si="2"/>
        <v>-2457.9</v>
      </c>
      <c r="J5" s="92" t="s">
        <v>283</v>
      </c>
      <c r="K5" s="96" t="s">
        <v>1165</v>
      </c>
      <c r="L5" s="93">
        <f t="shared" si="3"/>
        <v>60749.200000000004</v>
      </c>
      <c r="M5" s="94">
        <f t="shared" si="4"/>
        <v>8.3573679999999992</v>
      </c>
      <c r="N5" s="93">
        <f t="shared" si="5"/>
        <v>7268.9392162700042</v>
      </c>
      <c r="O5" s="93">
        <f t="shared" si="6"/>
        <v>16595.12</v>
      </c>
      <c r="P5" s="93">
        <f t="shared" si="7"/>
        <v>138691.52484415998</v>
      </c>
      <c r="Q5" s="93">
        <f t="shared" si="8"/>
        <v>77942.324844159972</v>
      </c>
      <c r="R5" s="101">
        <f t="shared" si="9"/>
        <v>1.2830181277146031</v>
      </c>
    </row>
    <row r="6" spans="1:19" ht="56.25" x14ac:dyDescent="0.25">
      <c r="A6" s="20" t="s">
        <v>1061</v>
      </c>
      <c r="B6" s="20" t="s">
        <v>282</v>
      </c>
      <c r="C6" s="20">
        <v>41.182000000000002</v>
      </c>
      <c r="D6" s="88">
        <v>663.09</v>
      </c>
      <c r="E6" s="88">
        <f t="shared" si="0"/>
        <v>27307.372380000004</v>
      </c>
      <c r="F6" s="88">
        <v>754.09</v>
      </c>
      <c r="G6" s="88">
        <f t="shared" si="1"/>
        <v>31054.934380000002</v>
      </c>
      <c r="H6" s="88">
        <f t="shared" si="2"/>
        <v>3747.5619999999981</v>
      </c>
      <c r="J6" s="92" t="s">
        <v>288</v>
      </c>
      <c r="K6" s="96" t="s">
        <v>1171</v>
      </c>
      <c r="L6" s="93">
        <f t="shared" si="3"/>
        <v>57881.25857594001</v>
      </c>
      <c r="M6" s="94">
        <f t="shared" si="4"/>
        <v>1366.7134000000001</v>
      </c>
      <c r="N6" s="93">
        <f t="shared" si="5"/>
        <v>42.350692234333842</v>
      </c>
      <c r="O6" s="93">
        <f t="shared" si="6"/>
        <v>52.23</v>
      </c>
      <c r="P6" s="93">
        <f t="shared" si="7"/>
        <v>71383.440881999995</v>
      </c>
      <c r="Q6" s="93">
        <f t="shared" si="8"/>
        <v>13502.182306059985</v>
      </c>
      <c r="R6" s="95">
        <f t="shared" si="9"/>
        <v>0.23327382020114801</v>
      </c>
    </row>
    <row r="7" spans="1:19" ht="101.25" x14ac:dyDescent="0.25">
      <c r="A7" s="20" t="s">
        <v>1058</v>
      </c>
      <c r="B7" s="20" t="s">
        <v>279</v>
      </c>
      <c r="C7" s="20">
        <v>0.24909513999999999</v>
      </c>
      <c r="D7" s="88">
        <v>173537</v>
      </c>
      <c r="E7" s="88">
        <f t="shared" si="0"/>
        <v>43227.223310180001</v>
      </c>
      <c r="F7" s="88">
        <v>292282.38</v>
      </c>
      <c r="G7" s="88">
        <f t="shared" si="1"/>
        <v>72806.120365633193</v>
      </c>
      <c r="H7" s="88">
        <f t="shared" si="2"/>
        <v>29578.897055453192</v>
      </c>
      <c r="J7" s="92" t="s">
        <v>274</v>
      </c>
      <c r="K7" s="96" t="s">
        <v>1170</v>
      </c>
      <c r="L7" s="93">
        <f t="shared" si="3"/>
        <v>27383.2814875</v>
      </c>
      <c r="M7" s="94">
        <f t="shared" si="4"/>
        <v>45.125</v>
      </c>
      <c r="N7" s="93">
        <f t="shared" si="5"/>
        <v>606.8317227146814</v>
      </c>
      <c r="O7" s="93">
        <f t="shared" si="6"/>
        <v>1055.3399999999999</v>
      </c>
      <c r="P7" s="93">
        <f t="shared" si="7"/>
        <v>47622.217499999999</v>
      </c>
      <c r="Q7" s="93">
        <f t="shared" si="8"/>
        <v>20238.936012499998</v>
      </c>
      <c r="R7" s="95">
        <f t="shared" si="9"/>
        <v>0.73909827139375994</v>
      </c>
    </row>
    <row r="8" spans="1:19" ht="56.25" x14ac:dyDescent="0.25">
      <c r="A8" s="20" t="s">
        <v>1061</v>
      </c>
      <c r="B8" s="20" t="s">
        <v>279</v>
      </c>
      <c r="C8" s="20">
        <v>0.14632000000000001</v>
      </c>
      <c r="D8" s="88">
        <v>160315.81</v>
      </c>
      <c r="E8" s="88">
        <f t="shared" si="0"/>
        <v>23457.4093192</v>
      </c>
      <c r="F8" s="88">
        <v>292282.38</v>
      </c>
      <c r="G8" s="88">
        <f t="shared" si="1"/>
        <v>42766.757841600003</v>
      </c>
      <c r="H8" s="88">
        <f t="shared" si="2"/>
        <v>19309.348522400003</v>
      </c>
      <c r="J8" s="92" t="s">
        <v>1060</v>
      </c>
      <c r="K8" s="96" t="s">
        <v>1167</v>
      </c>
      <c r="L8" s="93">
        <f t="shared" si="3"/>
        <v>32321.183954399999</v>
      </c>
      <c r="M8" s="94">
        <f t="shared" si="4"/>
        <v>295.66800000000001</v>
      </c>
      <c r="N8" s="93">
        <f t="shared" si="5"/>
        <v>109.3158</v>
      </c>
      <c r="O8" s="93">
        <f t="shared" si="6"/>
        <v>58.78</v>
      </c>
      <c r="P8" s="93">
        <f t="shared" si="7"/>
        <v>17379.365040000001</v>
      </c>
      <c r="Q8" s="93">
        <f t="shared" si="8"/>
        <v>-14941.818914399999</v>
      </c>
      <c r="R8" s="101">
        <f t="shared" si="9"/>
        <v>-0.46229181874898229</v>
      </c>
    </row>
    <row r="9" spans="1:19" ht="56.25" x14ac:dyDescent="0.25">
      <c r="A9" s="20" t="s">
        <v>1058</v>
      </c>
      <c r="B9" s="20" t="s">
        <v>1100</v>
      </c>
      <c r="C9" s="20">
        <v>1.6990000000000001</v>
      </c>
      <c r="D9" s="88">
        <v>304.52999999999997</v>
      </c>
      <c r="E9" s="88">
        <f t="shared" si="0"/>
        <v>517.39647000000002</v>
      </c>
      <c r="F9" s="88">
        <v>81.319999999999993</v>
      </c>
      <c r="G9" s="88">
        <f t="shared" si="1"/>
        <v>138.16267999999999</v>
      </c>
      <c r="H9" s="88">
        <f t="shared" si="2"/>
        <v>-379.23379</v>
      </c>
      <c r="J9" s="92" t="s">
        <v>1059</v>
      </c>
      <c r="K9" s="96" t="s">
        <v>1168</v>
      </c>
      <c r="L9" s="93">
        <f t="shared" si="3"/>
        <v>22134.181104999996</v>
      </c>
      <c r="M9" s="94">
        <f t="shared" si="4"/>
        <v>10.515499999999999</v>
      </c>
      <c r="N9" s="93">
        <f t="shared" si="5"/>
        <v>2104.91</v>
      </c>
      <c r="O9" s="93">
        <f t="shared" si="6"/>
        <v>932</v>
      </c>
      <c r="P9" s="93">
        <f t="shared" si="7"/>
        <v>9800.4459999999999</v>
      </c>
      <c r="Q9" s="93">
        <f t="shared" si="8"/>
        <v>-12333.735104999996</v>
      </c>
      <c r="R9" s="101">
        <f t="shared" si="9"/>
        <v>-0.55722572461530417</v>
      </c>
    </row>
    <row r="10" spans="1:19" ht="67.5" x14ac:dyDescent="0.25">
      <c r="A10" s="20" t="s">
        <v>1058</v>
      </c>
      <c r="B10" s="20" t="s">
        <v>1158</v>
      </c>
      <c r="C10" s="20">
        <v>2.645</v>
      </c>
      <c r="D10" s="88">
        <v>5670.6994328922492</v>
      </c>
      <c r="E10" s="88">
        <f t="shared" si="0"/>
        <v>14999</v>
      </c>
      <c r="F10" s="88">
        <v>7.6600000000000001E-3</v>
      </c>
      <c r="G10" s="88">
        <f t="shared" si="1"/>
        <v>2.02607E-2</v>
      </c>
      <c r="H10" s="88">
        <f t="shared" si="2"/>
        <v>-14998.979739300001</v>
      </c>
      <c r="J10" s="92" t="s">
        <v>282</v>
      </c>
      <c r="K10" s="96" t="s">
        <v>1172</v>
      </c>
      <c r="L10" s="93">
        <f t="shared" si="3"/>
        <v>30595.372380000004</v>
      </c>
      <c r="M10" s="94">
        <f t="shared" si="4"/>
        <v>43.385167000000003</v>
      </c>
      <c r="N10" s="93">
        <f t="shared" si="5"/>
        <v>705.20351759853781</v>
      </c>
      <c r="O10" s="93">
        <f t="shared" si="6"/>
        <v>754.09</v>
      </c>
      <c r="P10" s="93">
        <f t="shared" si="7"/>
        <v>32716.320583030003</v>
      </c>
      <c r="Q10" s="93">
        <f t="shared" si="8"/>
        <v>2120.9482030299987</v>
      </c>
      <c r="R10" s="101">
        <f t="shared" si="9"/>
        <v>6.9322516382132632E-2</v>
      </c>
    </row>
    <row r="11" spans="1:19" ht="15.75" x14ac:dyDescent="0.25">
      <c r="A11" s="20" t="s">
        <v>1058</v>
      </c>
      <c r="B11" s="20" t="s">
        <v>285</v>
      </c>
      <c r="C11" s="20">
        <v>91.762985</v>
      </c>
      <c r="D11" s="88">
        <v>125.32275404946776</v>
      </c>
      <c r="E11" s="88">
        <f t="shared" si="0"/>
        <v>11499.99</v>
      </c>
      <c r="F11" s="88">
        <v>82.45</v>
      </c>
      <c r="G11" s="88">
        <f t="shared" si="1"/>
        <v>7565.8581132500003</v>
      </c>
      <c r="H11" s="88">
        <f t="shared" si="2"/>
        <v>-3934.1318867499995</v>
      </c>
      <c r="J11" s="92" t="s">
        <v>1158</v>
      </c>
      <c r="K11" s="96"/>
      <c r="L11" s="93">
        <v>14999</v>
      </c>
      <c r="M11" s="94">
        <f t="shared" si="4"/>
        <v>2.645</v>
      </c>
      <c r="N11" s="93">
        <f t="shared" si="5"/>
        <v>5670.6994328922492</v>
      </c>
      <c r="O11" s="93">
        <f t="shared" si="6"/>
        <v>7.6600000000000001E-3</v>
      </c>
      <c r="P11" s="93">
        <f t="shared" si="7"/>
        <v>2.02607E-2</v>
      </c>
      <c r="Q11" s="93">
        <f t="shared" si="8"/>
        <v>-14998.979739300001</v>
      </c>
      <c r="R11" s="101">
        <f t="shared" si="9"/>
        <v>-0.99999864919661319</v>
      </c>
    </row>
    <row r="12" spans="1:19" ht="15.75" x14ac:dyDescent="0.25">
      <c r="A12" s="20" t="s">
        <v>1061</v>
      </c>
      <c r="B12" s="20" t="s">
        <v>285</v>
      </c>
      <c r="C12" s="20">
        <v>522.16</v>
      </c>
      <c r="D12" s="88">
        <v>59.38</v>
      </c>
      <c r="E12" s="88">
        <f t="shared" si="0"/>
        <v>31005.860799999999</v>
      </c>
      <c r="F12" s="88">
        <v>82.45</v>
      </c>
      <c r="G12" s="88">
        <f t="shared" si="1"/>
        <v>43052.091999999997</v>
      </c>
      <c r="H12" s="88">
        <f t="shared" si="2"/>
        <v>12046.231199999998</v>
      </c>
      <c r="J12" s="92" t="s">
        <v>1100</v>
      </c>
      <c r="K12" s="92"/>
      <c r="L12" s="93">
        <f>SUMIF($B:$B, $J12,E:E )</f>
        <v>517.39647000000002</v>
      </c>
      <c r="M12" s="94">
        <f t="shared" si="4"/>
        <v>1.6990000000000001</v>
      </c>
      <c r="N12" s="93">
        <f t="shared" si="5"/>
        <v>304.53000000000003</v>
      </c>
      <c r="O12" s="93">
        <f t="shared" si="6"/>
        <v>81.319999999999993</v>
      </c>
      <c r="P12" s="93">
        <f t="shared" si="7"/>
        <v>138.16267999999999</v>
      </c>
      <c r="Q12" s="93">
        <f t="shared" si="8"/>
        <v>-379.23379</v>
      </c>
      <c r="R12" s="101">
        <f t="shared" si="9"/>
        <v>-0.73296555347584802</v>
      </c>
    </row>
    <row r="13" spans="1:19" ht="21" x14ac:dyDescent="0.25">
      <c r="A13" s="20" t="s">
        <v>1058</v>
      </c>
      <c r="B13" s="20" t="s">
        <v>1060</v>
      </c>
      <c r="C13" s="20">
        <v>295.66800000000001</v>
      </c>
      <c r="D13" s="88">
        <v>109.3158</v>
      </c>
      <c r="E13" s="88">
        <f t="shared" si="0"/>
        <v>32321.183954399999</v>
      </c>
      <c r="F13" s="88">
        <v>58.78</v>
      </c>
      <c r="G13" s="88">
        <f t="shared" si="1"/>
        <v>17379.365040000001</v>
      </c>
      <c r="H13" s="88">
        <f t="shared" si="2"/>
        <v>-14941.818914399999</v>
      </c>
      <c r="J13" s="97" t="s">
        <v>3</v>
      </c>
      <c r="K13" s="97"/>
      <c r="L13" s="98">
        <f>SUM(L2:L12)</f>
        <v>457254.0359082201</v>
      </c>
      <c r="M13" s="98"/>
      <c r="N13" s="98"/>
      <c r="O13" s="98"/>
      <c r="P13" s="98">
        <f>SUM(P2:P12)</f>
        <v>710099.1087881095</v>
      </c>
      <c r="Q13" s="98">
        <f t="shared" si="8"/>
        <v>252845.0728798894</v>
      </c>
      <c r="R13" s="95">
        <f t="shared" si="9"/>
        <v>0.55296411408961388</v>
      </c>
    </row>
    <row r="14" spans="1:19" x14ac:dyDescent="0.25">
      <c r="A14" s="20" t="s">
        <v>1058</v>
      </c>
      <c r="B14" s="20" t="s">
        <v>283</v>
      </c>
      <c r="C14" s="20">
        <v>3.0851679999999999</v>
      </c>
      <c r="D14" s="88">
        <v>9723.619588949452</v>
      </c>
      <c r="E14" s="88">
        <f t="shared" si="0"/>
        <v>29999.000000000004</v>
      </c>
      <c r="F14" s="88">
        <v>16595.12</v>
      </c>
      <c r="G14" s="88">
        <f t="shared" si="1"/>
        <v>51198.733180159994</v>
      </c>
      <c r="H14" s="88">
        <f t="shared" si="2"/>
        <v>21199.73318015999</v>
      </c>
    </row>
    <row r="15" spans="1:19" ht="15.75" x14ac:dyDescent="0.25">
      <c r="A15" s="20" t="s">
        <v>1061</v>
      </c>
      <c r="B15" s="20" t="s">
        <v>283</v>
      </c>
      <c r="C15" s="20">
        <v>5.2721999999999998</v>
      </c>
      <c r="D15" s="88">
        <v>5798.34</v>
      </c>
      <c r="E15" s="88">
        <v>30750.2</v>
      </c>
      <c r="F15" s="88">
        <v>16595.12</v>
      </c>
      <c r="G15" s="88">
        <f t="shared" si="1"/>
        <v>87492.791663999989</v>
      </c>
      <c r="H15" s="88">
        <f t="shared" si="2"/>
        <v>56742.591663999992</v>
      </c>
      <c r="J15" s="63"/>
      <c r="K15" s="63"/>
      <c r="L15" s="57"/>
      <c r="P15" s="57"/>
      <c r="Q15" s="57"/>
    </row>
    <row r="16" spans="1:19" x14ac:dyDescent="0.25">
      <c r="A16" s="20" t="s">
        <v>1058</v>
      </c>
      <c r="B16" s="20" t="s">
        <v>274</v>
      </c>
      <c r="C16" s="20">
        <v>25.125</v>
      </c>
      <c r="D16" s="88">
        <v>691.87189999999998</v>
      </c>
      <c r="E16" s="88">
        <f t="shared" si="0"/>
        <v>17383.2814875</v>
      </c>
      <c r="F16" s="27">
        <v>1055.3399999999999</v>
      </c>
      <c r="G16" s="88">
        <f t="shared" si="1"/>
        <v>26515.4175</v>
      </c>
      <c r="H16" s="88">
        <f t="shared" si="2"/>
        <v>9132.1360124999992</v>
      </c>
    </row>
    <row r="17" spans="1:8" x14ac:dyDescent="0.25">
      <c r="A17" s="20" t="s">
        <v>1061</v>
      </c>
      <c r="B17" s="20" t="s">
        <v>274</v>
      </c>
      <c r="C17" s="20">
        <v>20</v>
      </c>
      <c r="D17" s="89">
        <v>500</v>
      </c>
      <c r="E17" s="88">
        <f t="shared" si="0"/>
        <v>10000</v>
      </c>
      <c r="F17" s="27">
        <v>1055.3399999999999</v>
      </c>
      <c r="G17" s="27">
        <f t="shared" si="1"/>
        <v>21106.799999999999</v>
      </c>
      <c r="H17" s="89">
        <f t="shared" si="2"/>
        <v>11106.8</v>
      </c>
    </row>
    <row r="18" spans="1:8" x14ac:dyDescent="0.25">
      <c r="A18" s="20" t="s">
        <v>1062</v>
      </c>
      <c r="B18" s="20" t="s">
        <v>288</v>
      </c>
      <c r="C18" s="20">
        <v>171.23400000000001</v>
      </c>
      <c r="D18" s="88">
        <v>20.071189132999287</v>
      </c>
      <c r="E18" s="88">
        <f t="shared" si="0"/>
        <v>3436.87</v>
      </c>
      <c r="F18" s="88">
        <v>52.23</v>
      </c>
      <c r="G18" s="88">
        <f t="shared" si="1"/>
        <v>8943.5518200000006</v>
      </c>
      <c r="H18" s="88">
        <f t="shared" si="2"/>
        <v>5506.6818200000007</v>
      </c>
    </row>
    <row r="19" spans="1:8" x14ac:dyDescent="0.25">
      <c r="A19" s="20" t="s">
        <v>1061</v>
      </c>
      <c r="B19" s="20" t="s">
        <v>288</v>
      </c>
      <c r="C19" s="20">
        <v>862.46</v>
      </c>
      <c r="D19" s="88">
        <v>45.67</v>
      </c>
      <c r="E19" s="88">
        <f t="shared" si="0"/>
        <v>39388.548200000005</v>
      </c>
      <c r="F19" s="88">
        <v>52.23</v>
      </c>
      <c r="G19" s="88">
        <f t="shared" si="1"/>
        <v>45046.285799999998</v>
      </c>
      <c r="H19" s="88">
        <f t="shared" si="2"/>
        <v>5657.7375999999931</v>
      </c>
    </row>
    <row r="20" spans="1:8" x14ac:dyDescent="0.25">
      <c r="A20" s="20" t="s">
        <v>1058</v>
      </c>
      <c r="B20" s="20" t="s">
        <v>288</v>
      </c>
      <c r="C20" s="20">
        <v>333.01940000000002</v>
      </c>
      <c r="D20" s="20">
        <v>45.210099999999997</v>
      </c>
      <c r="E20" s="88">
        <f t="shared" ref="E20" si="10">C20*D20</f>
        <v>15055.840375940001</v>
      </c>
      <c r="F20" s="88">
        <v>52.23</v>
      </c>
      <c r="G20" s="88">
        <f t="shared" ref="G20" si="11">C20*F20</f>
        <v>17393.603262000001</v>
      </c>
      <c r="H20" s="88">
        <f t="shared" ref="H20" si="12">G20-E20</f>
        <v>2337.7628860599998</v>
      </c>
    </row>
  </sheetData>
  <autoFilter ref="A1:H20" xr:uid="{00000000-0001-0000-0500-000000000000}"/>
  <sortState xmlns:xlrd2="http://schemas.microsoft.com/office/spreadsheetml/2017/richdata2" ref="J2:R12">
    <sortCondition descending="1" ref="L2:L12"/>
  </sortState>
  <conditionalFormatting sqref="R2:R13">
    <cfRule type="cellIs" dxfId="129" priority="1" operator="lessThan">
      <formula>0</formula>
    </cfRule>
    <cfRule type="cellIs" dxfId="128" priority="2" operator="greaterThan">
      <formula>0</formula>
    </cfRule>
    <cfRule type="cellIs" dxfId="127" priority="3" operator="greaterThan">
      <formula>-0.16</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5"/>
  <sheetViews>
    <sheetView workbookViewId="0">
      <selection activeCell="E25" sqref="E25"/>
    </sheetView>
  </sheetViews>
  <sheetFormatPr defaultRowHeight="15" x14ac:dyDescent="0.25"/>
  <cols>
    <col min="1" max="1" width="37.5703125" customWidth="1"/>
    <col min="2" max="2" width="16.140625" customWidth="1"/>
    <col min="3" max="3" width="17.42578125" customWidth="1"/>
    <col min="4" max="4" width="16.5703125" bestFit="1" customWidth="1"/>
    <col min="5" max="6" width="16.5703125" customWidth="1"/>
    <col min="7" max="7" width="13.7109375" bestFit="1" customWidth="1"/>
    <col min="8" max="8" width="12.85546875" bestFit="1" customWidth="1"/>
    <col min="9" max="9" width="15.42578125" customWidth="1"/>
    <col min="10" max="10" width="9.28515625" bestFit="1" customWidth="1"/>
  </cols>
  <sheetData>
    <row r="1" spans="1:12" ht="25.5" x14ac:dyDescent="0.25">
      <c r="A1" s="52" t="s">
        <v>1076</v>
      </c>
      <c r="B1" s="52" t="s">
        <v>1056</v>
      </c>
      <c r="C1" s="52" t="s">
        <v>1078</v>
      </c>
      <c r="D1" s="52" t="s">
        <v>1079</v>
      </c>
      <c r="E1" s="52"/>
      <c r="F1" s="52"/>
      <c r="G1" s="52" t="s">
        <v>1080</v>
      </c>
      <c r="H1" s="52" t="s">
        <v>1081</v>
      </c>
      <c r="I1" s="52" t="s">
        <v>1072</v>
      </c>
      <c r="J1" s="52" t="s">
        <v>1083</v>
      </c>
      <c r="K1" s="52" t="s">
        <v>1082</v>
      </c>
      <c r="L1" s="52" t="s">
        <v>1089</v>
      </c>
    </row>
    <row r="2" spans="1:12" x14ac:dyDescent="0.25">
      <c r="A2" s="20" t="e" vm="57">
        <v>#VALUE!</v>
      </c>
      <c r="B2" s="87" cm="1">
        <f t="array" ref="B2">_FV(A2,"Price")</f>
        <v>106.77</v>
      </c>
      <c r="C2" s="43">
        <v>65.94</v>
      </c>
      <c r="D2" s="44">
        <v>44228</v>
      </c>
      <c r="E2" s="44"/>
      <c r="F2" s="44"/>
      <c r="G2" s="45">
        <v>18</v>
      </c>
      <c r="H2" s="43">
        <f>G2*C2</f>
        <v>1186.92</v>
      </c>
      <c r="I2" s="4">
        <f>(SUM($H$2:$H$4))/(SUM($G$2:$G$4))</f>
        <v>55.392963972781502</v>
      </c>
      <c r="J2" s="46">
        <f>C2*1.3</f>
        <v>85.721999999999994</v>
      </c>
      <c r="K2" s="46">
        <f>C2*1.4</f>
        <v>92.315999999999988</v>
      </c>
      <c r="L2" s="20">
        <f>I2*1.3</f>
        <v>72.010853164615952</v>
      </c>
    </row>
    <row r="3" spans="1:12" x14ac:dyDescent="0.25">
      <c r="A3" s="20" t="e" vm="57">
        <v>#VALUE!</v>
      </c>
      <c r="B3" s="87" cm="1">
        <f t="array" ref="B3">_FV(A3,"Price")</f>
        <v>106.77</v>
      </c>
      <c r="C3" s="43">
        <v>52.76</v>
      </c>
      <c r="D3" s="44">
        <v>44774</v>
      </c>
      <c r="E3" s="44"/>
      <c r="F3" s="44"/>
      <c r="G3" s="45">
        <v>31.474</v>
      </c>
      <c r="H3" s="43">
        <f>G3*C3</f>
        <v>1660.5682400000001</v>
      </c>
      <c r="I3" s="4">
        <f t="shared" ref="I3:I4" si="0">(SUM($H$2:$H$4))/(SUM($G$2:$G$4))</f>
        <v>55.392963972781502</v>
      </c>
      <c r="J3" s="46">
        <f>C3*1.3</f>
        <v>68.587999999999994</v>
      </c>
      <c r="K3" s="46">
        <f>C3*1.4</f>
        <v>73.86399999999999</v>
      </c>
      <c r="L3" s="20">
        <f t="shared" ref="L3:L4" si="1">I3*1.3</f>
        <v>72.010853164615952</v>
      </c>
    </row>
    <row r="4" spans="1:12" x14ac:dyDescent="0.25">
      <c r="A4" s="20" t="e" vm="57">
        <v>#VALUE!</v>
      </c>
      <c r="B4" s="87" cm="1">
        <f t="array" ref="B4">_FV(A4,"Price")</f>
        <v>106.77</v>
      </c>
      <c r="C4" s="43">
        <v>52.45</v>
      </c>
      <c r="D4" s="44">
        <v>44958</v>
      </c>
      <c r="E4" s="44"/>
      <c r="F4" s="44"/>
      <c r="G4" s="45">
        <v>36.35</v>
      </c>
      <c r="H4" s="43">
        <f>G4*C4</f>
        <v>1906.5575000000001</v>
      </c>
      <c r="I4" s="4">
        <f t="shared" si="0"/>
        <v>55.392963972781502</v>
      </c>
      <c r="J4" s="46">
        <f>C4*1.3</f>
        <v>68.185000000000002</v>
      </c>
      <c r="K4" s="46">
        <f>C4*1.4</f>
        <v>73.429999999999993</v>
      </c>
      <c r="L4" s="20">
        <f t="shared" si="1"/>
        <v>72.010853164615952</v>
      </c>
    </row>
    <row r="5" spans="1:12" ht="18.75" x14ac:dyDescent="0.3">
      <c r="D5" s="50">
        <f>SUM(G2:G4)</f>
        <v>85.824000000000012</v>
      </c>
      <c r="E5" s="50"/>
      <c r="F5" s="50"/>
      <c r="G5" s="51">
        <f>SUM(H2:H3)</f>
        <v>2847.4882400000001</v>
      </c>
    </row>
    <row r="9" spans="1:12" ht="15.75" thickBot="1" x14ac:dyDescent="0.3"/>
    <row r="10" spans="1:12" ht="25.5" x14ac:dyDescent="0.25">
      <c r="A10" s="86" t="s">
        <v>1076</v>
      </c>
      <c r="B10" s="40" t="s">
        <v>1084</v>
      </c>
      <c r="C10" s="41" t="s">
        <v>1085</v>
      </c>
      <c r="D10" s="42" t="s">
        <v>1086</v>
      </c>
      <c r="E10" s="39" t="s">
        <v>1189</v>
      </c>
      <c r="F10" s="39" t="s">
        <v>1190</v>
      </c>
      <c r="G10" s="39" t="s">
        <v>1087</v>
      </c>
      <c r="H10" s="39" t="s">
        <v>1056</v>
      </c>
      <c r="I10" s="39" t="s">
        <v>1157</v>
      </c>
    </row>
    <row r="11" spans="1:12" x14ac:dyDescent="0.25">
      <c r="A11" s="20" t="e" vm="57">
        <v>#VALUE!</v>
      </c>
      <c r="B11" s="47">
        <v>44362</v>
      </c>
      <c r="C11" s="48">
        <v>235</v>
      </c>
      <c r="D11" s="48">
        <v>117</v>
      </c>
      <c r="E11" s="48">
        <f>C11-D11</f>
        <v>118</v>
      </c>
      <c r="F11" s="48">
        <f>0.683*D11</f>
        <v>79.911000000000001</v>
      </c>
      <c r="G11" s="49">
        <v>80.489999999999995</v>
      </c>
      <c r="H11" s="87" cm="1">
        <f t="array" ref="H11">_FV(A11,"Price")</f>
        <v>106.77</v>
      </c>
      <c r="I11" s="108"/>
    </row>
    <row r="12" spans="1:12" x14ac:dyDescent="0.25">
      <c r="A12" s="20" t="e" vm="57">
        <v>#VALUE!</v>
      </c>
      <c r="B12" s="47">
        <v>44505</v>
      </c>
      <c r="C12" s="48">
        <v>692</v>
      </c>
      <c r="D12" s="48">
        <v>389</v>
      </c>
      <c r="E12" s="48">
        <f t="shared" ref="E12:E14" si="2">C12-D12</f>
        <v>303</v>
      </c>
      <c r="F12" s="48">
        <f t="shared" ref="F12:F16" si="3">0.683*D12</f>
        <v>265.68700000000001</v>
      </c>
      <c r="G12" s="49">
        <v>72.239999999999995</v>
      </c>
      <c r="H12" s="87" cm="1">
        <f t="array" ref="H12">_FV(A12,"Price")</f>
        <v>106.77</v>
      </c>
      <c r="I12" s="108"/>
    </row>
    <row r="13" spans="1:12" x14ac:dyDescent="0.25">
      <c r="A13" s="20" t="e" vm="57">
        <v>#VALUE!</v>
      </c>
      <c r="B13" s="47">
        <v>44866</v>
      </c>
      <c r="C13" s="48">
        <v>1264</v>
      </c>
      <c r="D13" s="48">
        <v>395</v>
      </c>
      <c r="E13" s="48">
        <f t="shared" si="2"/>
        <v>869</v>
      </c>
      <c r="F13" s="48">
        <f t="shared" si="3"/>
        <v>269.78500000000003</v>
      </c>
      <c r="G13" s="46" t="s">
        <v>1088</v>
      </c>
      <c r="H13" s="87" cm="1">
        <f t="array" ref="H13">_FV(A13,"Price")</f>
        <v>106.77</v>
      </c>
      <c r="I13" s="108"/>
    </row>
    <row r="14" spans="1:12" x14ac:dyDescent="0.25">
      <c r="A14" s="20" t="e" vm="57">
        <v>#VALUE!</v>
      </c>
      <c r="B14" s="47">
        <v>45122</v>
      </c>
      <c r="C14" s="48">
        <v>50</v>
      </c>
      <c r="D14" s="48">
        <v>0</v>
      </c>
      <c r="E14" s="48">
        <f t="shared" si="2"/>
        <v>50</v>
      </c>
      <c r="F14" s="48">
        <f t="shared" si="3"/>
        <v>0</v>
      </c>
      <c r="G14" s="49">
        <v>64.08</v>
      </c>
      <c r="H14" s="87" cm="1">
        <f t="array" ref="H14">_FV(A14,"Price")</f>
        <v>106.77</v>
      </c>
      <c r="I14" s="108"/>
    </row>
    <row r="15" spans="1:12" x14ac:dyDescent="0.25">
      <c r="A15" s="20" t="e" vm="57">
        <v>#VALUE!</v>
      </c>
      <c r="B15" s="47">
        <v>45231</v>
      </c>
      <c r="C15" s="48">
        <v>1495</v>
      </c>
      <c r="D15" s="48">
        <v>0</v>
      </c>
      <c r="E15" s="48">
        <f t="shared" ref="E15" si="4">C15-D15</f>
        <v>1495</v>
      </c>
      <c r="F15" s="48">
        <f t="shared" si="3"/>
        <v>0</v>
      </c>
      <c r="G15" s="49">
        <v>66.87</v>
      </c>
      <c r="H15" s="87" cm="1">
        <f t="array" ref="H15">_FV(A15,"Price")</f>
        <v>106.77</v>
      </c>
      <c r="I15" s="108"/>
    </row>
    <row r="16" spans="1:12" ht="21" x14ac:dyDescent="0.35">
      <c r="A16" s="20" t="e" vm="57">
        <v>#VALUE!</v>
      </c>
      <c r="B16" s="20"/>
      <c r="C16" s="107">
        <f>SUM(C11:C15)</f>
        <v>3736</v>
      </c>
      <c r="D16" s="107">
        <f>SUM(D11:D15)</f>
        <v>901</v>
      </c>
      <c r="E16" s="107"/>
      <c r="F16" s="48">
        <f t="shared" si="3"/>
        <v>615.38300000000004</v>
      </c>
      <c r="G16" s="20"/>
      <c r="H16" s="87" cm="1">
        <f t="array" ref="H16">_FV(A16,"Price")</f>
        <v>106.77</v>
      </c>
      <c r="I16" s="87">
        <f>F16*H16</f>
        <v>65704.442909999998</v>
      </c>
    </row>
    <row r="17" spans="1:9" x14ac:dyDescent="0.25">
      <c r="I17" s="38"/>
    </row>
    <row r="22" spans="1:9" x14ac:dyDescent="0.25">
      <c r="B22" s="52" t="s">
        <v>1213</v>
      </c>
      <c r="C22" s="39" t="s">
        <v>1056</v>
      </c>
      <c r="D22" s="52" t="s">
        <v>1081</v>
      </c>
      <c r="E22" s="130" t="s">
        <v>10</v>
      </c>
    </row>
    <row r="23" spans="1:9" x14ac:dyDescent="0.25">
      <c r="A23" s="20" t="e" vm="57">
        <v>#VALUE!</v>
      </c>
      <c r="B23">
        <v>27.63</v>
      </c>
      <c r="C23" s="129" cm="1">
        <f t="array" ref="C23">_FV(A23,"Price")</f>
        <v>106.77</v>
      </c>
      <c r="D23" s="129">
        <f>B23*C23</f>
        <v>2950.0550999999996</v>
      </c>
      <c r="E23" t="s">
        <v>1211</v>
      </c>
    </row>
    <row r="24" spans="1:9" x14ac:dyDescent="0.25">
      <c r="A24" s="20" t="e" vm="57">
        <v>#VALUE!</v>
      </c>
      <c r="B24">
        <v>565</v>
      </c>
      <c r="C24" s="129" cm="1">
        <f t="array" ref="C24">_FV(A24,"Price")</f>
        <v>106.77</v>
      </c>
      <c r="D24" s="129">
        <f>B24*C24</f>
        <v>60325.049999999996</v>
      </c>
      <c r="E24" t="s">
        <v>1212</v>
      </c>
    </row>
    <row r="25" spans="1:9" x14ac:dyDescent="0.25">
      <c r="A25" t="s">
        <v>1210</v>
      </c>
      <c r="D25" s="129">
        <f>SUM(D23:D24)</f>
        <v>63275.105099999993</v>
      </c>
      <c r="E25" s="38">
        <f>D25*83.38</f>
        <v>5275878.2632379988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6"/>
  <sheetViews>
    <sheetView topLeftCell="A13" workbookViewId="0">
      <selection activeCell="D32" sqref="D32"/>
    </sheetView>
  </sheetViews>
  <sheetFormatPr defaultRowHeight="15" x14ac:dyDescent="0.25"/>
  <cols>
    <col min="1" max="1" width="14.140625" bestFit="1" customWidth="1"/>
    <col min="2" max="2" width="27.140625" customWidth="1"/>
    <col min="3" max="4" width="10.7109375" bestFit="1" customWidth="1"/>
    <col min="5" max="5" width="7.85546875" bestFit="1" customWidth="1"/>
    <col min="6" max="6" width="9.5703125" bestFit="1" customWidth="1"/>
    <col min="10" max="10" width="9.85546875" bestFit="1" customWidth="1"/>
    <col min="11" max="11" width="10.7109375" bestFit="1" customWidth="1"/>
  </cols>
  <sheetData>
    <row r="1" spans="1:13" x14ac:dyDescent="0.25">
      <c r="A1" s="23" t="s">
        <v>269</v>
      </c>
      <c r="B1" s="23" t="s">
        <v>270</v>
      </c>
      <c r="C1" s="23" t="s">
        <v>275</v>
      </c>
      <c r="D1" s="23" t="s">
        <v>276</v>
      </c>
      <c r="E1" s="23" t="s">
        <v>286</v>
      </c>
      <c r="F1" s="23" t="s">
        <v>1054</v>
      </c>
    </row>
    <row r="2" spans="1:13" x14ac:dyDescent="0.25">
      <c r="A2" s="20" t="s">
        <v>19</v>
      </c>
      <c r="B2" s="20" t="s">
        <v>278</v>
      </c>
      <c r="C2" s="20">
        <v>0.38251468</v>
      </c>
      <c r="D2" s="20">
        <v>17646.38</v>
      </c>
      <c r="E2" s="24">
        <f>C2*D2</f>
        <v>6749.9993988584001</v>
      </c>
      <c r="F2" s="20"/>
    </row>
    <row r="3" spans="1:13" x14ac:dyDescent="0.25">
      <c r="A3" s="20" t="s">
        <v>19</v>
      </c>
      <c r="B3" s="20" t="s">
        <v>278</v>
      </c>
      <c r="C3" s="20">
        <v>0.46421815999999999</v>
      </c>
      <c r="D3" s="20">
        <v>12568</v>
      </c>
      <c r="E3" s="24">
        <f>C3*D3</f>
        <v>5834.2938348799998</v>
      </c>
      <c r="F3" s="25">
        <v>44605</v>
      </c>
    </row>
    <row r="4" spans="1:13" x14ac:dyDescent="0.25">
      <c r="A4" s="20" t="s">
        <v>19</v>
      </c>
      <c r="B4" s="20" t="s">
        <v>278</v>
      </c>
      <c r="C4" s="20">
        <v>1.2723949999999999E-2</v>
      </c>
      <c r="D4" s="20"/>
      <c r="E4" s="20"/>
      <c r="F4" s="20"/>
    </row>
    <row r="5" spans="1:13" x14ac:dyDescent="0.25">
      <c r="A5" s="20" t="s">
        <v>19</v>
      </c>
      <c r="B5" s="20" t="s">
        <v>281</v>
      </c>
      <c r="C5" s="20">
        <v>67.016935000000004</v>
      </c>
      <c r="D5" s="20">
        <v>104.45</v>
      </c>
      <c r="E5" s="24">
        <f>C5*D5</f>
        <v>6999.9188607500009</v>
      </c>
      <c r="F5" s="20"/>
    </row>
    <row r="6" spans="1:13" x14ac:dyDescent="0.25">
      <c r="A6" s="20" t="s">
        <v>19</v>
      </c>
      <c r="B6" s="20" t="s">
        <v>281</v>
      </c>
      <c r="C6" s="20">
        <v>54.459299000000001</v>
      </c>
      <c r="D6" s="20">
        <v>110.17</v>
      </c>
      <c r="E6" s="24">
        <f>C6*D6</f>
        <v>5999.7809708300001</v>
      </c>
      <c r="F6" s="20"/>
    </row>
    <row r="7" spans="1:13" x14ac:dyDescent="0.25">
      <c r="A7" s="20" t="s">
        <v>19</v>
      </c>
      <c r="B7" s="20" t="s">
        <v>281</v>
      </c>
      <c r="C7" s="20">
        <v>7.137848</v>
      </c>
      <c r="D7" s="20">
        <v>152.25</v>
      </c>
      <c r="E7" s="24">
        <f>C7*D7</f>
        <v>1086.7373580000001</v>
      </c>
      <c r="F7" s="20"/>
      <c r="I7" s="26" t="s">
        <v>1055</v>
      </c>
      <c r="J7" s="26" t="s">
        <v>270</v>
      </c>
      <c r="K7" s="26" t="s">
        <v>275</v>
      </c>
      <c r="L7" s="26" t="s">
        <v>276</v>
      </c>
      <c r="M7" s="26" t="s">
        <v>286</v>
      </c>
    </row>
    <row r="8" spans="1:13" x14ac:dyDescent="0.25">
      <c r="A8" s="20" t="s">
        <v>19</v>
      </c>
      <c r="B8" s="20" t="s">
        <v>281</v>
      </c>
      <c r="C8" s="20">
        <v>12.153293</v>
      </c>
      <c r="D8" s="20">
        <v>165.27869999999999</v>
      </c>
      <c r="E8" s="24">
        <f>C8*D8</f>
        <v>2008.6804677590999</v>
      </c>
      <c r="F8" s="25">
        <v>44475</v>
      </c>
      <c r="I8" s="20" t="s">
        <v>19</v>
      </c>
      <c r="J8" s="20" t="s">
        <v>278</v>
      </c>
      <c r="K8" s="20">
        <f>SUMIF($B:$B, J8,C:C )</f>
        <v>0.85945679000000008</v>
      </c>
      <c r="L8" s="20">
        <f>AVERAGEIF($B:$B, J8,D:D )</f>
        <v>15107.19</v>
      </c>
      <c r="M8" s="20">
        <f>SUMIF($B:$B, J8,E:E )</f>
        <v>12584.293233738401</v>
      </c>
    </row>
    <row r="9" spans="1:13" x14ac:dyDescent="0.25">
      <c r="A9" s="20" t="s">
        <v>19</v>
      </c>
      <c r="B9" s="20" t="s">
        <v>281</v>
      </c>
      <c r="C9" s="20">
        <v>-143.681736</v>
      </c>
      <c r="D9" s="20"/>
      <c r="E9" s="20"/>
      <c r="F9" s="20"/>
      <c r="I9" s="20" t="s">
        <v>19</v>
      </c>
      <c r="J9" s="20" t="s">
        <v>273</v>
      </c>
      <c r="K9" s="20">
        <f t="shared" ref="K9:K21" si="0">SUMIF($B:$B, J9,C:C )</f>
        <v>7.576199999994454E-4</v>
      </c>
      <c r="L9" s="20">
        <f t="shared" ref="L9:L21" si="1">AVERAGEIF($B:$B, J9,D:D )</f>
        <v>93.69</v>
      </c>
      <c r="M9" s="20">
        <f t="shared" ref="M9:M21" si="2">SUMIF($B:$B, J9,E:E )</f>
        <v>4124.8933241966997</v>
      </c>
    </row>
    <row r="10" spans="1:13" x14ac:dyDescent="0.25">
      <c r="A10" s="20" t="s">
        <v>19</v>
      </c>
      <c r="B10" s="20" t="s">
        <v>273</v>
      </c>
      <c r="C10" s="20">
        <v>44.027039430000002</v>
      </c>
      <c r="D10" s="20">
        <v>93.69</v>
      </c>
      <c r="E10" s="24">
        <f>C10*D10</f>
        <v>4124.8933241966997</v>
      </c>
      <c r="F10" s="20"/>
      <c r="I10" s="20" t="s">
        <v>19</v>
      </c>
      <c r="J10" s="20" t="s">
        <v>280</v>
      </c>
      <c r="K10" s="20">
        <f t="shared" si="0"/>
        <v>0.37036844000000002</v>
      </c>
      <c r="L10" s="20">
        <f t="shared" si="1"/>
        <v>40079.443333333329</v>
      </c>
      <c r="M10" s="20">
        <f t="shared" si="2"/>
        <v>13638.302458276901</v>
      </c>
    </row>
    <row r="11" spans="1:13" x14ac:dyDescent="0.25">
      <c r="A11" s="20" t="s">
        <v>19</v>
      </c>
      <c r="B11" s="20" t="s">
        <v>273</v>
      </c>
      <c r="C11" s="20">
        <v>-44.150389240000003</v>
      </c>
      <c r="D11" s="20"/>
      <c r="E11" s="20"/>
      <c r="F11" s="20"/>
      <c r="I11" s="20" t="s">
        <v>19</v>
      </c>
      <c r="J11" s="20" t="s">
        <v>271</v>
      </c>
      <c r="K11" s="20">
        <f t="shared" si="0"/>
        <v>4.8210800000000002E-3</v>
      </c>
      <c r="L11" s="20">
        <f t="shared" si="1"/>
        <v>3872551.395</v>
      </c>
      <c r="M11" s="20">
        <f t="shared" si="2"/>
        <v>17404.463994563801</v>
      </c>
    </row>
    <row r="12" spans="1:13" x14ac:dyDescent="0.25">
      <c r="A12" s="20" t="s">
        <v>19</v>
      </c>
      <c r="B12" s="20" t="s">
        <v>273</v>
      </c>
      <c r="C12" s="20">
        <v>0.12410743</v>
      </c>
      <c r="D12" s="20"/>
      <c r="E12" s="20"/>
      <c r="F12" s="20"/>
      <c r="I12" s="20" t="s">
        <v>19</v>
      </c>
      <c r="J12" s="20" t="s">
        <v>287</v>
      </c>
      <c r="K12" s="20">
        <f t="shared" si="0"/>
        <v>17.025472329999999</v>
      </c>
      <c r="L12" s="20">
        <f t="shared" si="1"/>
        <v>550.36</v>
      </c>
      <c r="M12" s="20">
        <f t="shared" si="2"/>
        <v>8076.2583923744005</v>
      </c>
    </row>
    <row r="13" spans="1:13" x14ac:dyDescent="0.25">
      <c r="A13" s="20" t="s">
        <v>19</v>
      </c>
      <c r="B13" s="20" t="s">
        <v>280</v>
      </c>
      <c r="C13" s="20">
        <v>0.17221615000000001</v>
      </c>
      <c r="D13" s="20">
        <v>40646.589999999997</v>
      </c>
      <c r="E13" s="24">
        <f>C13*D13</f>
        <v>6999.9992404285003</v>
      </c>
      <c r="F13" s="20"/>
      <c r="I13" s="20" t="s">
        <v>19</v>
      </c>
      <c r="J13" s="20" t="s">
        <v>282</v>
      </c>
      <c r="K13" s="20">
        <f t="shared" si="0"/>
        <v>4.649542170000001</v>
      </c>
      <c r="L13" s="20">
        <f t="shared" si="1"/>
        <v>2158.3374999999996</v>
      </c>
      <c r="M13" s="20">
        <f t="shared" si="2"/>
        <v>14858.187777036999</v>
      </c>
    </row>
    <row r="14" spans="1:13" x14ac:dyDescent="0.25">
      <c r="A14" s="20" t="s">
        <v>19</v>
      </c>
      <c r="B14" s="20" t="s">
        <v>280</v>
      </c>
      <c r="C14" s="20">
        <v>2.2815660000000001E-2</v>
      </c>
      <c r="D14" s="20">
        <v>47631.74</v>
      </c>
      <c r="E14" s="24">
        <f>C14*D14</f>
        <v>1086.7495850483999</v>
      </c>
      <c r="F14" s="20"/>
      <c r="I14" s="20" t="s">
        <v>19</v>
      </c>
      <c r="J14" s="20" t="s">
        <v>284</v>
      </c>
      <c r="K14" s="20">
        <f t="shared" si="0"/>
        <v>1.7964000000002811E-3</v>
      </c>
      <c r="L14" s="20">
        <f t="shared" si="1"/>
        <v>234.97</v>
      </c>
      <c r="M14" s="20">
        <f t="shared" si="2"/>
        <v>3353.9806034089997</v>
      </c>
    </row>
    <row r="15" spans="1:13" x14ac:dyDescent="0.25">
      <c r="A15" s="20" t="s">
        <v>19</v>
      </c>
      <c r="B15" s="20" t="s">
        <v>280</v>
      </c>
      <c r="C15" s="20">
        <v>0.17370318000000001</v>
      </c>
      <c r="D15" s="20">
        <v>31960</v>
      </c>
      <c r="E15" s="24">
        <f>C15*D15</f>
        <v>5551.5536328000007</v>
      </c>
      <c r="F15" s="25">
        <v>44605</v>
      </c>
      <c r="I15" s="20" t="s">
        <v>19</v>
      </c>
      <c r="J15" s="20" t="s">
        <v>279</v>
      </c>
      <c r="K15" s="20">
        <f t="shared" si="0"/>
        <v>0.12890873</v>
      </c>
      <c r="L15" s="20">
        <f t="shared" si="1"/>
        <v>320714.755</v>
      </c>
      <c r="M15" s="20">
        <f t="shared" si="2"/>
        <v>37494.992153329702</v>
      </c>
    </row>
    <row r="16" spans="1:13" x14ac:dyDescent="0.25">
      <c r="A16" s="20" t="s">
        <v>19</v>
      </c>
      <c r="B16" s="20" t="s">
        <v>280</v>
      </c>
      <c r="C16" s="20">
        <v>1.63345E-3</v>
      </c>
      <c r="D16" s="20"/>
      <c r="E16" s="24">
        <f t="shared" ref="E16" si="3">C16*D16</f>
        <v>0</v>
      </c>
      <c r="F16" s="20"/>
      <c r="I16" s="20" t="s">
        <v>19</v>
      </c>
      <c r="J16" s="20" t="s">
        <v>272</v>
      </c>
      <c r="K16" s="20">
        <f t="shared" si="0"/>
        <v>0.15616953000000006</v>
      </c>
      <c r="L16" s="20">
        <f t="shared" si="1"/>
        <v>1755.27</v>
      </c>
      <c r="M16" s="20">
        <f t="shared" si="2"/>
        <v>4124.9951522208003</v>
      </c>
    </row>
    <row r="17" spans="1:13" x14ac:dyDescent="0.25">
      <c r="A17" s="20" t="s">
        <v>19</v>
      </c>
      <c r="B17" s="20" t="s">
        <v>271</v>
      </c>
      <c r="C17" s="20">
        <v>1.86422E-3</v>
      </c>
      <c r="D17" s="20">
        <v>4130413.79</v>
      </c>
      <c r="E17" s="24">
        <f>C17*D17</f>
        <v>7699.9999955938001</v>
      </c>
      <c r="F17" s="20"/>
      <c r="I17" s="20" t="s">
        <v>19</v>
      </c>
      <c r="J17" s="20" t="s">
        <v>277</v>
      </c>
      <c r="K17" s="20">
        <f t="shared" si="0"/>
        <v>39.047503580000004</v>
      </c>
      <c r="L17" s="20">
        <f t="shared" si="1"/>
        <v>261.73500000000001</v>
      </c>
      <c r="M17" s="20">
        <f t="shared" si="2"/>
        <v>10103.922916788099</v>
      </c>
    </row>
    <row r="18" spans="1:13" x14ac:dyDescent="0.25">
      <c r="A18" s="20" t="s">
        <v>19</v>
      </c>
      <c r="B18" s="20" t="s">
        <v>271</v>
      </c>
      <c r="C18" s="20">
        <v>2.6847300000000002E-3</v>
      </c>
      <c r="D18" s="20">
        <v>3614689</v>
      </c>
      <c r="E18" s="24">
        <f>C18*D18</f>
        <v>9704.4639989700008</v>
      </c>
      <c r="F18" s="25">
        <v>44439</v>
      </c>
      <c r="I18" s="20" t="s">
        <v>19</v>
      </c>
      <c r="J18" s="20" t="s">
        <v>285</v>
      </c>
      <c r="K18" s="20">
        <f t="shared" si="0"/>
        <v>125.62353831999999</v>
      </c>
      <c r="L18" s="20">
        <f t="shared" si="1"/>
        <v>129.846</v>
      </c>
      <c r="M18" s="20">
        <f t="shared" si="2"/>
        <v>14671.362116112001</v>
      </c>
    </row>
    <row r="19" spans="1:13" x14ac:dyDescent="0.25">
      <c r="A19" s="20" t="s">
        <v>19</v>
      </c>
      <c r="B19" s="20" t="s">
        <v>271</v>
      </c>
      <c r="C19" s="20">
        <v>2.7212999999999998E-4</v>
      </c>
      <c r="D19" s="20"/>
      <c r="E19" s="20"/>
      <c r="F19" s="20"/>
      <c r="I19" s="20" t="s">
        <v>19</v>
      </c>
      <c r="J19" s="20" t="s">
        <v>283</v>
      </c>
      <c r="K19" s="20">
        <f t="shared" si="0"/>
        <v>0.55668200000000012</v>
      </c>
      <c r="L19" s="20">
        <f t="shared" si="1"/>
        <v>15605.27</v>
      </c>
      <c r="M19" s="20">
        <f t="shared" si="2"/>
        <v>16381.75748729</v>
      </c>
    </row>
    <row r="20" spans="1:13" x14ac:dyDescent="0.25">
      <c r="A20" s="20" t="s">
        <v>19</v>
      </c>
      <c r="B20" s="20" t="s">
        <v>287</v>
      </c>
      <c r="C20" s="20">
        <v>8.8459344400000006</v>
      </c>
      <c r="D20" s="20">
        <v>550.36</v>
      </c>
      <c r="E20" s="24">
        <f t="shared" ref="E20:E22" si="4">C20*D20</f>
        <v>4868.4484783984008</v>
      </c>
      <c r="F20" s="25">
        <v>44645</v>
      </c>
      <c r="I20" s="20" t="s">
        <v>19</v>
      </c>
      <c r="J20" s="20" t="s">
        <v>274</v>
      </c>
      <c r="K20" s="20">
        <f t="shared" si="0"/>
        <v>6.7088418700000005</v>
      </c>
      <c r="L20" s="20">
        <f t="shared" si="1"/>
        <v>1066.4099999999999</v>
      </c>
      <c r="M20" s="20">
        <f t="shared" si="2"/>
        <v>10044.1213835458</v>
      </c>
    </row>
    <row r="21" spans="1:13" x14ac:dyDescent="0.25">
      <c r="A21" s="20" t="s">
        <v>19</v>
      </c>
      <c r="B21" s="20" t="s">
        <v>287</v>
      </c>
      <c r="C21" s="20">
        <v>3.7051261599999998</v>
      </c>
      <c r="D21" s="20">
        <v>550.36</v>
      </c>
      <c r="E21" s="24">
        <f t="shared" si="4"/>
        <v>2039.1532334175999</v>
      </c>
      <c r="F21" s="25">
        <v>44645</v>
      </c>
      <c r="I21" s="20" t="s">
        <v>19</v>
      </c>
      <c r="J21" s="20" t="s">
        <v>288</v>
      </c>
      <c r="K21" s="20">
        <f t="shared" si="0"/>
        <v>77.518876999999989</v>
      </c>
      <c r="L21" s="20">
        <f t="shared" si="1"/>
        <v>62.591999999999999</v>
      </c>
      <c r="M21" s="20">
        <f t="shared" si="2"/>
        <v>4749.7480400639997</v>
      </c>
    </row>
    <row r="22" spans="1:13" x14ac:dyDescent="0.25">
      <c r="A22" s="20" t="s">
        <v>19</v>
      </c>
      <c r="B22" s="20" t="s">
        <v>287</v>
      </c>
      <c r="C22" s="20">
        <v>2.12344044</v>
      </c>
      <c r="D22" s="20">
        <v>550.36</v>
      </c>
      <c r="E22" s="24">
        <f t="shared" si="4"/>
        <v>1168.6566805584</v>
      </c>
      <c r="F22" s="25">
        <v>44645</v>
      </c>
    </row>
    <row r="23" spans="1:13" x14ac:dyDescent="0.25">
      <c r="A23" s="20" t="s">
        <v>19</v>
      </c>
      <c r="B23" s="20" t="s">
        <v>287</v>
      </c>
      <c r="C23" s="20">
        <v>2.3509712899999999</v>
      </c>
      <c r="D23" s="20"/>
      <c r="E23" s="20"/>
      <c r="F23" s="20"/>
    </row>
    <row r="24" spans="1:13" x14ac:dyDescent="0.25">
      <c r="A24" s="20" t="s">
        <v>19</v>
      </c>
      <c r="B24" s="20" t="s">
        <v>282</v>
      </c>
      <c r="C24" s="20">
        <v>3.2582842900000002</v>
      </c>
      <c r="D24" s="20">
        <v>2148.37</v>
      </c>
      <c r="E24" s="24">
        <f>C24*D24</f>
        <v>7000.0002201073003</v>
      </c>
      <c r="F24" s="20"/>
    </row>
    <row r="25" spans="1:13" x14ac:dyDescent="0.25">
      <c r="A25" s="20" t="s">
        <v>19</v>
      </c>
      <c r="B25" s="20" t="s">
        <v>282</v>
      </c>
      <c r="C25" s="20">
        <v>0.30782948999999998</v>
      </c>
      <c r="D25" s="20">
        <v>3530.36</v>
      </c>
      <c r="E25" s="24">
        <f>C25*D25</f>
        <v>1086.7489183164</v>
      </c>
      <c r="F25" s="20"/>
    </row>
    <row r="26" spans="1:13" x14ac:dyDescent="0.25">
      <c r="A26" s="20" t="s">
        <v>19</v>
      </c>
      <c r="B26" s="20" t="s">
        <v>282</v>
      </c>
      <c r="C26" s="20">
        <v>1.86033168</v>
      </c>
      <c r="D26" s="20">
        <v>1477.31</v>
      </c>
      <c r="E26" s="20">
        <f>C26*D26</f>
        <v>2748.2865941808</v>
      </c>
      <c r="F26" s="25">
        <v>44639</v>
      </c>
    </row>
    <row r="27" spans="1:13" x14ac:dyDescent="0.25">
      <c r="A27" s="20" t="s">
        <v>19</v>
      </c>
      <c r="B27" s="20" t="s">
        <v>282</v>
      </c>
      <c r="C27" s="20">
        <v>2.7232957500000001</v>
      </c>
      <c r="D27" s="20">
        <v>1477.31</v>
      </c>
      <c r="E27" s="20">
        <f>C27*D27</f>
        <v>4023.1520444325001</v>
      </c>
      <c r="F27" s="25">
        <v>44639</v>
      </c>
    </row>
    <row r="28" spans="1:13" x14ac:dyDescent="0.25">
      <c r="A28" s="20" t="s">
        <v>19</v>
      </c>
      <c r="B28" s="20" t="s">
        <v>282</v>
      </c>
      <c r="C28" s="20">
        <v>-1.86654773</v>
      </c>
      <c r="D28" s="20"/>
      <c r="E28" s="20"/>
      <c r="F28" s="20"/>
    </row>
    <row r="29" spans="1:13" x14ac:dyDescent="0.25">
      <c r="A29" s="20" t="s">
        <v>19</v>
      </c>
      <c r="B29" s="20" t="s">
        <v>282</v>
      </c>
      <c r="C29" s="20">
        <v>-1.86654772</v>
      </c>
      <c r="D29" s="20"/>
      <c r="E29" s="20"/>
      <c r="F29" s="20"/>
    </row>
    <row r="30" spans="1:13" x14ac:dyDescent="0.25">
      <c r="A30" s="20" t="s">
        <v>19</v>
      </c>
      <c r="B30" s="20" t="s">
        <v>282</v>
      </c>
      <c r="C30" s="20">
        <v>0.23289641</v>
      </c>
      <c r="D30" s="20"/>
      <c r="E30" s="20"/>
      <c r="F30" s="20"/>
    </row>
    <row r="31" spans="1:13" x14ac:dyDescent="0.25">
      <c r="A31" s="20" t="s">
        <v>19</v>
      </c>
      <c r="B31" s="20" t="s">
        <v>284</v>
      </c>
      <c r="C31" s="20">
        <v>10.40049696</v>
      </c>
      <c r="D31" s="20">
        <v>246.14</v>
      </c>
      <c r="E31" s="24">
        <f>C31*D31</f>
        <v>2559.9783217343997</v>
      </c>
      <c r="F31" s="20"/>
    </row>
    <row r="32" spans="1:13" x14ac:dyDescent="0.25">
      <c r="A32" s="20" t="s">
        <v>19</v>
      </c>
      <c r="B32" s="20" t="s">
        <v>284</v>
      </c>
      <c r="C32" s="20">
        <v>2.6897348000000001</v>
      </c>
      <c r="D32" s="20">
        <v>239.43</v>
      </c>
      <c r="E32" s="24">
        <f>C32*D32</f>
        <v>644.00320316400007</v>
      </c>
      <c r="F32" s="20"/>
    </row>
    <row r="33" spans="1:6" x14ac:dyDescent="0.25">
      <c r="A33" s="20" t="s">
        <v>19</v>
      </c>
      <c r="B33" s="20" t="s">
        <v>284</v>
      </c>
      <c r="C33" s="20">
        <v>0.68386559000000002</v>
      </c>
      <c r="D33" s="20">
        <v>219.34</v>
      </c>
      <c r="E33" s="24">
        <f>C33*D33</f>
        <v>149.99907851060001</v>
      </c>
      <c r="F33" s="20"/>
    </row>
    <row r="34" spans="1:6" x14ac:dyDescent="0.25">
      <c r="A34" s="20" t="s">
        <v>19</v>
      </c>
      <c r="B34" s="20" t="s">
        <v>284</v>
      </c>
      <c r="C34" s="20">
        <v>-13.86310404</v>
      </c>
      <c r="D34" s="20"/>
      <c r="E34" s="20"/>
      <c r="F34" s="20"/>
    </row>
    <row r="35" spans="1:6" x14ac:dyDescent="0.25">
      <c r="A35" s="20" t="s">
        <v>19</v>
      </c>
      <c r="B35" s="20" t="s">
        <v>284</v>
      </c>
      <c r="C35" s="20">
        <v>9.0803090000000003E-2</v>
      </c>
      <c r="D35" s="20"/>
      <c r="E35" s="20"/>
      <c r="F35" s="20"/>
    </row>
    <row r="36" spans="1:6" x14ac:dyDescent="0.25">
      <c r="A36" s="20" t="s">
        <v>19</v>
      </c>
      <c r="B36" s="20" t="s">
        <v>279</v>
      </c>
      <c r="C36" s="20">
        <v>9.1657660000000002E-2</v>
      </c>
      <c r="D36" s="20">
        <v>294574.40000000002</v>
      </c>
      <c r="E36" s="24">
        <f>C36*D36</f>
        <v>27000.000199904003</v>
      </c>
      <c r="F36" s="20"/>
    </row>
    <row r="37" spans="1:6" x14ac:dyDescent="0.25">
      <c r="A37" s="20" t="s">
        <v>19</v>
      </c>
      <c r="B37" s="20" t="s">
        <v>279</v>
      </c>
      <c r="C37" s="20">
        <v>6.7175799999999999E-3</v>
      </c>
      <c r="D37" s="20">
        <v>341640.42</v>
      </c>
      <c r="E37" s="24">
        <f>C37*D37</f>
        <v>2294.9968525835998</v>
      </c>
      <c r="F37" s="20"/>
    </row>
    <row r="38" spans="1:6" x14ac:dyDescent="0.25">
      <c r="A38" s="20" t="s">
        <v>19</v>
      </c>
      <c r="B38" s="20" t="s">
        <v>279</v>
      </c>
      <c r="C38" s="20">
        <v>1.4252320000000001E-2</v>
      </c>
      <c r="D38" s="20">
        <v>343803.51</v>
      </c>
      <c r="E38" s="24">
        <f>C38*D38</f>
        <v>4899.9976416432</v>
      </c>
      <c r="F38" s="20"/>
    </row>
    <row r="39" spans="1:6" x14ac:dyDescent="0.25">
      <c r="A39" s="20" t="s">
        <v>19</v>
      </c>
      <c r="B39" s="20" t="s">
        <v>279</v>
      </c>
      <c r="C39" s="20">
        <v>1.089681E-2</v>
      </c>
      <c r="D39" s="20">
        <v>302840.69</v>
      </c>
      <c r="E39" s="24">
        <f>C39*D39</f>
        <v>3299.9974591988998</v>
      </c>
      <c r="F39" s="20"/>
    </row>
    <row r="40" spans="1:6" x14ac:dyDescent="0.25">
      <c r="A40" s="20" t="s">
        <v>19</v>
      </c>
      <c r="B40" s="20" t="s">
        <v>279</v>
      </c>
      <c r="C40" s="20">
        <v>5.3843600000000004E-3</v>
      </c>
      <c r="D40" s="20"/>
      <c r="E40" s="20"/>
      <c r="F40" s="20"/>
    </row>
    <row r="41" spans="1:6" x14ac:dyDescent="0.25">
      <c r="A41" s="20" t="s">
        <v>19</v>
      </c>
      <c r="B41" s="20" t="s">
        <v>272</v>
      </c>
      <c r="C41" s="20">
        <v>2.3500630400000002</v>
      </c>
      <c r="D41" s="20">
        <v>1755.27</v>
      </c>
      <c r="E41" s="24">
        <f>C41*D41</f>
        <v>4124.9951522208003</v>
      </c>
      <c r="F41" s="20"/>
    </row>
    <row r="42" spans="1:6" x14ac:dyDescent="0.25">
      <c r="A42" s="20" t="s">
        <v>19</v>
      </c>
      <c r="B42" s="20" t="s">
        <v>272</v>
      </c>
      <c r="C42" s="20">
        <v>-2.2029195700000002</v>
      </c>
      <c r="D42" s="20"/>
      <c r="E42" s="20"/>
      <c r="F42" s="20"/>
    </row>
    <row r="43" spans="1:6" x14ac:dyDescent="0.25">
      <c r="A43" s="20" t="s">
        <v>19</v>
      </c>
      <c r="B43" s="20" t="s">
        <v>272</v>
      </c>
      <c r="C43" s="20">
        <v>9.0260600000000007E-3</v>
      </c>
      <c r="D43" s="20"/>
      <c r="E43" s="20"/>
      <c r="F43" s="20"/>
    </row>
    <row r="44" spans="1:6" x14ac:dyDescent="0.25">
      <c r="A44" s="20" t="s">
        <v>19</v>
      </c>
      <c r="B44" s="20" t="s">
        <v>277</v>
      </c>
      <c r="C44" s="20">
        <v>26.066471419999999</v>
      </c>
      <c r="D44" s="20">
        <v>258.95</v>
      </c>
      <c r="E44" s="24">
        <f>C44*D44</f>
        <v>6749.9127742089995</v>
      </c>
      <c r="F44" s="20"/>
    </row>
    <row r="45" spans="1:6" x14ac:dyDescent="0.25">
      <c r="A45" s="20" t="s">
        <v>19</v>
      </c>
      <c r="B45" s="20" t="s">
        <v>277</v>
      </c>
      <c r="C45" s="20">
        <v>8.8676329900000006</v>
      </c>
      <c r="D45" s="20">
        <v>288.69</v>
      </c>
      <c r="E45" s="24">
        <f>C45*D45</f>
        <v>2559.9969678831003</v>
      </c>
      <c r="F45" s="20"/>
    </row>
    <row r="46" spans="1:6" x14ac:dyDescent="0.25">
      <c r="A46" s="20" t="s">
        <v>19</v>
      </c>
      <c r="B46" s="20" t="s">
        <v>277</v>
      </c>
      <c r="C46" s="20">
        <v>2.8396862199999999</v>
      </c>
      <c r="D46" s="20">
        <v>226.79</v>
      </c>
      <c r="E46" s="24">
        <f>C46*D46</f>
        <v>644.01243783379994</v>
      </c>
      <c r="F46" s="20"/>
    </row>
    <row r="47" spans="1:6" x14ac:dyDescent="0.25">
      <c r="A47" s="20" t="s">
        <v>19</v>
      </c>
      <c r="B47" s="20" t="s">
        <v>277</v>
      </c>
      <c r="C47" s="20">
        <v>0.55044121999999995</v>
      </c>
      <c r="D47" s="20">
        <v>272.51</v>
      </c>
      <c r="E47" s="24">
        <f>C47*D47</f>
        <v>150.00073686219997</v>
      </c>
      <c r="F47" s="20"/>
    </row>
    <row r="48" spans="1:6" x14ac:dyDescent="0.25">
      <c r="A48" s="20" t="s">
        <v>19</v>
      </c>
      <c r="B48" s="20" t="s">
        <v>277</v>
      </c>
      <c r="C48" s="20">
        <v>0.72327173</v>
      </c>
      <c r="D48" s="20"/>
      <c r="E48" s="20"/>
      <c r="F48" s="20"/>
    </row>
    <row r="49" spans="1:17" x14ac:dyDescent="0.25">
      <c r="A49" s="20" t="s">
        <v>19</v>
      </c>
      <c r="B49" s="20" t="s">
        <v>285</v>
      </c>
      <c r="C49" s="20">
        <v>14.4302464</v>
      </c>
      <c r="D49" s="20">
        <v>145.53</v>
      </c>
      <c r="E49" s="24">
        <f>C49*D49</f>
        <v>2100.0337585920001</v>
      </c>
      <c r="F49" s="20"/>
      <c r="J49" t="s">
        <v>1055</v>
      </c>
      <c r="K49" t="s">
        <v>270</v>
      </c>
      <c r="L49" t="s">
        <v>1077</v>
      </c>
      <c r="M49" t="s">
        <v>276</v>
      </c>
      <c r="N49" t="s">
        <v>286</v>
      </c>
      <c r="O49" t="s">
        <v>1056</v>
      </c>
      <c r="P49" t="s">
        <v>16</v>
      </c>
      <c r="Q49" t="s">
        <v>1057</v>
      </c>
    </row>
    <row r="50" spans="1:17" x14ac:dyDescent="0.25">
      <c r="A50" s="20" t="s">
        <v>19</v>
      </c>
      <c r="B50" s="20" t="s">
        <v>285</v>
      </c>
      <c r="C50" s="20">
        <v>14.29490931</v>
      </c>
      <c r="D50" s="20">
        <v>129.5</v>
      </c>
      <c r="E50" s="20">
        <f>C50*D50</f>
        <v>1851.1907556449999</v>
      </c>
      <c r="F50" s="25">
        <v>44611</v>
      </c>
      <c r="J50" t="s">
        <v>19</v>
      </c>
      <c r="K50" t="s">
        <v>278</v>
      </c>
      <c r="L50">
        <v>0.85945709000000003</v>
      </c>
      <c r="M50">
        <v>183.02678196735803</v>
      </c>
      <c r="N50">
        <v>157.30366542173002</v>
      </c>
      <c r="O50">
        <v>57.97</v>
      </c>
      <c r="P50">
        <v>49.822727507300002</v>
      </c>
      <c r="Q50">
        <v>-107.48093791443002</v>
      </c>
    </row>
    <row r="51" spans="1:17" x14ac:dyDescent="0.25">
      <c r="A51" s="20" t="s">
        <v>19</v>
      </c>
      <c r="B51" s="20" t="s">
        <v>285</v>
      </c>
      <c r="C51" s="20">
        <v>20.336273009999999</v>
      </c>
      <c r="D51" s="20">
        <v>135.5</v>
      </c>
      <c r="E51" s="20">
        <f>C51*D51</f>
        <v>2755.5649928550001</v>
      </c>
      <c r="F51" s="25">
        <v>44604</v>
      </c>
      <c r="J51" t="s">
        <v>19</v>
      </c>
      <c r="K51" t="s">
        <v>280</v>
      </c>
      <c r="L51">
        <v>0.37833102000000002</v>
      </c>
      <c r="M51">
        <v>450.6074620274627</v>
      </c>
      <c r="N51">
        <v>170.47878072846123</v>
      </c>
      <c r="O51">
        <v>246.36</v>
      </c>
      <c r="P51">
        <v>93.205630087200007</v>
      </c>
      <c r="Q51">
        <v>-77.273150641261225</v>
      </c>
    </row>
    <row r="52" spans="1:17" x14ac:dyDescent="0.25">
      <c r="A52" s="20" t="s">
        <v>19</v>
      </c>
      <c r="B52" s="20" t="s">
        <v>285</v>
      </c>
      <c r="C52" s="20">
        <v>20.337314760000002</v>
      </c>
      <c r="D52" s="20">
        <v>135.5</v>
      </c>
      <c r="E52" s="20">
        <f>C52*D52</f>
        <v>2755.7061499800002</v>
      </c>
      <c r="F52" s="25">
        <v>44604</v>
      </c>
      <c r="J52" t="s">
        <v>19</v>
      </c>
      <c r="K52" t="s">
        <v>271</v>
      </c>
      <c r="L52">
        <v>5.59678E-3</v>
      </c>
      <c r="M52">
        <v>38871.601158531783</v>
      </c>
      <c r="N52">
        <v>217.55579993204751</v>
      </c>
      <c r="O52">
        <v>30750.6</v>
      </c>
      <c r="P52">
        <v>172.10434306799999</v>
      </c>
      <c r="Q52">
        <v>-45.451456864047515</v>
      </c>
    </row>
    <row r="53" spans="1:17" x14ac:dyDescent="0.25">
      <c r="A53" s="20" t="s">
        <v>19</v>
      </c>
      <c r="B53" s="20" t="s">
        <v>285</v>
      </c>
      <c r="C53" s="20">
        <v>50.473512200000002</v>
      </c>
      <c r="D53" s="20">
        <v>103.2</v>
      </c>
      <c r="E53" s="20">
        <f>C53*D53</f>
        <v>5208.8664590400003</v>
      </c>
      <c r="F53" s="25">
        <v>44453</v>
      </c>
      <c r="J53" t="s">
        <v>19</v>
      </c>
      <c r="K53" t="s">
        <v>287</v>
      </c>
      <c r="L53">
        <v>17.025472520000001</v>
      </c>
      <c r="M53">
        <v>5.9295405625946174</v>
      </c>
      <c r="N53">
        <v>100.95322990468</v>
      </c>
      <c r="O53">
        <v>1.44</v>
      </c>
      <c r="P53">
        <v>24.516680428800001</v>
      </c>
      <c r="Q53">
        <v>-76.43654947588</v>
      </c>
    </row>
    <row r="54" spans="1:17" x14ac:dyDescent="0.25">
      <c r="A54" s="20" t="s">
        <v>19</v>
      </c>
      <c r="B54" s="20" t="s">
        <v>285</v>
      </c>
      <c r="C54" s="20">
        <v>5.7512826400000003</v>
      </c>
      <c r="D54" s="20"/>
      <c r="E54" s="20"/>
      <c r="F54" s="20"/>
      <c r="J54" t="s">
        <v>19</v>
      </c>
      <c r="K54" t="s">
        <v>282</v>
      </c>
      <c r="L54">
        <v>4.8165239499999997</v>
      </c>
      <c r="M54">
        <v>38.560453376955074</v>
      </c>
      <c r="N54">
        <v>185.72734721296248</v>
      </c>
      <c r="O54">
        <v>5.09</v>
      </c>
      <c r="P54">
        <v>24.516106905499999</v>
      </c>
      <c r="Q54">
        <v>-161.21124030746248</v>
      </c>
    </row>
    <row r="55" spans="1:17" x14ac:dyDescent="0.25">
      <c r="A55" s="20" t="s">
        <v>19</v>
      </c>
      <c r="B55" s="20" t="s">
        <v>283</v>
      </c>
      <c r="C55" s="20">
        <v>0.51950300000000005</v>
      </c>
      <c r="D55" s="20">
        <v>13474.42</v>
      </c>
      <c r="E55" s="24">
        <f>C55*D55</f>
        <v>7000.0016132600003</v>
      </c>
      <c r="F55" s="20"/>
      <c r="J55" t="s">
        <v>19</v>
      </c>
      <c r="K55" t="s">
        <v>284</v>
      </c>
      <c r="L55">
        <v>1.7966670000000001E-3</v>
      </c>
      <c r="M55">
        <v>2.937125</v>
      </c>
      <c r="N55">
        <v>5.2770355623750001E-3</v>
      </c>
      <c r="O55">
        <v>0.41899599999999998</v>
      </c>
      <c r="P55">
        <v>7.5279628633200001E-4</v>
      </c>
      <c r="Q55">
        <v>-4.5242392760430003E-3</v>
      </c>
    </row>
    <row r="56" spans="1:17" x14ac:dyDescent="0.25">
      <c r="A56" s="20" t="s">
        <v>19</v>
      </c>
      <c r="B56" s="20" t="s">
        <v>283</v>
      </c>
      <c r="C56" s="20">
        <v>0.40179100000000001</v>
      </c>
      <c r="D56" s="20">
        <v>14933.15</v>
      </c>
      <c r="E56" s="24">
        <f>C56*D56</f>
        <v>6000.0052716500004</v>
      </c>
      <c r="F56" s="20"/>
      <c r="J56" t="s">
        <v>19</v>
      </c>
      <c r="K56" t="s">
        <v>279</v>
      </c>
      <c r="L56">
        <v>0.13380469</v>
      </c>
      <c r="M56">
        <v>3502.7726002475792</v>
      </c>
      <c r="N56">
        <v>468.6874019166213</v>
      </c>
      <c r="O56">
        <v>1895.17</v>
      </c>
      <c r="P56">
        <v>253.58263434730003</v>
      </c>
      <c r="Q56">
        <v>-215.10476756932127</v>
      </c>
    </row>
    <row r="57" spans="1:17" x14ac:dyDescent="0.25">
      <c r="A57" s="20" t="s">
        <v>19</v>
      </c>
      <c r="B57" s="20" t="s">
        <v>283</v>
      </c>
      <c r="C57" s="20">
        <v>0.141598</v>
      </c>
      <c r="D57" s="20">
        <v>16207.86</v>
      </c>
      <c r="E57" s="24">
        <f>C57*D57</f>
        <v>2295.0005602800002</v>
      </c>
      <c r="F57" s="20"/>
      <c r="J57" t="s">
        <v>19</v>
      </c>
      <c r="K57" t="s">
        <v>272</v>
      </c>
      <c r="L57">
        <v>0.15616964</v>
      </c>
      <c r="M57">
        <v>21.940875000000002</v>
      </c>
      <c r="N57">
        <v>3.4264985500350003</v>
      </c>
      <c r="O57">
        <v>7.02</v>
      </c>
      <c r="P57">
        <v>1.0963108727999999</v>
      </c>
      <c r="Q57">
        <v>-2.3301876772350001</v>
      </c>
    </row>
    <row r="58" spans="1:17" x14ac:dyDescent="0.25">
      <c r="A58" s="20" t="s">
        <v>19</v>
      </c>
      <c r="B58" s="20" t="s">
        <v>283</v>
      </c>
      <c r="C58" s="20">
        <v>6.1033999999999998E-2</v>
      </c>
      <c r="D58" s="20">
        <v>17805.650000000001</v>
      </c>
      <c r="E58" s="24">
        <f>C58*D58</f>
        <v>1086.7500421</v>
      </c>
      <c r="F58" s="20"/>
      <c r="J58" t="s">
        <v>19</v>
      </c>
      <c r="K58" t="s">
        <v>277</v>
      </c>
      <c r="L58">
        <v>39.047504259999997</v>
      </c>
      <c r="M58">
        <v>3.2344970274894402</v>
      </c>
      <c r="N58">
        <v>126.29903645985125</v>
      </c>
      <c r="O58">
        <v>0.67318999999999996</v>
      </c>
      <c r="P58">
        <v>26.286389392789395</v>
      </c>
      <c r="Q58">
        <v>-100.01264706706186</v>
      </c>
    </row>
    <row r="59" spans="1:17" x14ac:dyDescent="0.25">
      <c r="A59" s="20" t="s">
        <v>19</v>
      </c>
      <c r="B59" s="20" t="s">
        <v>283</v>
      </c>
      <c r="C59" s="20">
        <v>-0.57898700000000003</v>
      </c>
      <c r="D59" s="20"/>
      <c r="E59" s="20"/>
      <c r="F59" s="20"/>
      <c r="J59" t="s">
        <v>19</v>
      </c>
      <c r="K59" t="s">
        <v>285</v>
      </c>
      <c r="L59">
        <v>125.62353881</v>
      </c>
      <c r="M59">
        <v>1.4598540065709522</v>
      </c>
      <c r="N59">
        <v>183.3920264514</v>
      </c>
      <c r="O59">
        <v>1.08</v>
      </c>
      <c r="P59">
        <v>135.6734219148</v>
      </c>
      <c r="Q59">
        <v>-47.718604536599997</v>
      </c>
    </row>
    <row r="60" spans="1:17" x14ac:dyDescent="0.25">
      <c r="A60" s="20" t="s">
        <v>19</v>
      </c>
      <c r="B60" s="20" t="s">
        <v>283</v>
      </c>
      <c r="C60" s="20">
        <v>1.1743E-2</v>
      </c>
      <c r="D60" s="20"/>
      <c r="E60" s="20"/>
      <c r="F60" s="20"/>
      <c r="J60" t="s">
        <v>19</v>
      </c>
      <c r="K60" t="s">
        <v>283</v>
      </c>
      <c r="L60">
        <v>0.58888600000000002</v>
      </c>
      <c r="M60">
        <v>347.72769023397569</v>
      </c>
      <c r="N60">
        <v>204.77196859112502</v>
      </c>
      <c r="O60">
        <v>24.41</v>
      </c>
      <c r="P60">
        <v>14.374707260000001</v>
      </c>
      <c r="Q60">
        <v>-190.39726133112501</v>
      </c>
    </row>
    <row r="61" spans="1:17" x14ac:dyDescent="0.25">
      <c r="A61" s="20" t="s">
        <v>19</v>
      </c>
      <c r="B61" s="20" t="s">
        <v>274</v>
      </c>
      <c r="C61" s="20">
        <v>3.2390830099999999</v>
      </c>
      <c r="D61" s="20">
        <v>1312.1</v>
      </c>
      <c r="E61" s="24">
        <f>C61*D61</f>
        <v>4250.0008174209997</v>
      </c>
      <c r="F61" s="20"/>
      <c r="J61" t="s">
        <v>19</v>
      </c>
      <c r="K61" t="s">
        <v>274</v>
      </c>
      <c r="L61">
        <v>6.7088421299999998</v>
      </c>
      <c r="M61">
        <v>18.714334733394974</v>
      </c>
      <c r="N61">
        <v>125.55151729432251</v>
      </c>
      <c r="O61">
        <v>6.57</v>
      </c>
      <c r="P61">
        <v>44.077092794100004</v>
      </c>
      <c r="Q61">
        <v>-81.474424500222511</v>
      </c>
    </row>
    <row r="62" spans="1:17" x14ac:dyDescent="0.25">
      <c r="A62" s="20" t="s">
        <v>19</v>
      </c>
      <c r="B62" s="20" t="s">
        <v>274</v>
      </c>
      <c r="C62" s="20">
        <v>7.0598018400000004</v>
      </c>
      <c r="D62" s="20">
        <v>820.72</v>
      </c>
      <c r="E62" s="20">
        <f>C62*D62</f>
        <v>5794.1205661248005</v>
      </c>
      <c r="F62" s="25">
        <v>44605</v>
      </c>
      <c r="J62" t="s">
        <v>19</v>
      </c>
      <c r="K62" t="s">
        <v>288</v>
      </c>
      <c r="L62">
        <v>77.518876999999989</v>
      </c>
      <c r="M62">
        <v>0.76590183963578318</v>
      </c>
      <c r="N62">
        <v>59.371850500799994</v>
      </c>
      <c r="O62">
        <v>0.40954200000000002</v>
      </c>
      <c r="P62">
        <v>31.747235924333996</v>
      </c>
      <c r="Q62">
        <v>-27.624614576465998</v>
      </c>
    </row>
    <row r="63" spans="1:17" x14ac:dyDescent="0.25">
      <c r="A63" s="20" t="s">
        <v>19</v>
      </c>
      <c r="B63" s="20" t="s">
        <v>274</v>
      </c>
      <c r="C63" s="20">
        <v>-3.6658501800000001</v>
      </c>
      <c r="D63" s="20"/>
      <c r="E63" s="20"/>
      <c r="F63" s="20"/>
    </row>
    <row r="64" spans="1:17" x14ac:dyDescent="0.25">
      <c r="A64" s="20" t="s">
        <v>19</v>
      </c>
      <c r="B64" s="20" t="s">
        <v>274</v>
      </c>
      <c r="C64" s="20">
        <v>7.5807200000000005E-2</v>
      </c>
      <c r="D64" s="20"/>
      <c r="E64" s="20"/>
      <c r="F64" s="20"/>
    </row>
    <row r="65" spans="1:6" x14ac:dyDescent="0.25">
      <c r="A65" s="20" t="s">
        <v>19</v>
      </c>
      <c r="B65" s="20" t="s">
        <v>288</v>
      </c>
      <c r="C65" s="20">
        <v>75.884266999999994</v>
      </c>
      <c r="D65" s="20">
        <v>62.591999999999999</v>
      </c>
      <c r="E65" s="20">
        <f>C65*D65</f>
        <v>4749.7480400639997</v>
      </c>
      <c r="F65" s="25">
        <v>44653</v>
      </c>
    </row>
    <row r="66" spans="1:6" x14ac:dyDescent="0.25">
      <c r="A66" s="20" t="s">
        <v>19</v>
      </c>
      <c r="B66" s="20" t="s">
        <v>288</v>
      </c>
      <c r="C66" s="20">
        <v>1.6346099999999999</v>
      </c>
      <c r="D66" s="20"/>
      <c r="E66" s="20"/>
      <c r="F66" s="20"/>
    </row>
  </sheetData>
  <autoFilter ref="A1:F66" xr:uid="{00000000-0009-0000-0000-000006000000}"/>
  <sortState xmlns:xlrd2="http://schemas.microsoft.com/office/spreadsheetml/2017/richdata2" ref="A2:F66">
    <sortCondition ref="B2:B66"/>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4"/>
  <sheetViews>
    <sheetView workbookViewId="0">
      <selection activeCell="E4" sqref="E4"/>
    </sheetView>
  </sheetViews>
  <sheetFormatPr defaultRowHeight="15" x14ac:dyDescent="0.25"/>
  <cols>
    <col min="1" max="1" width="4.5703125" bestFit="1" customWidth="1"/>
    <col min="2" max="2" width="51.85546875" bestFit="1" customWidth="1"/>
    <col min="3" max="3" width="13.5703125" bestFit="1" customWidth="1"/>
    <col min="4" max="4" width="5.85546875" bestFit="1" customWidth="1"/>
    <col min="5" max="5" width="7.5703125" bestFit="1" customWidth="1"/>
    <col min="6" max="6" width="18" bestFit="1" customWidth="1"/>
    <col min="7" max="7" width="16.5703125" bestFit="1" customWidth="1"/>
    <col min="8" max="8" width="9.42578125" bestFit="1" customWidth="1"/>
  </cols>
  <sheetData>
    <row r="1" spans="1:8" x14ac:dyDescent="0.25">
      <c r="A1" t="s">
        <v>24</v>
      </c>
      <c r="B1" t="s">
        <v>25</v>
      </c>
      <c r="C1" t="s">
        <v>10</v>
      </c>
      <c r="D1" t="s">
        <v>26</v>
      </c>
      <c r="E1" t="s">
        <v>27</v>
      </c>
      <c r="F1" t="s">
        <v>28</v>
      </c>
      <c r="G1" t="s">
        <v>29</v>
      </c>
      <c r="H1" t="s">
        <v>30</v>
      </c>
    </row>
    <row r="2" spans="1:8" x14ac:dyDescent="0.25">
      <c r="A2">
        <v>1</v>
      </c>
      <c r="B2" t="s">
        <v>31</v>
      </c>
      <c r="C2" t="s">
        <v>32</v>
      </c>
      <c r="D2" t="s">
        <v>33</v>
      </c>
      <c r="E2">
        <v>5000</v>
      </c>
      <c r="F2">
        <v>0</v>
      </c>
      <c r="H2" t="s">
        <v>34</v>
      </c>
    </row>
    <row r="3" spans="1:8" x14ac:dyDescent="0.25">
      <c r="A3">
        <v>2</v>
      </c>
      <c r="B3" t="s">
        <v>35</v>
      </c>
      <c r="C3" t="s">
        <v>32</v>
      </c>
      <c r="D3" t="s">
        <v>33</v>
      </c>
      <c r="E3">
        <v>5000</v>
      </c>
      <c r="F3">
        <v>5000</v>
      </c>
      <c r="H3" t="s">
        <v>34</v>
      </c>
    </row>
    <row r="4" spans="1:8" x14ac:dyDescent="0.25">
      <c r="A4">
        <v>3</v>
      </c>
      <c r="B4" t="s">
        <v>36</v>
      </c>
      <c r="C4" t="s">
        <v>37</v>
      </c>
      <c r="D4" t="s">
        <v>33</v>
      </c>
      <c r="E4">
        <v>10000</v>
      </c>
      <c r="F4">
        <v>10000</v>
      </c>
      <c r="G4" t="s">
        <v>38</v>
      </c>
      <c r="H4" t="s">
        <v>34</v>
      </c>
    </row>
    <row r="5" spans="1:8" x14ac:dyDescent="0.25">
      <c r="A5">
        <v>4</v>
      </c>
      <c r="B5" t="s">
        <v>39</v>
      </c>
      <c r="C5" t="s">
        <v>32</v>
      </c>
      <c r="D5" t="s">
        <v>33</v>
      </c>
      <c r="E5">
        <v>2000</v>
      </c>
      <c r="F5">
        <v>0</v>
      </c>
      <c r="H5" t="s">
        <v>34</v>
      </c>
    </row>
    <row r="6" spans="1:8" x14ac:dyDescent="0.25">
      <c r="A6">
        <v>5</v>
      </c>
      <c r="B6" t="s">
        <v>40</v>
      </c>
      <c r="C6" t="s">
        <v>37</v>
      </c>
      <c r="D6" t="s">
        <v>33</v>
      </c>
      <c r="E6">
        <v>2000</v>
      </c>
      <c r="F6">
        <v>2000</v>
      </c>
      <c r="G6" t="s">
        <v>41</v>
      </c>
      <c r="H6" t="s">
        <v>34</v>
      </c>
    </row>
    <row r="7" spans="1:8" x14ac:dyDescent="0.25">
      <c r="A7">
        <v>6</v>
      </c>
      <c r="B7" t="s">
        <v>42</v>
      </c>
      <c r="C7" t="s">
        <v>32</v>
      </c>
      <c r="D7" t="s">
        <v>33</v>
      </c>
      <c r="E7">
        <v>1143</v>
      </c>
      <c r="F7">
        <v>0</v>
      </c>
      <c r="H7" t="s">
        <v>34</v>
      </c>
    </row>
    <row r="8" spans="1:8" x14ac:dyDescent="0.25">
      <c r="A8">
        <v>7</v>
      </c>
      <c r="B8" t="s">
        <v>43</v>
      </c>
      <c r="C8" t="s">
        <v>37</v>
      </c>
      <c r="D8" t="s">
        <v>33</v>
      </c>
      <c r="E8">
        <v>1000</v>
      </c>
      <c r="F8">
        <v>1143</v>
      </c>
      <c r="G8">
        <v>208307794082</v>
      </c>
      <c r="H8" t="s">
        <v>34</v>
      </c>
    </row>
    <row r="9" spans="1:8" x14ac:dyDescent="0.25">
      <c r="A9">
        <v>8</v>
      </c>
      <c r="B9" t="s">
        <v>44</v>
      </c>
      <c r="C9" t="s">
        <v>45</v>
      </c>
      <c r="D9" t="s">
        <v>33</v>
      </c>
      <c r="E9">
        <v>1000</v>
      </c>
      <c r="F9">
        <v>143</v>
      </c>
      <c r="H9" t="s">
        <v>34</v>
      </c>
    </row>
    <row r="10" spans="1:8" x14ac:dyDescent="0.25">
      <c r="A10">
        <v>9</v>
      </c>
      <c r="B10" t="s">
        <v>44</v>
      </c>
      <c r="C10" t="s">
        <v>45</v>
      </c>
      <c r="D10" t="s">
        <v>33</v>
      </c>
      <c r="E10">
        <v>1000</v>
      </c>
      <c r="F10">
        <v>1143</v>
      </c>
      <c r="H10" t="s">
        <v>34</v>
      </c>
    </row>
    <row r="11" spans="1:8" x14ac:dyDescent="0.25">
      <c r="A11">
        <v>10</v>
      </c>
      <c r="B11" t="s">
        <v>46</v>
      </c>
      <c r="C11" t="s">
        <v>37</v>
      </c>
      <c r="D11" t="s">
        <v>33</v>
      </c>
      <c r="E11">
        <v>2000</v>
      </c>
      <c r="F11">
        <v>2143</v>
      </c>
      <c r="G11">
        <v>201815870375</v>
      </c>
      <c r="H11" t="s">
        <v>34</v>
      </c>
    </row>
    <row r="12" spans="1:8" x14ac:dyDescent="0.25">
      <c r="A12">
        <v>11</v>
      </c>
      <c r="B12" t="s">
        <v>47</v>
      </c>
      <c r="C12" t="s">
        <v>45</v>
      </c>
      <c r="D12" t="s">
        <v>33</v>
      </c>
      <c r="E12">
        <v>160</v>
      </c>
      <c r="F12">
        <v>143</v>
      </c>
      <c r="H12" t="s">
        <v>34</v>
      </c>
    </row>
    <row r="13" spans="1:8" x14ac:dyDescent="0.25">
      <c r="A13">
        <v>12</v>
      </c>
      <c r="B13" t="s">
        <v>48</v>
      </c>
      <c r="C13" t="s">
        <v>45</v>
      </c>
      <c r="D13" t="s">
        <v>33</v>
      </c>
      <c r="E13">
        <v>160</v>
      </c>
      <c r="F13">
        <v>303</v>
      </c>
      <c r="H13" t="s">
        <v>34</v>
      </c>
    </row>
    <row r="14" spans="1:8" x14ac:dyDescent="0.25">
      <c r="A14">
        <v>13</v>
      </c>
      <c r="B14" t="s">
        <v>49</v>
      </c>
      <c r="C14" t="s">
        <v>45</v>
      </c>
      <c r="D14" t="s">
        <v>33</v>
      </c>
      <c r="E14">
        <v>160</v>
      </c>
      <c r="F14">
        <v>463</v>
      </c>
      <c r="H14" t="s">
        <v>34</v>
      </c>
    </row>
    <row r="15" spans="1:8" x14ac:dyDescent="0.25">
      <c r="A15">
        <v>14</v>
      </c>
      <c r="B15" t="s">
        <v>50</v>
      </c>
      <c r="C15" t="s">
        <v>45</v>
      </c>
      <c r="D15" t="s">
        <v>33</v>
      </c>
      <c r="E15">
        <v>160</v>
      </c>
      <c r="F15">
        <v>623</v>
      </c>
      <c r="H15" t="s">
        <v>34</v>
      </c>
    </row>
    <row r="16" spans="1:8" x14ac:dyDescent="0.25">
      <c r="A16">
        <v>15</v>
      </c>
      <c r="B16" t="s">
        <v>51</v>
      </c>
      <c r="C16" t="s">
        <v>45</v>
      </c>
      <c r="D16" t="s">
        <v>33</v>
      </c>
      <c r="E16">
        <v>160</v>
      </c>
      <c r="F16">
        <v>783</v>
      </c>
      <c r="H16" t="s">
        <v>34</v>
      </c>
    </row>
    <row r="17" spans="1:8" x14ac:dyDescent="0.25">
      <c r="A17">
        <v>16</v>
      </c>
      <c r="B17" t="s">
        <v>52</v>
      </c>
      <c r="C17" t="s">
        <v>45</v>
      </c>
      <c r="D17" t="s">
        <v>33</v>
      </c>
      <c r="E17">
        <v>160</v>
      </c>
      <c r="F17">
        <v>943</v>
      </c>
      <c r="H17" t="s">
        <v>34</v>
      </c>
    </row>
    <row r="18" spans="1:8" x14ac:dyDescent="0.25">
      <c r="A18">
        <v>17</v>
      </c>
      <c r="B18" t="s">
        <v>53</v>
      </c>
      <c r="C18" t="s">
        <v>45</v>
      </c>
      <c r="D18" t="s">
        <v>33</v>
      </c>
      <c r="E18">
        <v>500</v>
      </c>
      <c r="F18">
        <v>1103</v>
      </c>
      <c r="H18" t="s">
        <v>34</v>
      </c>
    </row>
    <row r="19" spans="1:8" x14ac:dyDescent="0.25">
      <c r="A19">
        <v>18</v>
      </c>
      <c r="B19" t="s">
        <v>53</v>
      </c>
      <c r="C19" t="s">
        <v>45</v>
      </c>
      <c r="D19" t="s">
        <v>33</v>
      </c>
      <c r="E19">
        <v>500</v>
      </c>
      <c r="F19">
        <v>1603</v>
      </c>
      <c r="H19" t="s">
        <v>34</v>
      </c>
    </row>
    <row r="20" spans="1:8" x14ac:dyDescent="0.25">
      <c r="A20">
        <v>19</v>
      </c>
      <c r="B20" t="s">
        <v>53</v>
      </c>
      <c r="C20" t="s">
        <v>45</v>
      </c>
      <c r="D20" t="s">
        <v>33</v>
      </c>
      <c r="E20">
        <v>1000</v>
      </c>
      <c r="F20">
        <v>2103</v>
      </c>
      <c r="H20" t="s">
        <v>34</v>
      </c>
    </row>
    <row r="21" spans="1:8" x14ac:dyDescent="0.25">
      <c r="A21">
        <v>20</v>
      </c>
      <c r="B21" t="s">
        <v>53</v>
      </c>
      <c r="C21" t="s">
        <v>45</v>
      </c>
      <c r="D21" t="s">
        <v>33</v>
      </c>
      <c r="E21">
        <v>1000</v>
      </c>
      <c r="F21">
        <v>3103</v>
      </c>
      <c r="H21" t="s">
        <v>34</v>
      </c>
    </row>
    <row r="22" spans="1:8" x14ac:dyDescent="0.25">
      <c r="A22">
        <v>21</v>
      </c>
      <c r="B22" t="s">
        <v>54</v>
      </c>
      <c r="C22" t="s">
        <v>45</v>
      </c>
      <c r="D22" t="s">
        <v>33</v>
      </c>
      <c r="E22">
        <v>160</v>
      </c>
      <c r="F22">
        <v>4103</v>
      </c>
      <c r="H22" t="s">
        <v>34</v>
      </c>
    </row>
    <row r="23" spans="1:8" x14ac:dyDescent="0.25">
      <c r="A23">
        <v>22</v>
      </c>
      <c r="B23" t="s">
        <v>55</v>
      </c>
      <c r="C23" t="s">
        <v>45</v>
      </c>
      <c r="D23" t="s">
        <v>33</v>
      </c>
      <c r="E23">
        <v>500</v>
      </c>
      <c r="F23">
        <v>4263</v>
      </c>
      <c r="H23" t="s">
        <v>34</v>
      </c>
    </row>
    <row r="24" spans="1:8" x14ac:dyDescent="0.25">
      <c r="A24">
        <v>23</v>
      </c>
      <c r="B24" t="s">
        <v>55</v>
      </c>
      <c r="C24" t="s">
        <v>45</v>
      </c>
      <c r="D24" t="s">
        <v>33</v>
      </c>
      <c r="E24">
        <v>500</v>
      </c>
      <c r="F24">
        <v>4763</v>
      </c>
      <c r="H24" t="s">
        <v>34</v>
      </c>
    </row>
    <row r="25" spans="1:8" x14ac:dyDescent="0.25">
      <c r="A25">
        <v>24</v>
      </c>
      <c r="B25" t="s">
        <v>55</v>
      </c>
      <c r="C25" t="s">
        <v>45</v>
      </c>
      <c r="D25" t="s">
        <v>33</v>
      </c>
      <c r="E25">
        <v>1000</v>
      </c>
      <c r="F25">
        <v>5263</v>
      </c>
      <c r="H25" t="s">
        <v>34</v>
      </c>
    </row>
    <row r="26" spans="1:8" x14ac:dyDescent="0.25">
      <c r="A26">
        <v>25</v>
      </c>
      <c r="B26" t="s">
        <v>56</v>
      </c>
      <c r="C26" t="s">
        <v>45</v>
      </c>
      <c r="D26" t="s">
        <v>33</v>
      </c>
      <c r="E26">
        <v>1000</v>
      </c>
      <c r="F26">
        <v>6263</v>
      </c>
      <c r="H26" t="s">
        <v>34</v>
      </c>
    </row>
    <row r="27" spans="1:8" x14ac:dyDescent="0.25">
      <c r="A27">
        <v>26</v>
      </c>
      <c r="B27" t="s">
        <v>57</v>
      </c>
      <c r="C27" t="s">
        <v>45</v>
      </c>
      <c r="D27" t="s">
        <v>33</v>
      </c>
      <c r="E27">
        <v>160</v>
      </c>
      <c r="F27">
        <v>7263</v>
      </c>
      <c r="H27" t="s">
        <v>34</v>
      </c>
    </row>
    <row r="28" spans="1:8" x14ac:dyDescent="0.25">
      <c r="A28">
        <v>27</v>
      </c>
      <c r="B28" t="s">
        <v>58</v>
      </c>
      <c r="C28" t="s">
        <v>45</v>
      </c>
      <c r="D28" t="s">
        <v>33</v>
      </c>
      <c r="E28">
        <v>500</v>
      </c>
      <c r="F28">
        <v>7423</v>
      </c>
      <c r="H28" t="s">
        <v>34</v>
      </c>
    </row>
    <row r="29" spans="1:8" x14ac:dyDescent="0.25">
      <c r="A29">
        <v>28</v>
      </c>
      <c r="B29" t="s">
        <v>58</v>
      </c>
      <c r="C29" t="s">
        <v>45</v>
      </c>
      <c r="D29" t="s">
        <v>33</v>
      </c>
      <c r="E29">
        <v>500</v>
      </c>
      <c r="F29">
        <v>7923</v>
      </c>
      <c r="H29" t="s">
        <v>34</v>
      </c>
    </row>
    <row r="30" spans="1:8" x14ac:dyDescent="0.25">
      <c r="A30">
        <v>29</v>
      </c>
      <c r="B30" t="s">
        <v>58</v>
      </c>
      <c r="C30" t="s">
        <v>45</v>
      </c>
      <c r="D30" t="s">
        <v>33</v>
      </c>
      <c r="E30">
        <v>1000</v>
      </c>
      <c r="F30">
        <v>8423</v>
      </c>
      <c r="H30" t="s">
        <v>34</v>
      </c>
    </row>
    <row r="31" spans="1:8" x14ac:dyDescent="0.25">
      <c r="A31">
        <v>30</v>
      </c>
      <c r="B31" t="s">
        <v>59</v>
      </c>
      <c r="C31" t="s">
        <v>45</v>
      </c>
      <c r="D31" t="s">
        <v>33</v>
      </c>
      <c r="E31">
        <v>1000</v>
      </c>
      <c r="F31">
        <v>9423</v>
      </c>
      <c r="H31" t="s">
        <v>34</v>
      </c>
    </row>
    <row r="32" spans="1:8" x14ac:dyDescent="0.25">
      <c r="A32">
        <v>31</v>
      </c>
      <c r="B32" t="s">
        <v>60</v>
      </c>
      <c r="C32" t="s">
        <v>37</v>
      </c>
      <c r="D32" t="s">
        <v>33</v>
      </c>
      <c r="E32">
        <v>10000</v>
      </c>
      <c r="F32">
        <v>10423</v>
      </c>
      <c r="G32">
        <v>200915674517</v>
      </c>
      <c r="H32" t="s">
        <v>34</v>
      </c>
    </row>
    <row r="33" spans="1:8" x14ac:dyDescent="0.25">
      <c r="A33">
        <v>32</v>
      </c>
      <c r="B33" t="s">
        <v>61</v>
      </c>
      <c r="C33" t="s">
        <v>45</v>
      </c>
      <c r="D33" t="s">
        <v>33</v>
      </c>
      <c r="E33">
        <v>160</v>
      </c>
      <c r="F33">
        <v>423</v>
      </c>
      <c r="H33" t="s">
        <v>34</v>
      </c>
    </row>
    <row r="34" spans="1:8" x14ac:dyDescent="0.25">
      <c r="A34">
        <v>33</v>
      </c>
      <c r="B34" t="s">
        <v>62</v>
      </c>
      <c r="C34" t="s">
        <v>45</v>
      </c>
      <c r="D34" t="s">
        <v>33</v>
      </c>
      <c r="E34">
        <v>500</v>
      </c>
      <c r="F34">
        <v>583</v>
      </c>
      <c r="H34" t="s">
        <v>34</v>
      </c>
    </row>
    <row r="35" spans="1:8" x14ac:dyDescent="0.25">
      <c r="A35">
        <v>34</v>
      </c>
      <c r="B35" t="s">
        <v>62</v>
      </c>
      <c r="C35" t="s">
        <v>45</v>
      </c>
      <c r="D35" t="s">
        <v>33</v>
      </c>
      <c r="E35">
        <v>500</v>
      </c>
      <c r="F35">
        <v>1083</v>
      </c>
      <c r="H35" t="s">
        <v>34</v>
      </c>
    </row>
    <row r="36" spans="1:8" x14ac:dyDescent="0.25">
      <c r="A36">
        <v>35</v>
      </c>
      <c r="B36" t="s">
        <v>63</v>
      </c>
      <c r="C36" t="s">
        <v>45</v>
      </c>
      <c r="D36" t="s">
        <v>33</v>
      </c>
      <c r="E36">
        <v>1000</v>
      </c>
      <c r="F36">
        <v>1583</v>
      </c>
      <c r="H36" t="s">
        <v>34</v>
      </c>
    </row>
    <row r="37" spans="1:8" x14ac:dyDescent="0.25">
      <c r="A37">
        <v>36</v>
      </c>
      <c r="B37" t="s">
        <v>63</v>
      </c>
      <c r="C37" t="s">
        <v>45</v>
      </c>
      <c r="D37" t="s">
        <v>33</v>
      </c>
      <c r="E37">
        <v>1000</v>
      </c>
      <c r="F37">
        <v>2583</v>
      </c>
      <c r="H37" t="s">
        <v>34</v>
      </c>
    </row>
    <row r="38" spans="1:8" x14ac:dyDescent="0.25">
      <c r="A38">
        <v>37</v>
      </c>
      <c r="B38" t="s">
        <v>64</v>
      </c>
      <c r="C38" t="s">
        <v>45</v>
      </c>
      <c r="D38" t="s">
        <v>33</v>
      </c>
      <c r="E38">
        <v>160</v>
      </c>
      <c r="F38">
        <v>3583</v>
      </c>
      <c r="H38" t="s">
        <v>34</v>
      </c>
    </row>
    <row r="39" spans="1:8" x14ac:dyDescent="0.25">
      <c r="A39">
        <v>38</v>
      </c>
      <c r="B39" t="s">
        <v>65</v>
      </c>
      <c r="C39" t="s">
        <v>45</v>
      </c>
      <c r="D39" t="s">
        <v>33</v>
      </c>
      <c r="E39">
        <v>500</v>
      </c>
      <c r="F39">
        <v>3743</v>
      </c>
      <c r="H39" t="s">
        <v>34</v>
      </c>
    </row>
    <row r="40" spans="1:8" x14ac:dyDescent="0.25">
      <c r="A40">
        <v>39</v>
      </c>
      <c r="B40" t="s">
        <v>66</v>
      </c>
      <c r="C40" t="s">
        <v>45</v>
      </c>
      <c r="D40" t="s">
        <v>33</v>
      </c>
      <c r="E40">
        <v>500</v>
      </c>
      <c r="F40">
        <v>4243</v>
      </c>
      <c r="H40" t="s">
        <v>34</v>
      </c>
    </row>
    <row r="41" spans="1:8" x14ac:dyDescent="0.25">
      <c r="A41">
        <v>40</v>
      </c>
      <c r="B41" t="s">
        <v>66</v>
      </c>
      <c r="C41" t="s">
        <v>45</v>
      </c>
      <c r="D41" t="s">
        <v>33</v>
      </c>
      <c r="E41">
        <v>1000</v>
      </c>
      <c r="F41">
        <v>4743</v>
      </c>
      <c r="H41" t="s">
        <v>34</v>
      </c>
    </row>
    <row r="42" spans="1:8" x14ac:dyDescent="0.25">
      <c r="A42">
        <v>41</v>
      </c>
      <c r="B42" t="s">
        <v>66</v>
      </c>
      <c r="C42" t="s">
        <v>45</v>
      </c>
      <c r="D42" t="s">
        <v>33</v>
      </c>
      <c r="E42">
        <v>1000</v>
      </c>
      <c r="F42">
        <v>5743</v>
      </c>
      <c r="H42" t="s">
        <v>34</v>
      </c>
    </row>
    <row r="43" spans="1:8" x14ac:dyDescent="0.25">
      <c r="A43">
        <v>42</v>
      </c>
      <c r="B43" t="s">
        <v>67</v>
      </c>
      <c r="C43" t="s">
        <v>45</v>
      </c>
      <c r="D43" t="s">
        <v>33</v>
      </c>
      <c r="E43">
        <v>160</v>
      </c>
      <c r="F43">
        <v>6743</v>
      </c>
      <c r="H43" t="s">
        <v>34</v>
      </c>
    </row>
    <row r="44" spans="1:8" x14ac:dyDescent="0.25">
      <c r="A44">
        <v>43</v>
      </c>
      <c r="B44" t="s">
        <v>68</v>
      </c>
      <c r="C44" t="s">
        <v>45</v>
      </c>
      <c r="D44" t="s">
        <v>33</v>
      </c>
      <c r="E44">
        <v>500</v>
      </c>
      <c r="F44">
        <v>6903</v>
      </c>
      <c r="H44" t="s">
        <v>34</v>
      </c>
    </row>
    <row r="45" spans="1:8" x14ac:dyDescent="0.25">
      <c r="A45">
        <v>44</v>
      </c>
      <c r="B45" t="s">
        <v>68</v>
      </c>
      <c r="C45" t="s">
        <v>45</v>
      </c>
      <c r="D45" t="s">
        <v>33</v>
      </c>
      <c r="E45">
        <v>500</v>
      </c>
      <c r="F45">
        <v>7403</v>
      </c>
      <c r="H45" t="s">
        <v>34</v>
      </c>
    </row>
    <row r="46" spans="1:8" x14ac:dyDescent="0.25">
      <c r="A46">
        <v>45</v>
      </c>
      <c r="B46" t="s">
        <v>68</v>
      </c>
      <c r="C46" t="s">
        <v>45</v>
      </c>
      <c r="D46" t="s">
        <v>33</v>
      </c>
      <c r="E46">
        <v>1000</v>
      </c>
      <c r="F46">
        <v>7903</v>
      </c>
      <c r="H46" t="s">
        <v>34</v>
      </c>
    </row>
    <row r="47" spans="1:8" x14ac:dyDescent="0.25">
      <c r="A47">
        <v>46</v>
      </c>
      <c r="B47" t="s">
        <v>68</v>
      </c>
      <c r="C47" t="s">
        <v>45</v>
      </c>
      <c r="D47" t="s">
        <v>33</v>
      </c>
      <c r="E47">
        <v>1000</v>
      </c>
      <c r="F47">
        <v>8903</v>
      </c>
      <c r="H47" t="s">
        <v>34</v>
      </c>
    </row>
    <row r="48" spans="1:8" x14ac:dyDescent="0.25">
      <c r="A48">
        <v>47</v>
      </c>
      <c r="B48" t="s">
        <v>69</v>
      </c>
      <c r="C48" t="s">
        <v>45</v>
      </c>
      <c r="D48" t="s">
        <v>33</v>
      </c>
      <c r="E48">
        <v>160</v>
      </c>
      <c r="F48">
        <v>9903</v>
      </c>
      <c r="H48" t="s">
        <v>34</v>
      </c>
    </row>
    <row r="49" spans="1:8" x14ac:dyDescent="0.25">
      <c r="A49">
        <v>48</v>
      </c>
      <c r="B49" t="s">
        <v>70</v>
      </c>
      <c r="C49" t="s">
        <v>45</v>
      </c>
      <c r="D49" t="s">
        <v>33</v>
      </c>
      <c r="E49">
        <v>500</v>
      </c>
      <c r="F49">
        <v>10063</v>
      </c>
      <c r="H49" t="s">
        <v>34</v>
      </c>
    </row>
    <row r="50" spans="1:8" x14ac:dyDescent="0.25">
      <c r="A50">
        <v>49</v>
      </c>
      <c r="B50" t="s">
        <v>70</v>
      </c>
      <c r="C50" t="s">
        <v>45</v>
      </c>
      <c r="D50" t="s">
        <v>33</v>
      </c>
      <c r="E50">
        <v>500</v>
      </c>
      <c r="F50">
        <v>10563</v>
      </c>
      <c r="H50" t="s">
        <v>34</v>
      </c>
    </row>
    <row r="51" spans="1:8" x14ac:dyDescent="0.25">
      <c r="A51">
        <v>50</v>
      </c>
      <c r="B51" t="s">
        <v>71</v>
      </c>
      <c r="C51" t="s">
        <v>45</v>
      </c>
      <c r="D51" t="s">
        <v>33</v>
      </c>
      <c r="E51">
        <v>1000</v>
      </c>
      <c r="F51">
        <v>11063</v>
      </c>
      <c r="H51" t="s">
        <v>34</v>
      </c>
    </row>
    <row r="52" spans="1:8" x14ac:dyDescent="0.25">
      <c r="A52">
        <v>51</v>
      </c>
      <c r="B52" t="s">
        <v>71</v>
      </c>
      <c r="C52" t="s">
        <v>45</v>
      </c>
      <c r="D52" t="s">
        <v>33</v>
      </c>
      <c r="E52">
        <v>1000</v>
      </c>
      <c r="F52">
        <v>12063</v>
      </c>
      <c r="H52" t="s">
        <v>34</v>
      </c>
    </row>
    <row r="53" spans="1:8" x14ac:dyDescent="0.25">
      <c r="A53">
        <v>52</v>
      </c>
      <c r="B53" t="s">
        <v>72</v>
      </c>
      <c r="C53" t="s">
        <v>45</v>
      </c>
      <c r="D53" t="s">
        <v>33</v>
      </c>
      <c r="E53">
        <v>160</v>
      </c>
      <c r="F53">
        <v>13063</v>
      </c>
      <c r="H53" t="s">
        <v>34</v>
      </c>
    </row>
    <row r="54" spans="1:8" x14ac:dyDescent="0.25">
      <c r="A54">
        <v>53</v>
      </c>
      <c r="B54" t="s">
        <v>73</v>
      </c>
      <c r="C54" t="s">
        <v>45</v>
      </c>
      <c r="D54" t="s">
        <v>33</v>
      </c>
      <c r="E54">
        <v>500</v>
      </c>
      <c r="F54">
        <v>13223</v>
      </c>
      <c r="H54" t="s">
        <v>34</v>
      </c>
    </row>
    <row r="55" spans="1:8" x14ac:dyDescent="0.25">
      <c r="A55">
        <v>54</v>
      </c>
      <c r="B55" t="s">
        <v>73</v>
      </c>
      <c r="C55" t="s">
        <v>45</v>
      </c>
      <c r="D55" t="s">
        <v>33</v>
      </c>
      <c r="E55">
        <v>500</v>
      </c>
      <c r="F55">
        <v>13723</v>
      </c>
      <c r="H55" t="s">
        <v>34</v>
      </c>
    </row>
    <row r="56" spans="1:8" x14ac:dyDescent="0.25">
      <c r="A56">
        <v>55</v>
      </c>
      <c r="B56" t="s">
        <v>73</v>
      </c>
      <c r="C56" t="s">
        <v>45</v>
      </c>
      <c r="D56" t="s">
        <v>33</v>
      </c>
      <c r="E56">
        <v>1000</v>
      </c>
      <c r="F56">
        <v>14223</v>
      </c>
      <c r="H56" t="s">
        <v>34</v>
      </c>
    </row>
    <row r="57" spans="1:8" x14ac:dyDescent="0.25">
      <c r="A57">
        <v>56</v>
      </c>
      <c r="B57" t="s">
        <v>74</v>
      </c>
      <c r="C57" t="s">
        <v>45</v>
      </c>
      <c r="D57" t="s">
        <v>33</v>
      </c>
      <c r="E57">
        <v>1000</v>
      </c>
      <c r="F57">
        <v>15223</v>
      </c>
      <c r="H57" t="s">
        <v>34</v>
      </c>
    </row>
    <row r="58" spans="1:8" x14ac:dyDescent="0.25">
      <c r="A58">
        <v>57</v>
      </c>
      <c r="B58" t="s">
        <v>75</v>
      </c>
      <c r="C58" t="s">
        <v>45</v>
      </c>
      <c r="D58" t="s">
        <v>33</v>
      </c>
      <c r="E58">
        <v>160</v>
      </c>
      <c r="F58">
        <v>16223</v>
      </c>
      <c r="H58" t="s">
        <v>34</v>
      </c>
    </row>
    <row r="59" spans="1:8" x14ac:dyDescent="0.25">
      <c r="A59">
        <v>58</v>
      </c>
      <c r="B59" t="s">
        <v>76</v>
      </c>
      <c r="C59" t="s">
        <v>45</v>
      </c>
      <c r="D59" t="s">
        <v>33</v>
      </c>
      <c r="E59">
        <v>500</v>
      </c>
      <c r="F59">
        <v>16383</v>
      </c>
      <c r="H59" t="s">
        <v>34</v>
      </c>
    </row>
    <row r="60" spans="1:8" x14ac:dyDescent="0.25">
      <c r="A60">
        <v>59</v>
      </c>
      <c r="B60" t="s">
        <v>76</v>
      </c>
      <c r="C60" t="s">
        <v>45</v>
      </c>
      <c r="D60" t="s">
        <v>33</v>
      </c>
      <c r="E60">
        <v>500</v>
      </c>
      <c r="F60">
        <v>16883</v>
      </c>
      <c r="H60" t="s">
        <v>34</v>
      </c>
    </row>
    <row r="61" spans="1:8" x14ac:dyDescent="0.25">
      <c r="A61">
        <v>60</v>
      </c>
      <c r="B61" t="s">
        <v>76</v>
      </c>
      <c r="C61" t="s">
        <v>45</v>
      </c>
      <c r="D61" t="s">
        <v>33</v>
      </c>
      <c r="E61">
        <v>1000</v>
      </c>
      <c r="F61">
        <v>17383</v>
      </c>
      <c r="H61" t="s">
        <v>34</v>
      </c>
    </row>
    <row r="62" spans="1:8" x14ac:dyDescent="0.25">
      <c r="A62">
        <v>61</v>
      </c>
      <c r="B62" t="s">
        <v>77</v>
      </c>
      <c r="C62" t="s">
        <v>45</v>
      </c>
      <c r="D62" t="s">
        <v>33</v>
      </c>
      <c r="E62">
        <v>1000</v>
      </c>
      <c r="F62">
        <v>18383</v>
      </c>
      <c r="H62" t="s">
        <v>34</v>
      </c>
    </row>
    <row r="63" spans="1:8" x14ac:dyDescent="0.25">
      <c r="A63">
        <v>62</v>
      </c>
      <c r="B63" t="s">
        <v>78</v>
      </c>
      <c r="C63" t="s">
        <v>45</v>
      </c>
      <c r="D63" t="s">
        <v>33</v>
      </c>
      <c r="E63">
        <v>160</v>
      </c>
      <c r="F63">
        <v>19383</v>
      </c>
      <c r="H63" t="s">
        <v>34</v>
      </c>
    </row>
    <row r="64" spans="1:8" x14ac:dyDescent="0.25">
      <c r="A64">
        <v>63</v>
      </c>
      <c r="B64" t="s">
        <v>79</v>
      </c>
      <c r="C64" t="s">
        <v>45</v>
      </c>
      <c r="D64" t="s">
        <v>33</v>
      </c>
      <c r="E64">
        <v>500</v>
      </c>
      <c r="F64">
        <v>19543</v>
      </c>
      <c r="H64" t="s">
        <v>34</v>
      </c>
    </row>
    <row r="65" spans="1:8" x14ac:dyDescent="0.25">
      <c r="A65">
        <v>64</v>
      </c>
      <c r="B65" t="s">
        <v>79</v>
      </c>
      <c r="C65" t="s">
        <v>45</v>
      </c>
      <c r="D65" t="s">
        <v>33</v>
      </c>
      <c r="E65">
        <v>500</v>
      </c>
      <c r="F65">
        <v>20043</v>
      </c>
      <c r="H65" t="s">
        <v>34</v>
      </c>
    </row>
    <row r="66" spans="1:8" x14ac:dyDescent="0.25">
      <c r="A66">
        <v>65</v>
      </c>
      <c r="B66" t="s">
        <v>80</v>
      </c>
      <c r="C66" t="s">
        <v>45</v>
      </c>
      <c r="D66" t="s">
        <v>33</v>
      </c>
      <c r="E66">
        <v>1000</v>
      </c>
      <c r="F66">
        <v>20543</v>
      </c>
      <c r="H66" t="s">
        <v>34</v>
      </c>
    </row>
    <row r="67" spans="1:8" x14ac:dyDescent="0.25">
      <c r="A67">
        <v>66</v>
      </c>
      <c r="B67" t="s">
        <v>80</v>
      </c>
      <c r="C67" t="s">
        <v>45</v>
      </c>
      <c r="D67" t="s">
        <v>33</v>
      </c>
      <c r="E67">
        <v>1000</v>
      </c>
      <c r="F67">
        <v>21543</v>
      </c>
      <c r="H67" t="s">
        <v>34</v>
      </c>
    </row>
    <row r="68" spans="1:8" x14ac:dyDescent="0.25">
      <c r="A68">
        <v>67</v>
      </c>
      <c r="B68" t="s">
        <v>81</v>
      </c>
      <c r="C68" t="s">
        <v>45</v>
      </c>
      <c r="D68" t="s">
        <v>33</v>
      </c>
      <c r="E68">
        <v>160</v>
      </c>
      <c r="F68">
        <v>22543</v>
      </c>
      <c r="H68" t="s">
        <v>34</v>
      </c>
    </row>
    <row r="69" spans="1:8" x14ac:dyDescent="0.25">
      <c r="A69">
        <v>68</v>
      </c>
      <c r="B69" t="s">
        <v>82</v>
      </c>
      <c r="C69" t="s">
        <v>45</v>
      </c>
      <c r="D69" t="s">
        <v>33</v>
      </c>
      <c r="E69">
        <v>500</v>
      </c>
      <c r="F69">
        <v>22703</v>
      </c>
      <c r="H69" t="s">
        <v>34</v>
      </c>
    </row>
    <row r="70" spans="1:8" x14ac:dyDescent="0.25">
      <c r="A70">
        <v>69</v>
      </c>
      <c r="B70" t="s">
        <v>82</v>
      </c>
      <c r="C70" t="s">
        <v>45</v>
      </c>
      <c r="D70" t="s">
        <v>33</v>
      </c>
      <c r="E70">
        <v>1000</v>
      </c>
      <c r="F70">
        <v>23203</v>
      </c>
      <c r="H70" t="s">
        <v>34</v>
      </c>
    </row>
    <row r="71" spans="1:8" x14ac:dyDescent="0.25">
      <c r="A71">
        <v>70</v>
      </c>
      <c r="B71" t="s">
        <v>83</v>
      </c>
      <c r="C71" t="s">
        <v>45</v>
      </c>
      <c r="D71" t="s">
        <v>33</v>
      </c>
      <c r="E71">
        <v>1000</v>
      </c>
      <c r="F71">
        <v>24203</v>
      </c>
      <c r="H71" t="s">
        <v>34</v>
      </c>
    </row>
    <row r="72" spans="1:8" x14ac:dyDescent="0.25">
      <c r="A72">
        <v>71</v>
      </c>
      <c r="B72" t="s">
        <v>84</v>
      </c>
      <c r="C72" t="s">
        <v>37</v>
      </c>
      <c r="D72" t="s">
        <v>33</v>
      </c>
      <c r="E72">
        <v>25000</v>
      </c>
      <c r="F72">
        <v>25203</v>
      </c>
      <c r="G72" t="s">
        <v>85</v>
      </c>
      <c r="H72" t="s">
        <v>34</v>
      </c>
    </row>
    <row r="73" spans="1:8" x14ac:dyDescent="0.25">
      <c r="A73">
        <v>72</v>
      </c>
      <c r="B73" t="s">
        <v>86</v>
      </c>
      <c r="C73" t="s">
        <v>45</v>
      </c>
      <c r="D73" t="s">
        <v>33</v>
      </c>
      <c r="E73">
        <v>160</v>
      </c>
      <c r="F73">
        <v>203</v>
      </c>
      <c r="H73" t="s">
        <v>34</v>
      </c>
    </row>
    <row r="74" spans="1:8" x14ac:dyDescent="0.25">
      <c r="A74">
        <v>73</v>
      </c>
      <c r="B74" t="s">
        <v>87</v>
      </c>
      <c r="C74" t="s">
        <v>45</v>
      </c>
      <c r="D74" t="s">
        <v>33</v>
      </c>
      <c r="E74">
        <v>500</v>
      </c>
      <c r="F74">
        <v>363</v>
      </c>
      <c r="H74" t="s">
        <v>34</v>
      </c>
    </row>
    <row r="75" spans="1:8" x14ac:dyDescent="0.25">
      <c r="A75">
        <v>74</v>
      </c>
      <c r="B75" t="s">
        <v>87</v>
      </c>
      <c r="C75" t="s">
        <v>45</v>
      </c>
      <c r="D75" t="s">
        <v>33</v>
      </c>
      <c r="E75">
        <v>1000</v>
      </c>
      <c r="F75">
        <v>863</v>
      </c>
      <c r="H75" t="s">
        <v>34</v>
      </c>
    </row>
    <row r="76" spans="1:8" x14ac:dyDescent="0.25">
      <c r="A76">
        <v>75</v>
      </c>
      <c r="B76" t="s">
        <v>87</v>
      </c>
      <c r="C76" t="s">
        <v>45</v>
      </c>
      <c r="D76" t="s">
        <v>33</v>
      </c>
      <c r="E76">
        <v>1000</v>
      </c>
      <c r="F76">
        <v>1863</v>
      </c>
      <c r="H76" t="s">
        <v>34</v>
      </c>
    </row>
    <row r="77" spans="1:8" x14ac:dyDescent="0.25">
      <c r="A77">
        <v>76</v>
      </c>
      <c r="B77" t="s">
        <v>88</v>
      </c>
      <c r="C77" t="s">
        <v>45</v>
      </c>
      <c r="D77" t="s">
        <v>33</v>
      </c>
      <c r="E77">
        <v>500</v>
      </c>
      <c r="F77">
        <v>2863</v>
      </c>
      <c r="H77" t="s">
        <v>34</v>
      </c>
    </row>
    <row r="78" spans="1:8" x14ac:dyDescent="0.25">
      <c r="A78">
        <v>77</v>
      </c>
      <c r="B78" t="s">
        <v>89</v>
      </c>
      <c r="C78" t="s">
        <v>45</v>
      </c>
      <c r="D78" t="s">
        <v>33</v>
      </c>
      <c r="E78">
        <v>500</v>
      </c>
      <c r="F78">
        <v>3363</v>
      </c>
      <c r="H78" t="s">
        <v>34</v>
      </c>
    </row>
    <row r="79" spans="1:8" x14ac:dyDescent="0.25">
      <c r="A79">
        <v>78</v>
      </c>
      <c r="B79" t="s">
        <v>89</v>
      </c>
      <c r="C79" t="s">
        <v>45</v>
      </c>
      <c r="D79" t="s">
        <v>33</v>
      </c>
      <c r="E79">
        <v>1000</v>
      </c>
      <c r="F79">
        <v>3863</v>
      </c>
      <c r="H79" t="s">
        <v>34</v>
      </c>
    </row>
    <row r="80" spans="1:8" x14ac:dyDescent="0.25">
      <c r="A80">
        <v>79</v>
      </c>
      <c r="B80" t="s">
        <v>89</v>
      </c>
      <c r="C80" t="s">
        <v>45</v>
      </c>
      <c r="D80" t="s">
        <v>33</v>
      </c>
      <c r="E80">
        <v>1000</v>
      </c>
      <c r="F80">
        <v>4863</v>
      </c>
      <c r="H80" t="s">
        <v>34</v>
      </c>
    </row>
    <row r="81" spans="1:8" x14ac:dyDescent="0.25">
      <c r="A81">
        <v>80</v>
      </c>
      <c r="B81" t="s">
        <v>90</v>
      </c>
      <c r="C81" t="s">
        <v>45</v>
      </c>
      <c r="D81" t="s">
        <v>33</v>
      </c>
      <c r="E81">
        <v>500</v>
      </c>
      <c r="F81">
        <v>5863</v>
      </c>
      <c r="H81" t="s">
        <v>34</v>
      </c>
    </row>
    <row r="82" spans="1:8" x14ac:dyDescent="0.25">
      <c r="A82">
        <v>81</v>
      </c>
      <c r="B82" t="s">
        <v>90</v>
      </c>
      <c r="C82" t="s">
        <v>45</v>
      </c>
      <c r="D82" t="s">
        <v>33</v>
      </c>
      <c r="E82">
        <v>500</v>
      </c>
      <c r="F82">
        <v>6363</v>
      </c>
      <c r="H82" t="s">
        <v>34</v>
      </c>
    </row>
    <row r="83" spans="1:8" x14ac:dyDescent="0.25">
      <c r="A83">
        <v>82</v>
      </c>
      <c r="B83" t="s">
        <v>90</v>
      </c>
      <c r="C83" t="s">
        <v>45</v>
      </c>
      <c r="D83" t="s">
        <v>33</v>
      </c>
      <c r="E83">
        <v>1000</v>
      </c>
      <c r="F83">
        <v>6863</v>
      </c>
      <c r="H83" t="s">
        <v>34</v>
      </c>
    </row>
    <row r="84" spans="1:8" x14ac:dyDescent="0.25">
      <c r="A84">
        <v>83</v>
      </c>
      <c r="B84" t="s">
        <v>91</v>
      </c>
      <c r="C84" t="s">
        <v>45</v>
      </c>
      <c r="D84" t="s">
        <v>33</v>
      </c>
      <c r="E84">
        <v>1000</v>
      </c>
      <c r="F84">
        <v>7863</v>
      </c>
      <c r="H84" t="s">
        <v>34</v>
      </c>
    </row>
    <row r="85" spans="1:8" x14ac:dyDescent="0.25">
      <c r="A85">
        <v>84</v>
      </c>
      <c r="B85" t="s">
        <v>92</v>
      </c>
      <c r="C85" t="s">
        <v>37</v>
      </c>
      <c r="D85" t="s">
        <v>33</v>
      </c>
      <c r="E85">
        <v>8808</v>
      </c>
      <c r="F85">
        <v>8863</v>
      </c>
      <c r="G85">
        <v>136321629507</v>
      </c>
      <c r="H85" t="s">
        <v>34</v>
      </c>
    </row>
    <row r="86" spans="1:8" x14ac:dyDescent="0.25">
      <c r="A86">
        <v>85</v>
      </c>
      <c r="B86" t="s">
        <v>93</v>
      </c>
      <c r="C86" t="s">
        <v>45</v>
      </c>
      <c r="D86" t="s">
        <v>33</v>
      </c>
      <c r="E86">
        <v>500</v>
      </c>
      <c r="F86">
        <v>55</v>
      </c>
      <c r="H86" t="s">
        <v>34</v>
      </c>
    </row>
    <row r="87" spans="1:8" x14ac:dyDescent="0.25">
      <c r="A87">
        <v>86</v>
      </c>
      <c r="B87" t="s">
        <v>93</v>
      </c>
      <c r="C87" t="s">
        <v>45</v>
      </c>
      <c r="D87" t="s">
        <v>33</v>
      </c>
      <c r="E87">
        <v>500</v>
      </c>
      <c r="F87">
        <v>555</v>
      </c>
      <c r="H87" t="s">
        <v>34</v>
      </c>
    </row>
    <row r="88" spans="1:8" x14ac:dyDescent="0.25">
      <c r="A88">
        <v>87</v>
      </c>
      <c r="B88" t="s">
        <v>94</v>
      </c>
      <c r="C88" t="s">
        <v>45</v>
      </c>
      <c r="D88" t="s">
        <v>33</v>
      </c>
      <c r="E88">
        <v>1000</v>
      </c>
      <c r="F88">
        <v>1055</v>
      </c>
      <c r="H88" t="s">
        <v>34</v>
      </c>
    </row>
    <row r="89" spans="1:8" x14ac:dyDescent="0.25">
      <c r="A89">
        <v>88</v>
      </c>
      <c r="B89" t="s">
        <v>94</v>
      </c>
      <c r="C89" t="s">
        <v>45</v>
      </c>
      <c r="D89" t="s">
        <v>33</v>
      </c>
      <c r="E89">
        <v>1000</v>
      </c>
      <c r="F89">
        <v>2055</v>
      </c>
      <c r="H89" t="s">
        <v>34</v>
      </c>
    </row>
    <row r="90" spans="1:8" x14ac:dyDescent="0.25">
      <c r="A90">
        <v>89</v>
      </c>
      <c r="B90" t="s">
        <v>95</v>
      </c>
      <c r="C90" t="s">
        <v>45</v>
      </c>
      <c r="D90" t="s">
        <v>33</v>
      </c>
      <c r="E90">
        <v>500</v>
      </c>
      <c r="F90">
        <v>3055</v>
      </c>
      <c r="H90" t="s">
        <v>34</v>
      </c>
    </row>
    <row r="91" spans="1:8" x14ac:dyDescent="0.25">
      <c r="A91">
        <v>90</v>
      </c>
      <c r="B91" t="s">
        <v>96</v>
      </c>
      <c r="C91" t="s">
        <v>45</v>
      </c>
      <c r="D91" t="s">
        <v>33</v>
      </c>
      <c r="E91">
        <v>500</v>
      </c>
      <c r="F91">
        <v>3555</v>
      </c>
      <c r="H91" t="s">
        <v>34</v>
      </c>
    </row>
    <row r="92" spans="1:8" x14ac:dyDescent="0.25">
      <c r="A92">
        <v>91</v>
      </c>
      <c r="B92" t="s">
        <v>96</v>
      </c>
      <c r="C92" t="s">
        <v>45</v>
      </c>
      <c r="D92" t="s">
        <v>33</v>
      </c>
      <c r="E92">
        <v>1000</v>
      </c>
      <c r="F92">
        <v>4055</v>
      </c>
      <c r="H92" t="s">
        <v>34</v>
      </c>
    </row>
    <row r="93" spans="1:8" x14ac:dyDescent="0.25">
      <c r="A93">
        <v>92</v>
      </c>
      <c r="B93" t="s">
        <v>97</v>
      </c>
      <c r="C93" t="s">
        <v>45</v>
      </c>
      <c r="D93" t="s">
        <v>33</v>
      </c>
      <c r="E93">
        <v>1000</v>
      </c>
      <c r="F93">
        <v>5055</v>
      </c>
      <c r="H93" t="s">
        <v>34</v>
      </c>
    </row>
    <row r="94" spans="1:8" x14ac:dyDescent="0.25">
      <c r="A94">
        <v>93</v>
      </c>
      <c r="B94" t="s">
        <v>98</v>
      </c>
      <c r="C94" t="s">
        <v>37</v>
      </c>
      <c r="D94" t="s">
        <v>33</v>
      </c>
      <c r="E94">
        <v>5600</v>
      </c>
      <c r="F94">
        <v>6055</v>
      </c>
      <c r="G94">
        <v>136119572695</v>
      </c>
      <c r="H94" t="s">
        <v>34</v>
      </c>
    </row>
    <row r="95" spans="1:8" x14ac:dyDescent="0.25">
      <c r="A95">
        <v>94</v>
      </c>
      <c r="B95" t="s">
        <v>99</v>
      </c>
      <c r="C95" t="s">
        <v>45</v>
      </c>
      <c r="D95" t="s">
        <v>33</v>
      </c>
      <c r="E95">
        <v>1000</v>
      </c>
      <c r="F95">
        <v>455</v>
      </c>
      <c r="H95" t="s">
        <v>34</v>
      </c>
    </row>
    <row r="96" spans="1:8" x14ac:dyDescent="0.25">
      <c r="A96">
        <v>95</v>
      </c>
      <c r="B96" t="s">
        <v>100</v>
      </c>
      <c r="C96" t="s">
        <v>45</v>
      </c>
      <c r="D96" t="s">
        <v>33</v>
      </c>
      <c r="E96">
        <v>500</v>
      </c>
      <c r="F96">
        <v>1455</v>
      </c>
      <c r="H96" t="s">
        <v>34</v>
      </c>
    </row>
    <row r="97" spans="1:8" x14ac:dyDescent="0.25">
      <c r="A97">
        <v>96</v>
      </c>
      <c r="B97" t="s">
        <v>100</v>
      </c>
      <c r="C97" t="s">
        <v>45</v>
      </c>
      <c r="D97" t="s">
        <v>33</v>
      </c>
      <c r="E97">
        <v>500</v>
      </c>
      <c r="F97">
        <v>1955</v>
      </c>
      <c r="H97" t="s">
        <v>34</v>
      </c>
    </row>
    <row r="98" spans="1:8" x14ac:dyDescent="0.25">
      <c r="A98">
        <v>97</v>
      </c>
      <c r="B98" t="s">
        <v>100</v>
      </c>
      <c r="C98" t="s">
        <v>45</v>
      </c>
      <c r="D98" t="s">
        <v>33</v>
      </c>
      <c r="E98">
        <v>1000</v>
      </c>
      <c r="F98">
        <v>2455</v>
      </c>
      <c r="H98" t="s">
        <v>34</v>
      </c>
    </row>
    <row r="99" spans="1:8" x14ac:dyDescent="0.25">
      <c r="A99">
        <v>98</v>
      </c>
      <c r="B99" t="s">
        <v>101</v>
      </c>
      <c r="C99" t="s">
        <v>45</v>
      </c>
      <c r="D99" t="s">
        <v>33</v>
      </c>
      <c r="E99">
        <v>1000</v>
      </c>
      <c r="F99">
        <v>3455</v>
      </c>
      <c r="H99" t="s">
        <v>34</v>
      </c>
    </row>
    <row r="100" spans="1:8" x14ac:dyDescent="0.25">
      <c r="A100">
        <v>99</v>
      </c>
      <c r="B100" t="s">
        <v>102</v>
      </c>
      <c r="C100" t="s">
        <v>45</v>
      </c>
      <c r="D100" t="s">
        <v>33</v>
      </c>
      <c r="E100">
        <v>500</v>
      </c>
      <c r="F100">
        <v>4455</v>
      </c>
      <c r="H100" t="s">
        <v>34</v>
      </c>
    </row>
    <row r="101" spans="1:8" x14ac:dyDescent="0.25">
      <c r="A101">
        <v>100</v>
      </c>
      <c r="B101" t="s">
        <v>103</v>
      </c>
      <c r="C101" t="s">
        <v>45</v>
      </c>
      <c r="D101" t="s">
        <v>33</v>
      </c>
      <c r="E101">
        <v>500</v>
      </c>
      <c r="F101">
        <v>4955</v>
      </c>
      <c r="H101" t="s">
        <v>34</v>
      </c>
    </row>
    <row r="102" spans="1:8" x14ac:dyDescent="0.25">
      <c r="A102">
        <v>101</v>
      </c>
      <c r="B102" t="s">
        <v>103</v>
      </c>
      <c r="C102" t="s">
        <v>45</v>
      </c>
      <c r="D102" t="s">
        <v>33</v>
      </c>
      <c r="E102">
        <v>1000</v>
      </c>
      <c r="F102">
        <v>5455</v>
      </c>
      <c r="H102" t="s">
        <v>34</v>
      </c>
    </row>
    <row r="103" spans="1:8" x14ac:dyDescent="0.25">
      <c r="A103">
        <v>102</v>
      </c>
      <c r="B103" t="s">
        <v>103</v>
      </c>
      <c r="C103" t="s">
        <v>45</v>
      </c>
      <c r="D103" t="s">
        <v>33</v>
      </c>
      <c r="E103">
        <v>1000</v>
      </c>
      <c r="F103">
        <v>6455</v>
      </c>
      <c r="H103" t="s">
        <v>34</v>
      </c>
    </row>
    <row r="104" spans="1:8" x14ac:dyDescent="0.25">
      <c r="A104">
        <v>103</v>
      </c>
      <c r="B104" t="s">
        <v>104</v>
      </c>
      <c r="C104" t="s">
        <v>37</v>
      </c>
      <c r="D104" t="s">
        <v>33</v>
      </c>
      <c r="E104">
        <v>5000</v>
      </c>
      <c r="F104">
        <v>7455</v>
      </c>
      <c r="G104">
        <v>135908971540</v>
      </c>
      <c r="H104" t="s">
        <v>34</v>
      </c>
    </row>
    <row r="105" spans="1:8" x14ac:dyDescent="0.25">
      <c r="A105">
        <v>104</v>
      </c>
      <c r="B105" t="s">
        <v>105</v>
      </c>
      <c r="C105" t="s">
        <v>45</v>
      </c>
      <c r="D105" t="s">
        <v>33</v>
      </c>
      <c r="E105">
        <v>500</v>
      </c>
      <c r="F105">
        <v>2455</v>
      </c>
      <c r="H105" t="s">
        <v>34</v>
      </c>
    </row>
    <row r="106" spans="1:8" x14ac:dyDescent="0.25">
      <c r="A106">
        <v>105</v>
      </c>
      <c r="B106" t="s">
        <v>105</v>
      </c>
      <c r="C106" t="s">
        <v>45</v>
      </c>
      <c r="D106" t="s">
        <v>33</v>
      </c>
      <c r="E106">
        <v>500</v>
      </c>
      <c r="F106">
        <v>2955</v>
      </c>
      <c r="H106" t="s">
        <v>34</v>
      </c>
    </row>
    <row r="107" spans="1:8" x14ac:dyDescent="0.25">
      <c r="A107">
        <v>106</v>
      </c>
      <c r="B107" t="s">
        <v>106</v>
      </c>
      <c r="C107" t="s">
        <v>45</v>
      </c>
      <c r="D107" t="s">
        <v>33</v>
      </c>
      <c r="E107">
        <v>1000</v>
      </c>
      <c r="F107">
        <v>3455</v>
      </c>
      <c r="H107" t="s">
        <v>34</v>
      </c>
    </row>
    <row r="108" spans="1:8" x14ac:dyDescent="0.25">
      <c r="A108">
        <v>107</v>
      </c>
      <c r="B108" t="s">
        <v>106</v>
      </c>
      <c r="C108" t="s">
        <v>45</v>
      </c>
      <c r="D108" t="s">
        <v>33</v>
      </c>
      <c r="E108">
        <v>1000</v>
      </c>
      <c r="F108">
        <v>4455</v>
      </c>
      <c r="H108" t="s">
        <v>34</v>
      </c>
    </row>
    <row r="109" spans="1:8" x14ac:dyDescent="0.25">
      <c r="A109">
        <v>108</v>
      </c>
      <c r="B109" t="s">
        <v>107</v>
      </c>
      <c r="C109" t="s">
        <v>45</v>
      </c>
      <c r="D109" t="s">
        <v>33</v>
      </c>
      <c r="E109">
        <v>500</v>
      </c>
      <c r="F109">
        <v>5455</v>
      </c>
      <c r="H109" t="s">
        <v>34</v>
      </c>
    </row>
    <row r="110" spans="1:8" x14ac:dyDescent="0.25">
      <c r="A110">
        <v>109</v>
      </c>
      <c r="B110" t="s">
        <v>108</v>
      </c>
      <c r="C110" t="s">
        <v>45</v>
      </c>
      <c r="D110" t="s">
        <v>33</v>
      </c>
      <c r="E110">
        <v>500</v>
      </c>
      <c r="F110">
        <v>5955</v>
      </c>
      <c r="H110" t="s">
        <v>34</v>
      </c>
    </row>
    <row r="111" spans="1:8" x14ac:dyDescent="0.25">
      <c r="A111">
        <v>110</v>
      </c>
      <c r="B111" t="s">
        <v>108</v>
      </c>
      <c r="C111" t="s">
        <v>45</v>
      </c>
      <c r="D111" t="s">
        <v>33</v>
      </c>
      <c r="E111">
        <v>1000</v>
      </c>
      <c r="F111">
        <v>6455</v>
      </c>
      <c r="H111" t="s">
        <v>34</v>
      </c>
    </row>
    <row r="112" spans="1:8" x14ac:dyDescent="0.25">
      <c r="A112">
        <v>111</v>
      </c>
      <c r="B112" t="s">
        <v>108</v>
      </c>
      <c r="C112" t="s">
        <v>45</v>
      </c>
      <c r="D112" t="s">
        <v>33</v>
      </c>
      <c r="E112">
        <v>1000</v>
      </c>
      <c r="F112">
        <v>7455</v>
      </c>
      <c r="H112" t="s">
        <v>34</v>
      </c>
    </row>
    <row r="113" spans="1:8" x14ac:dyDescent="0.25">
      <c r="A113">
        <v>112</v>
      </c>
      <c r="B113" t="s">
        <v>109</v>
      </c>
      <c r="C113" t="s">
        <v>45</v>
      </c>
      <c r="D113" t="s">
        <v>33</v>
      </c>
      <c r="E113">
        <v>500</v>
      </c>
      <c r="F113">
        <v>8455</v>
      </c>
      <c r="H113" t="s">
        <v>34</v>
      </c>
    </row>
    <row r="114" spans="1:8" x14ac:dyDescent="0.25">
      <c r="A114">
        <v>113</v>
      </c>
      <c r="B114" t="s">
        <v>109</v>
      </c>
      <c r="C114" t="s">
        <v>45</v>
      </c>
      <c r="D114" t="s">
        <v>33</v>
      </c>
      <c r="E114">
        <v>500</v>
      </c>
      <c r="F114">
        <v>8955</v>
      </c>
      <c r="H114" t="s">
        <v>34</v>
      </c>
    </row>
    <row r="115" spans="1:8" x14ac:dyDescent="0.25">
      <c r="A115">
        <v>114</v>
      </c>
      <c r="B115" t="s">
        <v>110</v>
      </c>
      <c r="C115" t="s">
        <v>45</v>
      </c>
      <c r="D115" t="s">
        <v>33</v>
      </c>
      <c r="E115">
        <v>1000</v>
      </c>
      <c r="F115">
        <v>9455</v>
      </c>
      <c r="H115" t="s">
        <v>34</v>
      </c>
    </row>
    <row r="116" spans="1:8" x14ac:dyDescent="0.25">
      <c r="A116">
        <v>115</v>
      </c>
      <c r="B116" t="s">
        <v>110</v>
      </c>
      <c r="C116" t="s">
        <v>45</v>
      </c>
      <c r="D116" t="s">
        <v>33</v>
      </c>
      <c r="E116">
        <v>1000</v>
      </c>
      <c r="F116">
        <v>10455</v>
      </c>
      <c r="H116" t="s">
        <v>34</v>
      </c>
    </row>
    <row r="117" spans="1:8" x14ac:dyDescent="0.25">
      <c r="A117">
        <v>116</v>
      </c>
      <c r="B117" t="s">
        <v>111</v>
      </c>
      <c r="C117" t="s">
        <v>37</v>
      </c>
      <c r="D117" t="s">
        <v>33</v>
      </c>
      <c r="E117">
        <v>10000</v>
      </c>
      <c r="F117">
        <v>11455</v>
      </c>
      <c r="G117">
        <v>135608561942</v>
      </c>
      <c r="H117" t="s">
        <v>34</v>
      </c>
    </row>
    <row r="118" spans="1:8" x14ac:dyDescent="0.25">
      <c r="A118">
        <v>117</v>
      </c>
      <c r="B118" t="s">
        <v>112</v>
      </c>
      <c r="C118" t="s">
        <v>45</v>
      </c>
      <c r="D118" t="s">
        <v>33</v>
      </c>
      <c r="E118">
        <v>500</v>
      </c>
      <c r="F118">
        <v>1455</v>
      </c>
      <c r="H118" t="s">
        <v>34</v>
      </c>
    </row>
    <row r="119" spans="1:8" x14ac:dyDescent="0.25">
      <c r="A119">
        <v>118</v>
      </c>
      <c r="B119" t="s">
        <v>112</v>
      </c>
      <c r="C119" t="s">
        <v>45</v>
      </c>
      <c r="D119" t="s">
        <v>33</v>
      </c>
      <c r="E119">
        <v>500</v>
      </c>
      <c r="F119">
        <v>1955</v>
      </c>
      <c r="H119" t="s">
        <v>34</v>
      </c>
    </row>
    <row r="120" spans="1:8" x14ac:dyDescent="0.25">
      <c r="A120">
        <v>119</v>
      </c>
      <c r="B120" t="s">
        <v>112</v>
      </c>
      <c r="C120" t="s">
        <v>45</v>
      </c>
      <c r="D120" t="s">
        <v>33</v>
      </c>
      <c r="E120">
        <v>1000</v>
      </c>
      <c r="F120">
        <v>2455</v>
      </c>
      <c r="H120" t="s">
        <v>34</v>
      </c>
    </row>
    <row r="121" spans="1:8" x14ac:dyDescent="0.25">
      <c r="A121">
        <v>120</v>
      </c>
      <c r="B121" t="s">
        <v>112</v>
      </c>
      <c r="C121" t="s">
        <v>45</v>
      </c>
      <c r="D121" t="s">
        <v>33</v>
      </c>
      <c r="E121">
        <v>1000</v>
      </c>
      <c r="F121">
        <v>3455</v>
      </c>
      <c r="H121" t="s">
        <v>34</v>
      </c>
    </row>
    <row r="122" spans="1:8" x14ac:dyDescent="0.25">
      <c r="A122">
        <v>121</v>
      </c>
      <c r="B122" t="s">
        <v>113</v>
      </c>
      <c r="C122" t="s">
        <v>45</v>
      </c>
      <c r="D122" t="s">
        <v>33</v>
      </c>
      <c r="E122">
        <v>500</v>
      </c>
      <c r="F122">
        <v>4455</v>
      </c>
      <c r="H122" t="s">
        <v>34</v>
      </c>
    </row>
    <row r="123" spans="1:8" x14ac:dyDescent="0.25">
      <c r="A123">
        <v>122</v>
      </c>
      <c r="B123" t="s">
        <v>113</v>
      </c>
      <c r="C123" t="s">
        <v>45</v>
      </c>
      <c r="D123" t="s">
        <v>33</v>
      </c>
      <c r="E123">
        <v>500</v>
      </c>
      <c r="F123">
        <v>4955</v>
      </c>
      <c r="H123" t="s">
        <v>34</v>
      </c>
    </row>
    <row r="124" spans="1:8" x14ac:dyDescent="0.25">
      <c r="A124">
        <v>123</v>
      </c>
      <c r="B124" t="s">
        <v>113</v>
      </c>
      <c r="C124" t="s">
        <v>45</v>
      </c>
      <c r="D124" t="s">
        <v>33</v>
      </c>
      <c r="E124">
        <v>1000</v>
      </c>
      <c r="F124">
        <v>5455</v>
      </c>
      <c r="H124" t="s">
        <v>34</v>
      </c>
    </row>
    <row r="125" spans="1:8" x14ac:dyDescent="0.25">
      <c r="A125">
        <v>124</v>
      </c>
      <c r="B125" t="s">
        <v>114</v>
      </c>
      <c r="C125" t="s">
        <v>45</v>
      </c>
      <c r="D125" t="s">
        <v>33</v>
      </c>
      <c r="E125">
        <v>1000</v>
      </c>
      <c r="F125">
        <v>6455</v>
      </c>
      <c r="H125" t="s">
        <v>34</v>
      </c>
    </row>
    <row r="126" spans="1:8" x14ac:dyDescent="0.25">
      <c r="A126">
        <v>125</v>
      </c>
      <c r="B126" t="s">
        <v>115</v>
      </c>
      <c r="C126" t="s">
        <v>45</v>
      </c>
      <c r="D126" t="s">
        <v>33</v>
      </c>
      <c r="E126">
        <v>500</v>
      </c>
      <c r="F126">
        <v>7455</v>
      </c>
      <c r="H126" t="s">
        <v>34</v>
      </c>
    </row>
    <row r="127" spans="1:8" x14ac:dyDescent="0.25">
      <c r="A127">
        <v>126</v>
      </c>
      <c r="B127" t="s">
        <v>115</v>
      </c>
      <c r="C127" t="s">
        <v>45</v>
      </c>
      <c r="D127" t="s">
        <v>33</v>
      </c>
      <c r="E127">
        <v>500</v>
      </c>
      <c r="F127">
        <v>7955</v>
      </c>
      <c r="H127" t="s">
        <v>34</v>
      </c>
    </row>
    <row r="128" spans="1:8" x14ac:dyDescent="0.25">
      <c r="A128">
        <v>127</v>
      </c>
      <c r="B128" t="s">
        <v>115</v>
      </c>
      <c r="C128" t="s">
        <v>45</v>
      </c>
      <c r="D128" t="s">
        <v>33</v>
      </c>
      <c r="E128">
        <v>1000</v>
      </c>
      <c r="F128">
        <v>8455</v>
      </c>
      <c r="H128" t="s">
        <v>34</v>
      </c>
    </row>
    <row r="129" spans="1:8" x14ac:dyDescent="0.25">
      <c r="A129">
        <v>128</v>
      </c>
      <c r="B129" t="s">
        <v>116</v>
      </c>
      <c r="C129" t="s">
        <v>45</v>
      </c>
      <c r="D129" t="s">
        <v>33</v>
      </c>
      <c r="E129">
        <v>1000</v>
      </c>
      <c r="F129">
        <v>9455</v>
      </c>
      <c r="H129" t="s">
        <v>34</v>
      </c>
    </row>
    <row r="130" spans="1:8" x14ac:dyDescent="0.25">
      <c r="A130">
        <v>129</v>
      </c>
      <c r="B130" t="s">
        <v>117</v>
      </c>
      <c r="C130" t="s">
        <v>37</v>
      </c>
      <c r="D130" t="s">
        <v>33</v>
      </c>
      <c r="E130">
        <v>10000</v>
      </c>
      <c r="F130">
        <v>10455</v>
      </c>
      <c r="G130">
        <v>135215987081</v>
      </c>
      <c r="H130" t="s">
        <v>34</v>
      </c>
    </row>
    <row r="131" spans="1:8" x14ac:dyDescent="0.25">
      <c r="A131">
        <v>130</v>
      </c>
      <c r="B131" t="s">
        <v>118</v>
      </c>
      <c r="C131" t="s">
        <v>45</v>
      </c>
      <c r="D131" t="s">
        <v>33</v>
      </c>
      <c r="E131">
        <v>500</v>
      </c>
      <c r="F131">
        <v>455</v>
      </c>
      <c r="H131" t="s">
        <v>34</v>
      </c>
    </row>
    <row r="132" spans="1:8" x14ac:dyDescent="0.25">
      <c r="A132">
        <v>131</v>
      </c>
      <c r="B132" t="s">
        <v>118</v>
      </c>
      <c r="C132" t="s">
        <v>45</v>
      </c>
      <c r="D132" t="s">
        <v>33</v>
      </c>
      <c r="E132">
        <v>500</v>
      </c>
      <c r="F132">
        <v>955</v>
      </c>
      <c r="H132" t="s">
        <v>34</v>
      </c>
    </row>
    <row r="133" spans="1:8" x14ac:dyDescent="0.25">
      <c r="A133">
        <v>132</v>
      </c>
      <c r="B133" t="s">
        <v>118</v>
      </c>
      <c r="C133" t="s">
        <v>45</v>
      </c>
      <c r="D133" t="s">
        <v>33</v>
      </c>
      <c r="E133">
        <v>1000</v>
      </c>
      <c r="F133">
        <v>1455</v>
      </c>
      <c r="H133" t="s">
        <v>34</v>
      </c>
    </row>
    <row r="134" spans="1:8" x14ac:dyDescent="0.25">
      <c r="A134">
        <v>133</v>
      </c>
      <c r="B134" t="s">
        <v>118</v>
      </c>
      <c r="C134" t="s">
        <v>45</v>
      </c>
      <c r="D134" t="s">
        <v>33</v>
      </c>
      <c r="E134">
        <v>1000</v>
      </c>
      <c r="F134">
        <v>2455</v>
      </c>
      <c r="H134" t="s">
        <v>34</v>
      </c>
    </row>
    <row r="135" spans="1:8" x14ac:dyDescent="0.25">
      <c r="A135">
        <v>134</v>
      </c>
      <c r="B135" t="s">
        <v>119</v>
      </c>
      <c r="C135" t="s">
        <v>45</v>
      </c>
      <c r="D135" t="s">
        <v>33</v>
      </c>
      <c r="E135">
        <v>500</v>
      </c>
      <c r="F135">
        <v>3455</v>
      </c>
      <c r="H135" t="s">
        <v>34</v>
      </c>
    </row>
    <row r="136" spans="1:8" x14ac:dyDescent="0.25">
      <c r="A136">
        <v>135</v>
      </c>
      <c r="B136" t="s">
        <v>120</v>
      </c>
      <c r="C136" t="s">
        <v>45</v>
      </c>
      <c r="D136" t="s">
        <v>33</v>
      </c>
      <c r="E136">
        <v>500</v>
      </c>
      <c r="F136">
        <v>3955</v>
      </c>
      <c r="H136" t="s">
        <v>34</v>
      </c>
    </row>
    <row r="137" spans="1:8" x14ac:dyDescent="0.25">
      <c r="A137">
        <v>136</v>
      </c>
      <c r="B137" t="s">
        <v>120</v>
      </c>
      <c r="C137" t="s">
        <v>45</v>
      </c>
      <c r="D137" t="s">
        <v>33</v>
      </c>
      <c r="E137">
        <v>1000</v>
      </c>
      <c r="F137">
        <v>4455</v>
      </c>
      <c r="H137" t="s">
        <v>34</v>
      </c>
    </row>
    <row r="138" spans="1:8" x14ac:dyDescent="0.25">
      <c r="A138">
        <v>137</v>
      </c>
      <c r="B138" t="s">
        <v>120</v>
      </c>
      <c r="C138" t="s">
        <v>45</v>
      </c>
      <c r="D138" t="s">
        <v>33</v>
      </c>
      <c r="E138">
        <v>1000</v>
      </c>
      <c r="F138">
        <v>5455</v>
      </c>
      <c r="H138" t="s">
        <v>34</v>
      </c>
    </row>
    <row r="139" spans="1:8" x14ac:dyDescent="0.25">
      <c r="A139">
        <v>138</v>
      </c>
      <c r="B139" t="s">
        <v>121</v>
      </c>
      <c r="C139" t="s">
        <v>45</v>
      </c>
      <c r="D139" t="s">
        <v>33</v>
      </c>
      <c r="E139">
        <v>500</v>
      </c>
      <c r="F139">
        <v>6455</v>
      </c>
      <c r="H139" t="s">
        <v>34</v>
      </c>
    </row>
    <row r="140" spans="1:8" x14ac:dyDescent="0.25">
      <c r="A140">
        <v>139</v>
      </c>
      <c r="B140" t="s">
        <v>121</v>
      </c>
      <c r="C140" t="s">
        <v>45</v>
      </c>
      <c r="D140" t="s">
        <v>33</v>
      </c>
      <c r="E140">
        <v>500</v>
      </c>
      <c r="F140">
        <v>6955</v>
      </c>
      <c r="H140" t="s">
        <v>34</v>
      </c>
    </row>
    <row r="141" spans="1:8" x14ac:dyDescent="0.25">
      <c r="A141">
        <v>140</v>
      </c>
      <c r="B141" t="s">
        <v>122</v>
      </c>
      <c r="C141" t="s">
        <v>45</v>
      </c>
      <c r="D141" t="s">
        <v>33</v>
      </c>
      <c r="E141">
        <v>1000</v>
      </c>
      <c r="F141">
        <v>7455</v>
      </c>
      <c r="H141" t="s">
        <v>34</v>
      </c>
    </row>
    <row r="142" spans="1:8" x14ac:dyDescent="0.25">
      <c r="A142">
        <v>141</v>
      </c>
      <c r="B142" t="s">
        <v>122</v>
      </c>
      <c r="C142" t="s">
        <v>45</v>
      </c>
      <c r="D142" t="s">
        <v>33</v>
      </c>
      <c r="E142">
        <v>1000</v>
      </c>
      <c r="F142">
        <v>8455</v>
      </c>
      <c r="H142" t="s">
        <v>34</v>
      </c>
    </row>
    <row r="143" spans="1:8" x14ac:dyDescent="0.25">
      <c r="A143">
        <v>142</v>
      </c>
      <c r="B143" t="s">
        <v>123</v>
      </c>
      <c r="C143" t="s">
        <v>45</v>
      </c>
      <c r="D143" t="s">
        <v>33</v>
      </c>
      <c r="E143">
        <v>1000</v>
      </c>
      <c r="F143">
        <v>9455</v>
      </c>
      <c r="H143" t="s">
        <v>34</v>
      </c>
    </row>
    <row r="144" spans="1:8" x14ac:dyDescent="0.25">
      <c r="A144">
        <v>143</v>
      </c>
      <c r="B144" t="s">
        <v>124</v>
      </c>
      <c r="C144" t="s">
        <v>37</v>
      </c>
      <c r="D144" t="s">
        <v>33</v>
      </c>
      <c r="E144">
        <v>10000</v>
      </c>
      <c r="F144">
        <v>10455</v>
      </c>
      <c r="G144">
        <v>134806698890</v>
      </c>
      <c r="H144" t="s">
        <v>34</v>
      </c>
    </row>
    <row r="145" spans="1:8" x14ac:dyDescent="0.25">
      <c r="A145">
        <v>144</v>
      </c>
      <c r="B145" t="s">
        <v>125</v>
      </c>
      <c r="C145" t="s">
        <v>45</v>
      </c>
      <c r="D145" t="s">
        <v>33</v>
      </c>
      <c r="E145">
        <v>1000</v>
      </c>
      <c r="F145">
        <v>455</v>
      </c>
      <c r="H145" t="s">
        <v>34</v>
      </c>
    </row>
    <row r="146" spans="1:8" x14ac:dyDescent="0.25">
      <c r="A146">
        <v>145</v>
      </c>
      <c r="B146" t="s">
        <v>126</v>
      </c>
      <c r="C146" t="s">
        <v>45</v>
      </c>
      <c r="D146" t="s">
        <v>33</v>
      </c>
      <c r="E146">
        <v>170</v>
      </c>
      <c r="F146">
        <v>1455</v>
      </c>
      <c r="H146" t="s">
        <v>34</v>
      </c>
    </row>
    <row r="147" spans="1:8" x14ac:dyDescent="0.25">
      <c r="A147">
        <v>146</v>
      </c>
      <c r="B147" t="s">
        <v>127</v>
      </c>
      <c r="C147" t="s">
        <v>45</v>
      </c>
      <c r="D147" t="s">
        <v>33</v>
      </c>
      <c r="E147">
        <v>160</v>
      </c>
      <c r="F147">
        <v>1625</v>
      </c>
      <c r="H147" t="s">
        <v>34</v>
      </c>
    </row>
    <row r="148" spans="1:8" x14ac:dyDescent="0.25">
      <c r="A148">
        <v>147</v>
      </c>
      <c r="B148" t="s">
        <v>128</v>
      </c>
      <c r="C148" t="s">
        <v>45</v>
      </c>
      <c r="D148" t="s">
        <v>33</v>
      </c>
      <c r="E148">
        <v>1000</v>
      </c>
      <c r="F148">
        <v>1785</v>
      </c>
      <c r="H148" t="s">
        <v>34</v>
      </c>
    </row>
    <row r="149" spans="1:8" x14ac:dyDescent="0.25">
      <c r="A149">
        <v>148</v>
      </c>
      <c r="B149" t="s">
        <v>129</v>
      </c>
      <c r="C149" t="s">
        <v>45</v>
      </c>
      <c r="D149" t="s">
        <v>33</v>
      </c>
      <c r="E149">
        <v>170</v>
      </c>
      <c r="F149">
        <v>2785</v>
      </c>
      <c r="H149" t="s">
        <v>34</v>
      </c>
    </row>
    <row r="150" spans="1:8" x14ac:dyDescent="0.25">
      <c r="A150">
        <v>149</v>
      </c>
      <c r="B150" t="s">
        <v>130</v>
      </c>
      <c r="C150" t="s">
        <v>45</v>
      </c>
      <c r="D150" t="s">
        <v>33</v>
      </c>
      <c r="E150">
        <v>160</v>
      </c>
      <c r="F150">
        <v>2955</v>
      </c>
      <c r="H150" t="s">
        <v>34</v>
      </c>
    </row>
    <row r="151" spans="1:8" x14ac:dyDescent="0.25">
      <c r="A151">
        <v>150</v>
      </c>
      <c r="B151" t="s">
        <v>131</v>
      </c>
      <c r="C151" t="s">
        <v>45</v>
      </c>
      <c r="D151" t="s">
        <v>33</v>
      </c>
      <c r="E151">
        <v>1000</v>
      </c>
      <c r="F151">
        <v>3115</v>
      </c>
      <c r="H151" t="s">
        <v>34</v>
      </c>
    </row>
    <row r="152" spans="1:8" x14ac:dyDescent="0.25">
      <c r="A152">
        <v>151</v>
      </c>
      <c r="B152" t="s">
        <v>132</v>
      </c>
      <c r="C152" t="s">
        <v>45</v>
      </c>
      <c r="D152" t="s">
        <v>33</v>
      </c>
      <c r="E152">
        <v>1000</v>
      </c>
      <c r="F152">
        <v>4115</v>
      </c>
      <c r="H152" t="s">
        <v>34</v>
      </c>
    </row>
    <row r="153" spans="1:8" x14ac:dyDescent="0.25">
      <c r="A153">
        <v>152</v>
      </c>
      <c r="B153" t="s">
        <v>133</v>
      </c>
      <c r="C153" t="s">
        <v>45</v>
      </c>
      <c r="D153" t="s">
        <v>33</v>
      </c>
      <c r="E153">
        <v>1000</v>
      </c>
      <c r="F153">
        <v>5115</v>
      </c>
      <c r="H153" t="s">
        <v>34</v>
      </c>
    </row>
    <row r="154" spans="1:8" x14ac:dyDescent="0.25">
      <c r="A154">
        <v>153</v>
      </c>
      <c r="B154" t="s">
        <v>134</v>
      </c>
      <c r="C154" t="s">
        <v>45</v>
      </c>
      <c r="D154" t="s">
        <v>33</v>
      </c>
      <c r="E154">
        <v>170</v>
      </c>
      <c r="F154">
        <v>6115</v>
      </c>
      <c r="H154" t="s">
        <v>34</v>
      </c>
    </row>
    <row r="155" spans="1:8" x14ac:dyDescent="0.25">
      <c r="A155">
        <v>154</v>
      </c>
      <c r="B155" t="s">
        <v>135</v>
      </c>
      <c r="C155" t="s">
        <v>45</v>
      </c>
      <c r="D155" t="s">
        <v>33</v>
      </c>
      <c r="E155">
        <v>160</v>
      </c>
      <c r="F155">
        <v>6285</v>
      </c>
      <c r="H155" t="s">
        <v>34</v>
      </c>
    </row>
    <row r="156" spans="1:8" x14ac:dyDescent="0.25">
      <c r="A156">
        <v>155</v>
      </c>
      <c r="B156" t="s">
        <v>136</v>
      </c>
      <c r="C156" t="s">
        <v>45</v>
      </c>
      <c r="D156" t="s">
        <v>33</v>
      </c>
      <c r="E156">
        <v>1000</v>
      </c>
      <c r="F156">
        <v>6445</v>
      </c>
      <c r="H156" t="s">
        <v>34</v>
      </c>
    </row>
    <row r="157" spans="1:8" x14ac:dyDescent="0.25">
      <c r="A157">
        <v>156</v>
      </c>
      <c r="B157" t="s">
        <v>137</v>
      </c>
      <c r="C157" t="s">
        <v>45</v>
      </c>
      <c r="D157" t="s">
        <v>33</v>
      </c>
      <c r="E157">
        <v>170</v>
      </c>
      <c r="F157">
        <v>7445</v>
      </c>
      <c r="H157" t="s">
        <v>34</v>
      </c>
    </row>
    <row r="158" spans="1:8" x14ac:dyDescent="0.25">
      <c r="A158">
        <v>157</v>
      </c>
      <c r="B158" t="s">
        <v>138</v>
      </c>
      <c r="C158" t="s">
        <v>45</v>
      </c>
      <c r="D158" t="s">
        <v>33</v>
      </c>
      <c r="E158">
        <v>160</v>
      </c>
      <c r="F158">
        <v>7615</v>
      </c>
      <c r="H158" t="s">
        <v>34</v>
      </c>
    </row>
    <row r="159" spans="1:8" x14ac:dyDescent="0.25">
      <c r="A159">
        <v>158</v>
      </c>
      <c r="B159" t="s">
        <v>139</v>
      </c>
      <c r="C159" t="s">
        <v>45</v>
      </c>
      <c r="D159" t="s">
        <v>33</v>
      </c>
      <c r="E159">
        <v>1000</v>
      </c>
      <c r="F159">
        <v>7775</v>
      </c>
      <c r="H159" t="s">
        <v>34</v>
      </c>
    </row>
    <row r="160" spans="1:8" x14ac:dyDescent="0.25">
      <c r="A160">
        <v>159</v>
      </c>
      <c r="B160" t="s">
        <v>140</v>
      </c>
      <c r="C160" t="s">
        <v>45</v>
      </c>
      <c r="D160" t="s">
        <v>33</v>
      </c>
      <c r="E160">
        <v>170</v>
      </c>
      <c r="F160">
        <v>8775</v>
      </c>
      <c r="H160" t="s">
        <v>34</v>
      </c>
    </row>
    <row r="161" spans="1:8" x14ac:dyDescent="0.25">
      <c r="A161">
        <v>160</v>
      </c>
      <c r="B161" t="s">
        <v>141</v>
      </c>
      <c r="C161" t="s">
        <v>45</v>
      </c>
      <c r="D161" t="s">
        <v>33</v>
      </c>
      <c r="E161">
        <v>160</v>
      </c>
      <c r="F161">
        <v>8945</v>
      </c>
      <c r="H161" t="s">
        <v>34</v>
      </c>
    </row>
    <row r="162" spans="1:8" x14ac:dyDescent="0.25">
      <c r="A162">
        <v>161</v>
      </c>
      <c r="B162" t="s">
        <v>142</v>
      </c>
      <c r="C162" t="s">
        <v>45</v>
      </c>
      <c r="D162" t="s">
        <v>33</v>
      </c>
      <c r="E162">
        <v>1000</v>
      </c>
      <c r="F162">
        <v>9105</v>
      </c>
      <c r="H162" t="s">
        <v>34</v>
      </c>
    </row>
    <row r="163" spans="1:8" x14ac:dyDescent="0.25">
      <c r="A163">
        <v>162</v>
      </c>
      <c r="B163" t="s">
        <v>143</v>
      </c>
      <c r="C163" t="s">
        <v>45</v>
      </c>
      <c r="D163" t="s">
        <v>33</v>
      </c>
      <c r="E163">
        <v>170</v>
      </c>
      <c r="F163">
        <v>10105</v>
      </c>
      <c r="H163" t="s">
        <v>34</v>
      </c>
    </row>
    <row r="164" spans="1:8" x14ac:dyDescent="0.25">
      <c r="A164">
        <v>163</v>
      </c>
      <c r="B164" t="s">
        <v>144</v>
      </c>
      <c r="C164" t="s">
        <v>45</v>
      </c>
      <c r="D164" t="s">
        <v>33</v>
      </c>
      <c r="E164">
        <v>160</v>
      </c>
      <c r="F164">
        <v>10275</v>
      </c>
      <c r="H164" t="s">
        <v>34</v>
      </c>
    </row>
    <row r="165" spans="1:8" x14ac:dyDescent="0.25">
      <c r="A165">
        <v>164</v>
      </c>
      <c r="B165" t="s">
        <v>145</v>
      </c>
      <c r="C165" t="s">
        <v>37</v>
      </c>
      <c r="D165" t="s">
        <v>33</v>
      </c>
      <c r="E165">
        <v>10000</v>
      </c>
      <c r="F165">
        <v>10435</v>
      </c>
      <c r="G165">
        <v>134207828013</v>
      </c>
      <c r="H165" t="s">
        <v>34</v>
      </c>
    </row>
    <row r="166" spans="1:8" x14ac:dyDescent="0.25">
      <c r="A166">
        <v>165</v>
      </c>
      <c r="B166" t="s">
        <v>146</v>
      </c>
      <c r="C166" t="s">
        <v>45</v>
      </c>
      <c r="D166" t="s">
        <v>33</v>
      </c>
      <c r="E166">
        <v>170</v>
      </c>
      <c r="F166">
        <v>435</v>
      </c>
      <c r="H166" t="s">
        <v>34</v>
      </c>
    </row>
    <row r="167" spans="1:8" x14ac:dyDescent="0.25">
      <c r="A167">
        <v>166</v>
      </c>
      <c r="B167" t="s">
        <v>147</v>
      </c>
      <c r="C167" t="s">
        <v>45</v>
      </c>
      <c r="D167" t="s">
        <v>33</v>
      </c>
      <c r="E167">
        <v>160</v>
      </c>
      <c r="F167">
        <v>605</v>
      </c>
      <c r="H167" t="s">
        <v>34</v>
      </c>
    </row>
    <row r="168" spans="1:8" x14ac:dyDescent="0.25">
      <c r="A168">
        <v>167</v>
      </c>
      <c r="B168" t="s">
        <v>148</v>
      </c>
      <c r="C168" t="s">
        <v>45</v>
      </c>
      <c r="D168" t="s">
        <v>33</v>
      </c>
      <c r="E168">
        <v>1000</v>
      </c>
      <c r="F168">
        <v>765</v>
      </c>
      <c r="H168" t="s">
        <v>34</v>
      </c>
    </row>
    <row r="169" spans="1:8" x14ac:dyDescent="0.25">
      <c r="A169">
        <v>168</v>
      </c>
      <c r="B169" t="s">
        <v>149</v>
      </c>
      <c r="C169" t="s">
        <v>45</v>
      </c>
      <c r="D169" t="s">
        <v>33</v>
      </c>
      <c r="E169">
        <v>170</v>
      </c>
      <c r="F169">
        <v>1765</v>
      </c>
      <c r="H169" t="s">
        <v>34</v>
      </c>
    </row>
    <row r="170" spans="1:8" x14ac:dyDescent="0.25">
      <c r="A170">
        <v>169</v>
      </c>
      <c r="B170" t="s">
        <v>150</v>
      </c>
      <c r="C170" t="s">
        <v>45</v>
      </c>
      <c r="D170" t="s">
        <v>33</v>
      </c>
      <c r="E170">
        <v>160</v>
      </c>
      <c r="F170">
        <v>1935</v>
      </c>
      <c r="H170" t="s">
        <v>34</v>
      </c>
    </row>
    <row r="171" spans="1:8" x14ac:dyDescent="0.25">
      <c r="A171">
        <v>170</v>
      </c>
      <c r="B171" t="s">
        <v>151</v>
      </c>
      <c r="C171" t="s">
        <v>45</v>
      </c>
      <c r="D171" t="s">
        <v>33</v>
      </c>
      <c r="E171">
        <v>1000</v>
      </c>
      <c r="F171">
        <v>2095</v>
      </c>
      <c r="H171" t="s">
        <v>34</v>
      </c>
    </row>
    <row r="172" spans="1:8" x14ac:dyDescent="0.25">
      <c r="A172">
        <v>171</v>
      </c>
      <c r="B172" t="s">
        <v>152</v>
      </c>
      <c r="C172" t="s">
        <v>45</v>
      </c>
      <c r="D172" t="s">
        <v>33</v>
      </c>
      <c r="E172">
        <v>170</v>
      </c>
      <c r="F172">
        <v>3095</v>
      </c>
      <c r="H172" t="s">
        <v>34</v>
      </c>
    </row>
    <row r="173" spans="1:8" x14ac:dyDescent="0.25">
      <c r="A173">
        <v>172</v>
      </c>
      <c r="B173" t="s">
        <v>153</v>
      </c>
      <c r="C173" t="s">
        <v>45</v>
      </c>
      <c r="D173" t="s">
        <v>33</v>
      </c>
      <c r="E173">
        <v>160</v>
      </c>
      <c r="F173">
        <v>3265</v>
      </c>
      <c r="H173" t="s">
        <v>34</v>
      </c>
    </row>
    <row r="174" spans="1:8" x14ac:dyDescent="0.25">
      <c r="A174">
        <v>173</v>
      </c>
      <c r="B174" t="s">
        <v>154</v>
      </c>
      <c r="C174" t="s">
        <v>45</v>
      </c>
      <c r="D174" t="s">
        <v>33</v>
      </c>
      <c r="E174">
        <v>1000</v>
      </c>
      <c r="F174">
        <v>3425</v>
      </c>
      <c r="H174" t="s">
        <v>34</v>
      </c>
    </row>
    <row r="175" spans="1:8" x14ac:dyDescent="0.25">
      <c r="A175">
        <v>174</v>
      </c>
      <c r="B175" t="s">
        <v>155</v>
      </c>
      <c r="C175" t="s">
        <v>45</v>
      </c>
      <c r="D175" t="s">
        <v>33</v>
      </c>
      <c r="E175">
        <v>1000</v>
      </c>
      <c r="F175">
        <v>4425</v>
      </c>
      <c r="H175" t="s">
        <v>34</v>
      </c>
    </row>
    <row r="176" spans="1:8" x14ac:dyDescent="0.25">
      <c r="A176">
        <v>175</v>
      </c>
      <c r="B176" t="s">
        <v>156</v>
      </c>
      <c r="C176" t="s">
        <v>45</v>
      </c>
      <c r="D176" t="s">
        <v>33</v>
      </c>
      <c r="E176">
        <v>1000</v>
      </c>
      <c r="F176">
        <v>5425</v>
      </c>
      <c r="H176" t="s">
        <v>34</v>
      </c>
    </row>
    <row r="177" spans="1:8" x14ac:dyDescent="0.25">
      <c r="A177">
        <v>176</v>
      </c>
      <c r="B177" t="s">
        <v>157</v>
      </c>
      <c r="C177" t="s">
        <v>45</v>
      </c>
      <c r="D177" t="s">
        <v>33</v>
      </c>
      <c r="E177">
        <v>170</v>
      </c>
      <c r="F177">
        <v>6425</v>
      </c>
      <c r="H177" t="s">
        <v>34</v>
      </c>
    </row>
    <row r="178" spans="1:8" x14ac:dyDescent="0.25">
      <c r="A178">
        <v>177</v>
      </c>
      <c r="B178" t="s">
        <v>158</v>
      </c>
      <c r="C178" t="s">
        <v>45</v>
      </c>
      <c r="D178" t="s">
        <v>33</v>
      </c>
      <c r="E178">
        <v>160</v>
      </c>
      <c r="F178">
        <v>6595</v>
      </c>
      <c r="H178" t="s">
        <v>34</v>
      </c>
    </row>
    <row r="179" spans="1:8" x14ac:dyDescent="0.25">
      <c r="A179">
        <v>178</v>
      </c>
      <c r="B179" t="s">
        <v>159</v>
      </c>
      <c r="C179" t="s">
        <v>45</v>
      </c>
      <c r="D179" t="s">
        <v>33</v>
      </c>
      <c r="E179">
        <v>1000</v>
      </c>
      <c r="F179">
        <v>6755</v>
      </c>
      <c r="H179" t="s">
        <v>34</v>
      </c>
    </row>
    <row r="180" spans="1:8" x14ac:dyDescent="0.25">
      <c r="A180">
        <v>179</v>
      </c>
      <c r="B180" t="s">
        <v>160</v>
      </c>
      <c r="C180" t="s">
        <v>45</v>
      </c>
      <c r="D180" t="s">
        <v>33</v>
      </c>
      <c r="E180">
        <v>170</v>
      </c>
      <c r="F180">
        <v>7755</v>
      </c>
      <c r="H180" t="s">
        <v>34</v>
      </c>
    </row>
    <row r="181" spans="1:8" x14ac:dyDescent="0.25">
      <c r="A181">
        <v>180</v>
      </c>
      <c r="B181" t="s">
        <v>161</v>
      </c>
      <c r="C181" t="s">
        <v>45</v>
      </c>
      <c r="D181" t="s">
        <v>33</v>
      </c>
      <c r="E181">
        <v>160</v>
      </c>
      <c r="F181">
        <v>7925</v>
      </c>
      <c r="H181" t="s">
        <v>34</v>
      </c>
    </row>
    <row r="182" spans="1:8" x14ac:dyDescent="0.25">
      <c r="A182">
        <v>181</v>
      </c>
      <c r="B182" t="s">
        <v>162</v>
      </c>
      <c r="C182" t="s">
        <v>37</v>
      </c>
      <c r="D182" t="s">
        <v>33</v>
      </c>
      <c r="E182">
        <v>7000</v>
      </c>
      <c r="F182">
        <v>8085</v>
      </c>
      <c r="G182">
        <v>133706692087</v>
      </c>
      <c r="H182" t="s">
        <v>34</v>
      </c>
    </row>
    <row r="183" spans="1:8" x14ac:dyDescent="0.25">
      <c r="A183">
        <v>182</v>
      </c>
      <c r="B183" t="s">
        <v>163</v>
      </c>
      <c r="C183" t="s">
        <v>37</v>
      </c>
      <c r="D183" t="s">
        <v>33</v>
      </c>
      <c r="E183">
        <v>100</v>
      </c>
      <c r="F183">
        <v>1085</v>
      </c>
      <c r="G183">
        <v>133706691585</v>
      </c>
      <c r="H183" t="s">
        <v>34</v>
      </c>
    </row>
    <row r="184" spans="1:8" x14ac:dyDescent="0.25">
      <c r="A184">
        <v>183</v>
      </c>
      <c r="B184" t="s">
        <v>164</v>
      </c>
      <c r="C184" t="s">
        <v>45</v>
      </c>
      <c r="D184" t="s">
        <v>33</v>
      </c>
      <c r="E184">
        <v>1000</v>
      </c>
      <c r="F184">
        <v>985</v>
      </c>
      <c r="H184" t="s">
        <v>34</v>
      </c>
    </row>
    <row r="185" spans="1:8" x14ac:dyDescent="0.25">
      <c r="A185">
        <v>184</v>
      </c>
      <c r="B185" t="s">
        <v>165</v>
      </c>
      <c r="C185" t="s">
        <v>45</v>
      </c>
      <c r="D185" t="s">
        <v>33</v>
      </c>
      <c r="E185">
        <v>170</v>
      </c>
      <c r="F185">
        <v>1985</v>
      </c>
      <c r="H185" t="s">
        <v>34</v>
      </c>
    </row>
    <row r="186" spans="1:8" x14ac:dyDescent="0.25">
      <c r="A186">
        <v>185</v>
      </c>
      <c r="B186" t="s">
        <v>166</v>
      </c>
      <c r="C186" t="s">
        <v>45</v>
      </c>
      <c r="D186" t="s">
        <v>33</v>
      </c>
      <c r="E186">
        <v>160</v>
      </c>
      <c r="F186">
        <v>2155</v>
      </c>
      <c r="H186" t="s">
        <v>34</v>
      </c>
    </row>
    <row r="187" spans="1:8" x14ac:dyDescent="0.25">
      <c r="A187">
        <v>186</v>
      </c>
      <c r="B187" t="s">
        <v>167</v>
      </c>
      <c r="C187" t="s">
        <v>45</v>
      </c>
      <c r="D187" t="s">
        <v>33</v>
      </c>
      <c r="E187">
        <v>170</v>
      </c>
      <c r="F187">
        <v>2315</v>
      </c>
      <c r="H187" t="s">
        <v>34</v>
      </c>
    </row>
    <row r="188" spans="1:8" x14ac:dyDescent="0.25">
      <c r="A188">
        <v>187</v>
      </c>
      <c r="B188" t="s">
        <v>168</v>
      </c>
      <c r="C188" t="s">
        <v>45</v>
      </c>
      <c r="D188" t="s">
        <v>33</v>
      </c>
      <c r="E188">
        <v>160</v>
      </c>
      <c r="F188">
        <v>2485</v>
      </c>
      <c r="H188" t="s">
        <v>34</v>
      </c>
    </row>
    <row r="189" spans="1:8" x14ac:dyDescent="0.25">
      <c r="A189">
        <v>188</v>
      </c>
      <c r="B189" t="s">
        <v>169</v>
      </c>
      <c r="C189" t="s">
        <v>45</v>
      </c>
      <c r="D189" t="s">
        <v>33</v>
      </c>
      <c r="E189">
        <v>170</v>
      </c>
      <c r="F189">
        <v>2645</v>
      </c>
      <c r="H189" t="s">
        <v>34</v>
      </c>
    </row>
    <row r="190" spans="1:8" x14ac:dyDescent="0.25">
      <c r="A190">
        <v>189</v>
      </c>
      <c r="B190" t="s">
        <v>170</v>
      </c>
      <c r="C190" t="s">
        <v>45</v>
      </c>
      <c r="D190" t="s">
        <v>33</v>
      </c>
      <c r="E190">
        <v>160</v>
      </c>
      <c r="F190">
        <v>2815</v>
      </c>
      <c r="H190" t="s">
        <v>34</v>
      </c>
    </row>
    <row r="191" spans="1:8" x14ac:dyDescent="0.25">
      <c r="A191">
        <v>190</v>
      </c>
      <c r="B191" t="s">
        <v>171</v>
      </c>
      <c r="C191" t="s">
        <v>45</v>
      </c>
      <c r="D191" t="s">
        <v>33</v>
      </c>
      <c r="E191">
        <v>161</v>
      </c>
      <c r="F191">
        <v>2975</v>
      </c>
      <c r="H191" t="s">
        <v>34</v>
      </c>
    </row>
    <row r="192" spans="1:8" x14ac:dyDescent="0.25">
      <c r="A192">
        <v>191</v>
      </c>
      <c r="B192" t="s">
        <v>172</v>
      </c>
      <c r="C192" t="s">
        <v>45</v>
      </c>
      <c r="D192" t="s">
        <v>33</v>
      </c>
      <c r="E192">
        <v>170</v>
      </c>
      <c r="F192">
        <v>3136</v>
      </c>
      <c r="H192" t="s">
        <v>34</v>
      </c>
    </row>
    <row r="193" spans="1:8" x14ac:dyDescent="0.25">
      <c r="A193">
        <v>192</v>
      </c>
      <c r="B193" t="s">
        <v>173</v>
      </c>
      <c r="C193" t="s">
        <v>45</v>
      </c>
      <c r="D193" t="s">
        <v>33</v>
      </c>
      <c r="E193">
        <v>160</v>
      </c>
      <c r="F193">
        <v>3306</v>
      </c>
      <c r="H193" t="s">
        <v>34</v>
      </c>
    </row>
    <row r="194" spans="1:8" x14ac:dyDescent="0.25">
      <c r="A194">
        <v>193</v>
      </c>
      <c r="B194" t="s">
        <v>174</v>
      </c>
      <c r="C194" t="s">
        <v>45</v>
      </c>
      <c r="D194" t="s">
        <v>33</v>
      </c>
      <c r="E194">
        <v>161</v>
      </c>
      <c r="F194">
        <v>3466</v>
      </c>
      <c r="H194" t="s">
        <v>34</v>
      </c>
    </row>
    <row r="195" spans="1:8" x14ac:dyDescent="0.25">
      <c r="A195">
        <v>194</v>
      </c>
      <c r="B195" t="s">
        <v>175</v>
      </c>
      <c r="C195" t="s">
        <v>45</v>
      </c>
      <c r="D195" t="s">
        <v>33</v>
      </c>
      <c r="E195">
        <v>170</v>
      </c>
      <c r="F195">
        <v>3627</v>
      </c>
      <c r="H195" t="s">
        <v>34</v>
      </c>
    </row>
    <row r="196" spans="1:8" x14ac:dyDescent="0.25">
      <c r="A196">
        <v>195</v>
      </c>
      <c r="B196" t="s">
        <v>176</v>
      </c>
      <c r="C196" t="s">
        <v>45</v>
      </c>
      <c r="D196" t="s">
        <v>33</v>
      </c>
      <c r="E196">
        <v>160</v>
      </c>
      <c r="F196">
        <v>3797</v>
      </c>
      <c r="H196" t="s">
        <v>34</v>
      </c>
    </row>
    <row r="197" spans="1:8" x14ac:dyDescent="0.25">
      <c r="A197">
        <v>196</v>
      </c>
      <c r="B197" t="s">
        <v>177</v>
      </c>
      <c r="C197" t="s">
        <v>45</v>
      </c>
      <c r="D197" t="s">
        <v>33</v>
      </c>
      <c r="E197">
        <v>161</v>
      </c>
      <c r="F197">
        <v>3957</v>
      </c>
      <c r="H197" t="s">
        <v>34</v>
      </c>
    </row>
    <row r="198" spans="1:8" x14ac:dyDescent="0.25">
      <c r="A198">
        <v>197</v>
      </c>
      <c r="B198" t="s">
        <v>178</v>
      </c>
      <c r="C198" t="s">
        <v>45</v>
      </c>
      <c r="D198" t="s">
        <v>33</v>
      </c>
      <c r="E198">
        <v>1000</v>
      </c>
      <c r="F198">
        <v>4118</v>
      </c>
      <c r="H198" t="s">
        <v>34</v>
      </c>
    </row>
    <row r="199" spans="1:8" x14ac:dyDescent="0.25">
      <c r="A199">
        <v>198</v>
      </c>
      <c r="B199" t="s">
        <v>179</v>
      </c>
      <c r="C199" t="s">
        <v>45</v>
      </c>
      <c r="D199" t="s">
        <v>33</v>
      </c>
      <c r="E199">
        <v>1000</v>
      </c>
      <c r="F199">
        <v>5118</v>
      </c>
      <c r="H199" t="s">
        <v>34</v>
      </c>
    </row>
    <row r="200" spans="1:8" x14ac:dyDescent="0.25">
      <c r="A200">
        <v>199</v>
      </c>
      <c r="B200" t="s">
        <v>180</v>
      </c>
      <c r="C200" t="s">
        <v>37</v>
      </c>
      <c r="D200" t="s">
        <v>33</v>
      </c>
      <c r="E200">
        <v>6000</v>
      </c>
      <c r="F200">
        <v>6118</v>
      </c>
      <c r="G200" t="s">
        <v>181</v>
      </c>
      <c r="H200" t="s">
        <v>34</v>
      </c>
    </row>
    <row r="201" spans="1:8" x14ac:dyDescent="0.25">
      <c r="A201">
        <v>200</v>
      </c>
      <c r="B201" t="s">
        <v>182</v>
      </c>
      <c r="C201" t="s">
        <v>45</v>
      </c>
      <c r="D201" t="s">
        <v>33</v>
      </c>
      <c r="E201">
        <v>170</v>
      </c>
      <c r="F201">
        <v>118</v>
      </c>
      <c r="H201" t="s">
        <v>34</v>
      </c>
    </row>
    <row r="202" spans="1:8" x14ac:dyDescent="0.25">
      <c r="A202">
        <v>201</v>
      </c>
      <c r="B202" t="s">
        <v>183</v>
      </c>
      <c r="C202" t="s">
        <v>45</v>
      </c>
      <c r="D202" t="s">
        <v>33</v>
      </c>
      <c r="E202">
        <v>160</v>
      </c>
      <c r="F202">
        <v>288</v>
      </c>
      <c r="H202" t="s">
        <v>34</v>
      </c>
    </row>
    <row r="203" spans="1:8" x14ac:dyDescent="0.25">
      <c r="A203">
        <v>202</v>
      </c>
      <c r="B203" t="s">
        <v>184</v>
      </c>
      <c r="C203" t="s">
        <v>45</v>
      </c>
      <c r="D203" t="s">
        <v>33</v>
      </c>
      <c r="E203">
        <v>161</v>
      </c>
      <c r="F203">
        <v>448</v>
      </c>
      <c r="H203" t="s">
        <v>34</v>
      </c>
    </row>
    <row r="204" spans="1:8" x14ac:dyDescent="0.25">
      <c r="A204">
        <v>203</v>
      </c>
      <c r="B204" t="s">
        <v>185</v>
      </c>
      <c r="C204" t="s">
        <v>45</v>
      </c>
      <c r="D204" t="s">
        <v>33</v>
      </c>
      <c r="E204">
        <v>170</v>
      </c>
      <c r="F204">
        <v>609</v>
      </c>
      <c r="H204" t="s">
        <v>34</v>
      </c>
    </row>
    <row r="205" spans="1:8" x14ac:dyDescent="0.25">
      <c r="A205">
        <v>204</v>
      </c>
      <c r="B205" t="s">
        <v>186</v>
      </c>
      <c r="C205" t="s">
        <v>45</v>
      </c>
      <c r="D205" t="s">
        <v>33</v>
      </c>
      <c r="E205">
        <v>160</v>
      </c>
      <c r="F205">
        <v>779</v>
      </c>
      <c r="H205" t="s">
        <v>34</v>
      </c>
    </row>
    <row r="206" spans="1:8" x14ac:dyDescent="0.25">
      <c r="A206">
        <v>205</v>
      </c>
      <c r="B206" t="s">
        <v>187</v>
      </c>
      <c r="C206" t="s">
        <v>45</v>
      </c>
      <c r="D206" t="s">
        <v>33</v>
      </c>
      <c r="E206">
        <v>161</v>
      </c>
      <c r="F206">
        <v>939</v>
      </c>
      <c r="H206" t="s">
        <v>34</v>
      </c>
    </row>
    <row r="207" spans="1:8" x14ac:dyDescent="0.25">
      <c r="A207">
        <v>206</v>
      </c>
      <c r="B207" t="s">
        <v>188</v>
      </c>
      <c r="C207" t="s">
        <v>45</v>
      </c>
      <c r="D207" t="s">
        <v>33</v>
      </c>
      <c r="E207">
        <v>170</v>
      </c>
      <c r="F207">
        <v>1100</v>
      </c>
      <c r="H207" t="s">
        <v>34</v>
      </c>
    </row>
    <row r="208" spans="1:8" x14ac:dyDescent="0.25">
      <c r="A208">
        <v>207</v>
      </c>
      <c r="B208" t="s">
        <v>189</v>
      </c>
      <c r="C208" t="s">
        <v>45</v>
      </c>
      <c r="D208" t="s">
        <v>33</v>
      </c>
      <c r="E208">
        <v>160</v>
      </c>
      <c r="F208">
        <v>1270</v>
      </c>
      <c r="H208" t="s">
        <v>34</v>
      </c>
    </row>
    <row r="209" spans="1:8" x14ac:dyDescent="0.25">
      <c r="A209">
        <v>208</v>
      </c>
      <c r="B209" t="s">
        <v>190</v>
      </c>
      <c r="C209" t="s">
        <v>45</v>
      </c>
      <c r="D209" t="s">
        <v>33</v>
      </c>
      <c r="E209">
        <v>161</v>
      </c>
      <c r="F209">
        <v>1430</v>
      </c>
      <c r="H209" t="s">
        <v>34</v>
      </c>
    </row>
    <row r="210" spans="1:8" x14ac:dyDescent="0.25">
      <c r="A210">
        <v>209</v>
      </c>
      <c r="B210" t="s">
        <v>191</v>
      </c>
      <c r="C210" t="s">
        <v>45</v>
      </c>
      <c r="D210" t="s">
        <v>33</v>
      </c>
      <c r="E210">
        <v>170</v>
      </c>
      <c r="F210">
        <v>1591</v>
      </c>
      <c r="H210" t="s">
        <v>34</v>
      </c>
    </row>
    <row r="211" spans="1:8" x14ac:dyDescent="0.25">
      <c r="A211">
        <v>210</v>
      </c>
      <c r="B211" t="s">
        <v>192</v>
      </c>
      <c r="C211" t="s">
        <v>45</v>
      </c>
      <c r="D211" t="s">
        <v>33</v>
      </c>
      <c r="E211">
        <v>160</v>
      </c>
      <c r="F211">
        <v>1761</v>
      </c>
      <c r="H211" t="s">
        <v>34</v>
      </c>
    </row>
    <row r="212" spans="1:8" x14ac:dyDescent="0.25">
      <c r="A212">
        <v>211</v>
      </c>
      <c r="B212" t="s">
        <v>193</v>
      </c>
      <c r="C212" t="s">
        <v>45</v>
      </c>
      <c r="D212" t="s">
        <v>33</v>
      </c>
      <c r="E212">
        <v>161</v>
      </c>
      <c r="F212">
        <v>1921</v>
      </c>
      <c r="H212" t="s">
        <v>34</v>
      </c>
    </row>
    <row r="213" spans="1:8" x14ac:dyDescent="0.25">
      <c r="A213">
        <v>212</v>
      </c>
      <c r="B213" t="s">
        <v>194</v>
      </c>
      <c r="C213" t="s">
        <v>45</v>
      </c>
      <c r="D213" t="s">
        <v>33</v>
      </c>
      <c r="E213">
        <v>170</v>
      </c>
      <c r="F213">
        <v>2082</v>
      </c>
      <c r="H213" t="s">
        <v>34</v>
      </c>
    </row>
    <row r="214" spans="1:8" x14ac:dyDescent="0.25">
      <c r="A214">
        <v>213</v>
      </c>
      <c r="B214" t="s">
        <v>195</v>
      </c>
      <c r="C214" t="s">
        <v>45</v>
      </c>
      <c r="D214" t="s">
        <v>33</v>
      </c>
      <c r="E214">
        <v>160</v>
      </c>
      <c r="F214">
        <v>2252</v>
      </c>
      <c r="H214" t="s">
        <v>34</v>
      </c>
    </row>
    <row r="215" spans="1:8" x14ac:dyDescent="0.25">
      <c r="A215">
        <v>214</v>
      </c>
      <c r="B215" t="s">
        <v>196</v>
      </c>
      <c r="C215" t="s">
        <v>45</v>
      </c>
      <c r="D215" t="s">
        <v>33</v>
      </c>
      <c r="E215">
        <v>161</v>
      </c>
      <c r="F215">
        <v>2412</v>
      </c>
      <c r="H215" t="s">
        <v>34</v>
      </c>
    </row>
    <row r="216" spans="1:8" x14ac:dyDescent="0.25">
      <c r="A216">
        <v>215</v>
      </c>
      <c r="B216" t="s">
        <v>197</v>
      </c>
      <c r="C216" t="s">
        <v>45</v>
      </c>
      <c r="D216" t="s">
        <v>33</v>
      </c>
      <c r="E216">
        <v>1000</v>
      </c>
      <c r="F216">
        <v>2573</v>
      </c>
      <c r="H216" t="s">
        <v>34</v>
      </c>
    </row>
    <row r="217" spans="1:8" x14ac:dyDescent="0.25">
      <c r="A217">
        <v>216</v>
      </c>
      <c r="B217" t="s">
        <v>198</v>
      </c>
      <c r="C217" t="s">
        <v>45</v>
      </c>
      <c r="D217" t="s">
        <v>33</v>
      </c>
      <c r="E217">
        <v>170</v>
      </c>
      <c r="F217">
        <v>3573</v>
      </c>
      <c r="H217" t="s">
        <v>34</v>
      </c>
    </row>
    <row r="218" spans="1:8" x14ac:dyDescent="0.25">
      <c r="A218">
        <v>217</v>
      </c>
      <c r="B218" t="s">
        <v>199</v>
      </c>
      <c r="C218" t="s">
        <v>45</v>
      </c>
      <c r="D218" t="s">
        <v>33</v>
      </c>
      <c r="E218">
        <v>160</v>
      </c>
      <c r="F218">
        <v>3743</v>
      </c>
      <c r="H218" t="s">
        <v>34</v>
      </c>
    </row>
    <row r="219" spans="1:8" x14ac:dyDescent="0.25">
      <c r="A219">
        <v>218</v>
      </c>
      <c r="B219" t="s">
        <v>200</v>
      </c>
      <c r="C219" t="s">
        <v>45</v>
      </c>
      <c r="D219" t="s">
        <v>33</v>
      </c>
      <c r="E219">
        <v>161</v>
      </c>
      <c r="F219">
        <v>3903</v>
      </c>
      <c r="H219" t="s">
        <v>34</v>
      </c>
    </row>
    <row r="220" spans="1:8" x14ac:dyDescent="0.25">
      <c r="A220">
        <v>219</v>
      </c>
      <c r="B220" t="s">
        <v>201</v>
      </c>
      <c r="C220" t="s">
        <v>45</v>
      </c>
      <c r="D220" t="s">
        <v>33</v>
      </c>
      <c r="E220">
        <v>170</v>
      </c>
      <c r="F220">
        <v>4064</v>
      </c>
      <c r="H220" t="s">
        <v>34</v>
      </c>
    </row>
    <row r="221" spans="1:8" x14ac:dyDescent="0.25">
      <c r="A221">
        <v>220</v>
      </c>
      <c r="B221" t="s">
        <v>202</v>
      </c>
      <c r="C221" t="s">
        <v>45</v>
      </c>
      <c r="D221" t="s">
        <v>33</v>
      </c>
      <c r="E221">
        <v>160</v>
      </c>
      <c r="F221">
        <v>4234</v>
      </c>
      <c r="H221" t="s">
        <v>34</v>
      </c>
    </row>
    <row r="222" spans="1:8" x14ac:dyDescent="0.25">
      <c r="A222">
        <v>221</v>
      </c>
      <c r="B222" t="s">
        <v>203</v>
      </c>
      <c r="C222" t="s">
        <v>45</v>
      </c>
      <c r="D222" t="s">
        <v>33</v>
      </c>
      <c r="E222">
        <v>161</v>
      </c>
      <c r="F222">
        <v>4394</v>
      </c>
      <c r="H222" t="s">
        <v>34</v>
      </c>
    </row>
    <row r="223" spans="1:8" x14ac:dyDescent="0.25">
      <c r="A223">
        <v>222</v>
      </c>
      <c r="B223" t="s">
        <v>204</v>
      </c>
      <c r="C223" t="s">
        <v>45</v>
      </c>
      <c r="D223" t="s">
        <v>33</v>
      </c>
      <c r="E223">
        <v>1000</v>
      </c>
      <c r="F223">
        <v>4555</v>
      </c>
      <c r="H223" t="s">
        <v>34</v>
      </c>
    </row>
    <row r="224" spans="1:8" x14ac:dyDescent="0.25">
      <c r="A224">
        <v>223</v>
      </c>
      <c r="B224" t="s">
        <v>205</v>
      </c>
      <c r="C224" t="s">
        <v>45</v>
      </c>
      <c r="D224" t="s">
        <v>33</v>
      </c>
      <c r="E224">
        <v>170</v>
      </c>
      <c r="F224">
        <v>5555</v>
      </c>
      <c r="H224" t="s">
        <v>34</v>
      </c>
    </row>
    <row r="225" spans="1:8" x14ac:dyDescent="0.25">
      <c r="A225">
        <v>224</v>
      </c>
      <c r="B225" t="s">
        <v>206</v>
      </c>
      <c r="C225" t="s">
        <v>45</v>
      </c>
      <c r="D225" t="s">
        <v>33</v>
      </c>
      <c r="E225">
        <v>160</v>
      </c>
      <c r="F225">
        <v>5725</v>
      </c>
      <c r="H225" t="s">
        <v>34</v>
      </c>
    </row>
    <row r="226" spans="1:8" x14ac:dyDescent="0.25">
      <c r="A226">
        <v>225</v>
      </c>
      <c r="B226" t="s">
        <v>207</v>
      </c>
      <c r="C226" t="s">
        <v>45</v>
      </c>
      <c r="D226" t="s">
        <v>33</v>
      </c>
      <c r="E226">
        <v>161</v>
      </c>
      <c r="F226">
        <v>5885</v>
      </c>
      <c r="H226" t="s">
        <v>34</v>
      </c>
    </row>
    <row r="227" spans="1:8" x14ac:dyDescent="0.25">
      <c r="A227">
        <v>226</v>
      </c>
      <c r="B227" t="s">
        <v>208</v>
      </c>
      <c r="C227" t="s">
        <v>45</v>
      </c>
      <c r="D227" t="s">
        <v>33</v>
      </c>
      <c r="E227">
        <v>170</v>
      </c>
      <c r="F227">
        <v>6046</v>
      </c>
      <c r="H227" t="s">
        <v>34</v>
      </c>
    </row>
    <row r="228" spans="1:8" x14ac:dyDescent="0.25">
      <c r="A228">
        <v>227</v>
      </c>
      <c r="B228" t="s">
        <v>209</v>
      </c>
      <c r="C228" t="s">
        <v>45</v>
      </c>
      <c r="D228" t="s">
        <v>33</v>
      </c>
      <c r="E228">
        <v>160</v>
      </c>
      <c r="F228">
        <v>6216</v>
      </c>
      <c r="H228" t="s">
        <v>34</v>
      </c>
    </row>
    <row r="229" spans="1:8" x14ac:dyDescent="0.25">
      <c r="A229">
        <v>228</v>
      </c>
      <c r="B229" t="s">
        <v>210</v>
      </c>
      <c r="C229" t="s">
        <v>45</v>
      </c>
      <c r="D229" t="s">
        <v>33</v>
      </c>
      <c r="E229">
        <v>161</v>
      </c>
      <c r="F229">
        <v>6376</v>
      </c>
      <c r="H229" t="s">
        <v>34</v>
      </c>
    </row>
    <row r="230" spans="1:8" x14ac:dyDescent="0.25">
      <c r="A230">
        <v>229</v>
      </c>
      <c r="B230" t="s">
        <v>211</v>
      </c>
      <c r="C230" t="s">
        <v>45</v>
      </c>
      <c r="D230" t="s">
        <v>33</v>
      </c>
      <c r="E230">
        <v>170</v>
      </c>
      <c r="F230">
        <v>6537</v>
      </c>
      <c r="H230" t="s">
        <v>34</v>
      </c>
    </row>
    <row r="231" spans="1:8" x14ac:dyDescent="0.25">
      <c r="A231">
        <v>230</v>
      </c>
      <c r="B231" t="s">
        <v>212</v>
      </c>
      <c r="C231" t="s">
        <v>45</v>
      </c>
      <c r="D231" t="s">
        <v>33</v>
      </c>
      <c r="E231">
        <v>160</v>
      </c>
      <c r="F231">
        <v>6707</v>
      </c>
      <c r="H231" t="s">
        <v>34</v>
      </c>
    </row>
    <row r="232" spans="1:8" x14ac:dyDescent="0.25">
      <c r="A232">
        <v>231</v>
      </c>
      <c r="B232" t="s">
        <v>213</v>
      </c>
      <c r="C232" t="s">
        <v>45</v>
      </c>
      <c r="D232" t="s">
        <v>33</v>
      </c>
      <c r="E232">
        <v>161</v>
      </c>
      <c r="F232">
        <v>6867</v>
      </c>
      <c r="H232" t="s">
        <v>34</v>
      </c>
    </row>
    <row r="233" spans="1:8" x14ac:dyDescent="0.25">
      <c r="A233">
        <v>232</v>
      </c>
      <c r="B233" t="s">
        <v>214</v>
      </c>
      <c r="C233" t="s">
        <v>45</v>
      </c>
      <c r="D233" t="s">
        <v>33</v>
      </c>
      <c r="E233">
        <v>170</v>
      </c>
      <c r="F233">
        <v>7028</v>
      </c>
      <c r="H233" t="s">
        <v>34</v>
      </c>
    </row>
    <row r="234" spans="1:8" x14ac:dyDescent="0.25">
      <c r="A234">
        <v>233</v>
      </c>
      <c r="B234" t="s">
        <v>215</v>
      </c>
      <c r="C234" t="s">
        <v>45</v>
      </c>
      <c r="D234" t="s">
        <v>33</v>
      </c>
      <c r="E234">
        <v>160</v>
      </c>
      <c r="F234">
        <v>7198</v>
      </c>
      <c r="H234" t="s">
        <v>34</v>
      </c>
    </row>
    <row r="235" spans="1:8" x14ac:dyDescent="0.25">
      <c r="A235">
        <v>234</v>
      </c>
      <c r="B235" t="s">
        <v>216</v>
      </c>
      <c r="C235" t="s">
        <v>45</v>
      </c>
      <c r="D235" t="s">
        <v>33</v>
      </c>
      <c r="E235">
        <v>161</v>
      </c>
      <c r="F235">
        <v>7358</v>
      </c>
      <c r="H235" t="s">
        <v>34</v>
      </c>
    </row>
    <row r="236" spans="1:8" x14ac:dyDescent="0.25">
      <c r="A236">
        <v>235</v>
      </c>
      <c r="B236" t="s">
        <v>217</v>
      </c>
      <c r="C236" t="s">
        <v>45</v>
      </c>
      <c r="D236" t="s">
        <v>33</v>
      </c>
      <c r="E236">
        <v>160</v>
      </c>
      <c r="F236">
        <v>7519</v>
      </c>
      <c r="H236" t="s">
        <v>34</v>
      </c>
    </row>
    <row r="237" spans="1:8" x14ac:dyDescent="0.25">
      <c r="A237">
        <v>236</v>
      </c>
      <c r="B237" t="s">
        <v>218</v>
      </c>
      <c r="C237" t="s">
        <v>45</v>
      </c>
      <c r="D237" t="s">
        <v>33</v>
      </c>
      <c r="E237">
        <v>161</v>
      </c>
      <c r="F237">
        <v>7679</v>
      </c>
      <c r="H237" t="s">
        <v>34</v>
      </c>
    </row>
    <row r="238" spans="1:8" x14ac:dyDescent="0.25">
      <c r="A238">
        <v>237</v>
      </c>
      <c r="B238" t="s">
        <v>219</v>
      </c>
      <c r="C238" t="s">
        <v>45</v>
      </c>
      <c r="D238" t="s">
        <v>33</v>
      </c>
      <c r="E238">
        <v>1000</v>
      </c>
      <c r="F238">
        <v>7840</v>
      </c>
      <c r="H238" t="s">
        <v>34</v>
      </c>
    </row>
    <row r="239" spans="1:8" x14ac:dyDescent="0.25">
      <c r="A239">
        <v>238</v>
      </c>
      <c r="B239" t="s">
        <v>220</v>
      </c>
      <c r="C239" t="s">
        <v>45</v>
      </c>
      <c r="D239" t="s">
        <v>33</v>
      </c>
      <c r="E239">
        <v>160</v>
      </c>
      <c r="F239">
        <v>8840</v>
      </c>
      <c r="H239" t="s">
        <v>34</v>
      </c>
    </row>
    <row r="240" spans="1:8" x14ac:dyDescent="0.25">
      <c r="A240">
        <v>239</v>
      </c>
      <c r="B240" t="s">
        <v>221</v>
      </c>
      <c r="C240" t="s">
        <v>45</v>
      </c>
      <c r="D240" t="s">
        <v>33</v>
      </c>
      <c r="E240">
        <v>161</v>
      </c>
      <c r="F240">
        <v>9000</v>
      </c>
      <c r="H240" t="s">
        <v>34</v>
      </c>
    </row>
    <row r="241" spans="1:8" x14ac:dyDescent="0.25">
      <c r="A241">
        <v>240</v>
      </c>
      <c r="B241" t="s">
        <v>222</v>
      </c>
      <c r="C241" t="s">
        <v>45</v>
      </c>
      <c r="D241" t="s">
        <v>33</v>
      </c>
      <c r="E241">
        <v>160</v>
      </c>
      <c r="F241">
        <v>9161</v>
      </c>
      <c r="H241" t="s">
        <v>34</v>
      </c>
    </row>
    <row r="242" spans="1:8" x14ac:dyDescent="0.25">
      <c r="A242">
        <v>241</v>
      </c>
      <c r="B242" t="s">
        <v>223</v>
      </c>
      <c r="C242" t="s">
        <v>45</v>
      </c>
      <c r="D242" t="s">
        <v>33</v>
      </c>
      <c r="E242">
        <v>161</v>
      </c>
      <c r="F242">
        <v>9321</v>
      </c>
      <c r="H242" t="s">
        <v>34</v>
      </c>
    </row>
    <row r="243" spans="1:8" x14ac:dyDescent="0.25">
      <c r="A243">
        <v>242</v>
      </c>
      <c r="B243" t="s">
        <v>224</v>
      </c>
      <c r="C243" t="s">
        <v>45</v>
      </c>
      <c r="D243" t="s">
        <v>33</v>
      </c>
      <c r="E243">
        <v>1000</v>
      </c>
      <c r="F243">
        <v>9482</v>
      </c>
      <c r="H243" t="s">
        <v>34</v>
      </c>
    </row>
    <row r="244" spans="1:8" x14ac:dyDescent="0.25">
      <c r="A244">
        <v>243</v>
      </c>
      <c r="B244" t="s">
        <v>225</v>
      </c>
      <c r="C244" t="s">
        <v>45</v>
      </c>
      <c r="D244" t="s">
        <v>33</v>
      </c>
      <c r="E244">
        <v>160</v>
      </c>
      <c r="F244">
        <v>10482</v>
      </c>
      <c r="H244" t="s">
        <v>34</v>
      </c>
    </row>
    <row r="245" spans="1:8" x14ac:dyDescent="0.25">
      <c r="A245">
        <v>244</v>
      </c>
      <c r="B245" t="s">
        <v>226</v>
      </c>
      <c r="C245" t="s">
        <v>45</v>
      </c>
      <c r="D245" t="s">
        <v>33</v>
      </c>
      <c r="E245">
        <v>161</v>
      </c>
      <c r="F245">
        <v>10642</v>
      </c>
      <c r="H245" t="s">
        <v>34</v>
      </c>
    </row>
    <row r="246" spans="1:8" x14ac:dyDescent="0.25">
      <c r="A246">
        <v>245</v>
      </c>
      <c r="B246" t="s">
        <v>227</v>
      </c>
      <c r="C246" t="s">
        <v>45</v>
      </c>
      <c r="D246" t="s">
        <v>33</v>
      </c>
      <c r="E246">
        <v>160</v>
      </c>
      <c r="F246">
        <v>10803</v>
      </c>
      <c r="H246" t="s">
        <v>34</v>
      </c>
    </row>
    <row r="247" spans="1:8" x14ac:dyDescent="0.25">
      <c r="A247">
        <v>246</v>
      </c>
      <c r="B247" t="s">
        <v>228</v>
      </c>
      <c r="C247" t="s">
        <v>45</v>
      </c>
      <c r="D247" t="s">
        <v>33</v>
      </c>
      <c r="E247">
        <v>161</v>
      </c>
      <c r="F247">
        <v>10963</v>
      </c>
      <c r="H247" t="s">
        <v>34</v>
      </c>
    </row>
    <row r="248" spans="1:8" x14ac:dyDescent="0.25">
      <c r="A248">
        <v>247</v>
      </c>
      <c r="B248" t="s">
        <v>229</v>
      </c>
      <c r="C248" t="s">
        <v>37</v>
      </c>
      <c r="D248" t="s">
        <v>33</v>
      </c>
      <c r="E248">
        <v>10000</v>
      </c>
      <c r="F248">
        <v>11124</v>
      </c>
      <c r="G248" t="s">
        <v>230</v>
      </c>
      <c r="H248" t="s">
        <v>34</v>
      </c>
    </row>
    <row r="249" spans="1:8" x14ac:dyDescent="0.25">
      <c r="A249">
        <v>248</v>
      </c>
      <c r="B249" t="s">
        <v>231</v>
      </c>
      <c r="C249" t="s">
        <v>45</v>
      </c>
      <c r="D249" t="s">
        <v>33</v>
      </c>
      <c r="E249">
        <v>161</v>
      </c>
      <c r="F249">
        <v>1124</v>
      </c>
      <c r="H249" t="s">
        <v>34</v>
      </c>
    </row>
    <row r="250" spans="1:8" x14ac:dyDescent="0.25">
      <c r="A250">
        <v>249</v>
      </c>
      <c r="B250" t="s">
        <v>232</v>
      </c>
      <c r="C250" t="s">
        <v>45</v>
      </c>
      <c r="D250" t="s">
        <v>33</v>
      </c>
      <c r="E250">
        <v>161</v>
      </c>
      <c r="F250">
        <v>1285</v>
      </c>
      <c r="H250" t="s">
        <v>34</v>
      </c>
    </row>
    <row r="251" spans="1:8" x14ac:dyDescent="0.25">
      <c r="A251">
        <v>250</v>
      </c>
      <c r="B251" t="s">
        <v>233</v>
      </c>
      <c r="C251" t="s">
        <v>45</v>
      </c>
      <c r="D251" t="s">
        <v>33</v>
      </c>
      <c r="E251">
        <v>161</v>
      </c>
      <c r="F251">
        <v>1446</v>
      </c>
      <c r="H251" t="s">
        <v>34</v>
      </c>
    </row>
    <row r="252" spans="1:8" x14ac:dyDescent="0.25">
      <c r="A252">
        <v>251</v>
      </c>
      <c r="B252" t="s">
        <v>234</v>
      </c>
      <c r="C252" t="s">
        <v>45</v>
      </c>
      <c r="D252" t="s">
        <v>33</v>
      </c>
      <c r="E252">
        <v>161</v>
      </c>
      <c r="F252">
        <v>1607</v>
      </c>
      <c r="H252" t="s">
        <v>34</v>
      </c>
    </row>
    <row r="253" spans="1:8" x14ac:dyDescent="0.25">
      <c r="A253">
        <v>252</v>
      </c>
      <c r="B253" t="s">
        <v>235</v>
      </c>
      <c r="C253" t="s">
        <v>45</v>
      </c>
      <c r="D253" t="s">
        <v>33</v>
      </c>
      <c r="E253">
        <v>161</v>
      </c>
      <c r="F253">
        <v>1768</v>
      </c>
      <c r="H253" t="s">
        <v>34</v>
      </c>
    </row>
    <row r="254" spans="1:8" x14ac:dyDescent="0.25">
      <c r="A254">
        <v>253</v>
      </c>
      <c r="B254" t="s">
        <v>236</v>
      </c>
      <c r="C254" t="s">
        <v>45</v>
      </c>
      <c r="D254" t="s">
        <v>33</v>
      </c>
      <c r="E254">
        <v>161</v>
      </c>
      <c r="F254">
        <v>1929</v>
      </c>
      <c r="H254" t="s">
        <v>34</v>
      </c>
    </row>
    <row r="255" spans="1:8" x14ac:dyDescent="0.25">
      <c r="A255">
        <v>254</v>
      </c>
      <c r="B255" t="s">
        <v>237</v>
      </c>
      <c r="C255" t="s">
        <v>45</v>
      </c>
      <c r="D255" t="s">
        <v>33</v>
      </c>
      <c r="E255">
        <v>1000</v>
      </c>
      <c r="F255">
        <v>2090</v>
      </c>
      <c r="H255" t="s">
        <v>34</v>
      </c>
    </row>
    <row r="256" spans="1:8" x14ac:dyDescent="0.25">
      <c r="A256">
        <v>255</v>
      </c>
      <c r="B256" t="s">
        <v>238</v>
      </c>
      <c r="C256" t="s">
        <v>45</v>
      </c>
      <c r="D256" t="s">
        <v>33</v>
      </c>
      <c r="E256">
        <v>161</v>
      </c>
      <c r="F256">
        <v>3090</v>
      </c>
      <c r="H256" t="s">
        <v>34</v>
      </c>
    </row>
    <row r="257" spans="1:8" x14ac:dyDescent="0.25">
      <c r="A257">
        <v>256</v>
      </c>
      <c r="B257" t="s">
        <v>239</v>
      </c>
      <c r="C257" t="s">
        <v>45</v>
      </c>
      <c r="D257" t="s">
        <v>33</v>
      </c>
      <c r="E257">
        <v>161</v>
      </c>
      <c r="F257">
        <v>3251</v>
      </c>
      <c r="H257" t="s">
        <v>34</v>
      </c>
    </row>
    <row r="258" spans="1:8" x14ac:dyDescent="0.25">
      <c r="A258">
        <v>257</v>
      </c>
      <c r="B258" t="s">
        <v>240</v>
      </c>
      <c r="C258" t="s">
        <v>45</v>
      </c>
      <c r="D258" t="s">
        <v>33</v>
      </c>
      <c r="E258">
        <v>1000</v>
      </c>
      <c r="F258">
        <v>3412</v>
      </c>
      <c r="H258" t="s">
        <v>34</v>
      </c>
    </row>
    <row r="259" spans="1:8" x14ac:dyDescent="0.25">
      <c r="A259">
        <v>258</v>
      </c>
      <c r="B259" t="s">
        <v>241</v>
      </c>
      <c r="C259" t="s">
        <v>45</v>
      </c>
      <c r="D259" t="s">
        <v>33</v>
      </c>
      <c r="E259">
        <v>161</v>
      </c>
      <c r="F259">
        <v>4412</v>
      </c>
      <c r="H259" t="s">
        <v>34</v>
      </c>
    </row>
    <row r="260" spans="1:8" x14ac:dyDescent="0.25">
      <c r="A260">
        <v>259</v>
      </c>
      <c r="B260" t="s">
        <v>242</v>
      </c>
      <c r="C260" t="s">
        <v>45</v>
      </c>
      <c r="D260" t="s">
        <v>33</v>
      </c>
      <c r="E260">
        <v>161</v>
      </c>
      <c r="F260">
        <v>4573</v>
      </c>
      <c r="H260" t="s">
        <v>34</v>
      </c>
    </row>
    <row r="261" spans="1:8" x14ac:dyDescent="0.25">
      <c r="A261">
        <v>260</v>
      </c>
      <c r="B261" t="s">
        <v>243</v>
      </c>
      <c r="C261" t="s">
        <v>45</v>
      </c>
      <c r="D261" t="s">
        <v>33</v>
      </c>
      <c r="E261">
        <v>161</v>
      </c>
      <c r="F261">
        <v>4734</v>
      </c>
      <c r="H261" t="s">
        <v>34</v>
      </c>
    </row>
    <row r="262" spans="1:8" x14ac:dyDescent="0.25">
      <c r="A262">
        <v>261</v>
      </c>
      <c r="B262" t="s">
        <v>244</v>
      </c>
      <c r="C262" t="s">
        <v>45</v>
      </c>
      <c r="D262" t="s">
        <v>33</v>
      </c>
      <c r="E262">
        <v>161</v>
      </c>
      <c r="F262">
        <v>4895</v>
      </c>
      <c r="H262" t="s">
        <v>34</v>
      </c>
    </row>
    <row r="263" spans="1:8" x14ac:dyDescent="0.25">
      <c r="A263">
        <v>262</v>
      </c>
      <c r="B263" t="s">
        <v>245</v>
      </c>
      <c r="C263" t="s">
        <v>45</v>
      </c>
      <c r="D263" t="s">
        <v>33</v>
      </c>
      <c r="E263">
        <v>161</v>
      </c>
      <c r="F263">
        <v>5056</v>
      </c>
      <c r="H263" t="s">
        <v>34</v>
      </c>
    </row>
    <row r="264" spans="1:8" x14ac:dyDescent="0.25">
      <c r="A264">
        <v>263</v>
      </c>
      <c r="B264" t="s">
        <v>246</v>
      </c>
      <c r="C264" t="s">
        <v>45</v>
      </c>
      <c r="D264" t="s">
        <v>33</v>
      </c>
      <c r="E264">
        <v>161</v>
      </c>
      <c r="F264">
        <v>5217</v>
      </c>
      <c r="H264" t="s">
        <v>34</v>
      </c>
    </row>
    <row r="265" spans="1:8" x14ac:dyDescent="0.25">
      <c r="A265">
        <v>264</v>
      </c>
      <c r="B265" t="s">
        <v>247</v>
      </c>
      <c r="C265" t="s">
        <v>45</v>
      </c>
      <c r="D265" t="s">
        <v>33</v>
      </c>
      <c r="E265">
        <v>161</v>
      </c>
      <c r="F265">
        <v>5378</v>
      </c>
      <c r="H265" t="s">
        <v>34</v>
      </c>
    </row>
    <row r="266" spans="1:8" x14ac:dyDescent="0.25">
      <c r="A266">
        <v>265</v>
      </c>
      <c r="B266" t="s">
        <v>248</v>
      </c>
      <c r="C266" t="s">
        <v>45</v>
      </c>
      <c r="D266" t="s">
        <v>33</v>
      </c>
      <c r="E266">
        <v>161</v>
      </c>
      <c r="F266">
        <v>5539</v>
      </c>
      <c r="H266" t="s">
        <v>34</v>
      </c>
    </row>
    <row r="267" spans="1:8" x14ac:dyDescent="0.25">
      <c r="A267">
        <v>266</v>
      </c>
      <c r="B267" t="s">
        <v>249</v>
      </c>
      <c r="C267" t="s">
        <v>37</v>
      </c>
      <c r="D267" t="s">
        <v>33</v>
      </c>
      <c r="E267">
        <v>5000</v>
      </c>
      <c r="F267">
        <v>5700</v>
      </c>
      <c r="G267" t="s">
        <v>250</v>
      </c>
      <c r="H267" t="s">
        <v>34</v>
      </c>
    </row>
    <row r="268" spans="1:8" x14ac:dyDescent="0.25">
      <c r="A268">
        <v>267</v>
      </c>
      <c r="B268" t="s">
        <v>251</v>
      </c>
      <c r="C268" t="s">
        <v>45</v>
      </c>
      <c r="D268" t="s">
        <v>33</v>
      </c>
      <c r="E268">
        <v>1000</v>
      </c>
      <c r="F268">
        <v>700</v>
      </c>
      <c r="H268" t="s">
        <v>34</v>
      </c>
    </row>
    <row r="269" spans="1:8" x14ac:dyDescent="0.25">
      <c r="A269">
        <v>268</v>
      </c>
      <c r="B269" t="s">
        <v>252</v>
      </c>
      <c r="C269" t="s">
        <v>45</v>
      </c>
      <c r="D269" t="s">
        <v>33</v>
      </c>
      <c r="E269">
        <v>300</v>
      </c>
      <c r="F269">
        <v>1700</v>
      </c>
      <c r="H269" t="s">
        <v>34</v>
      </c>
    </row>
    <row r="270" spans="1:8" x14ac:dyDescent="0.25">
      <c r="A270">
        <v>269</v>
      </c>
      <c r="B270" t="s">
        <v>253</v>
      </c>
      <c r="C270" t="s">
        <v>45</v>
      </c>
      <c r="D270" t="s">
        <v>33</v>
      </c>
      <c r="E270">
        <v>1000</v>
      </c>
      <c r="F270">
        <v>2000</v>
      </c>
      <c r="H270" t="s">
        <v>34</v>
      </c>
    </row>
    <row r="271" spans="1:8" x14ac:dyDescent="0.25">
      <c r="A271">
        <v>270</v>
      </c>
      <c r="B271" t="s">
        <v>254</v>
      </c>
      <c r="C271" t="s">
        <v>37</v>
      </c>
      <c r="D271" t="s">
        <v>33</v>
      </c>
      <c r="E271">
        <v>3000</v>
      </c>
      <c r="F271">
        <v>3000</v>
      </c>
      <c r="G271" t="s">
        <v>255</v>
      </c>
      <c r="H271" t="s">
        <v>34</v>
      </c>
    </row>
    <row r="272" spans="1:8" x14ac:dyDescent="0.25">
      <c r="A272">
        <v>271</v>
      </c>
      <c r="B272" t="s">
        <v>256</v>
      </c>
      <c r="C272" t="s">
        <v>32</v>
      </c>
      <c r="D272" t="s">
        <v>33</v>
      </c>
      <c r="E272">
        <v>2100</v>
      </c>
      <c r="F272">
        <v>0</v>
      </c>
      <c r="H272" t="s">
        <v>34</v>
      </c>
    </row>
    <row r="273" spans="1:8" x14ac:dyDescent="0.25">
      <c r="A273">
        <v>272</v>
      </c>
      <c r="B273" t="s">
        <v>257</v>
      </c>
      <c r="C273" t="s">
        <v>45</v>
      </c>
      <c r="D273" t="s">
        <v>33</v>
      </c>
      <c r="E273">
        <v>1000</v>
      </c>
      <c r="F273">
        <v>2100</v>
      </c>
      <c r="H273" t="s">
        <v>34</v>
      </c>
    </row>
    <row r="274" spans="1:8" x14ac:dyDescent="0.25">
      <c r="A274">
        <v>273</v>
      </c>
      <c r="B274" t="s">
        <v>258</v>
      </c>
      <c r="C274" t="s">
        <v>37</v>
      </c>
      <c r="D274" t="s">
        <v>33</v>
      </c>
      <c r="E274">
        <v>3000</v>
      </c>
      <c r="F274">
        <v>3100</v>
      </c>
      <c r="G274">
        <v>127308879451</v>
      </c>
      <c r="H274" t="s">
        <v>34</v>
      </c>
    </row>
    <row r="275" spans="1:8" x14ac:dyDescent="0.25">
      <c r="A275">
        <v>274</v>
      </c>
      <c r="B275" t="s">
        <v>259</v>
      </c>
      <c r="C275" t="s">
        <v>45</v>
      </c>
      <c r="D275" t="s">
        <v>33</v>
      </c>
      <c r="E275">
        <v>1000</v>
      </c>
      <c r="F275">
        <v>100</v>
      </c>
      <c r="H275" t="s">
        <v>34</v>
      </c>
    </row>
    <row r="276" spans="1:8" x14ac:dyDescent="0.25">
      <c r="A276">
        <v>275</v>
      </c>
      <c r="B276" t="s">
        <v>260</v>
      </c>
      <c r="C276" t="s">
        <v>45</v>
      </c>
      <c r="D276" t="s">
        <v>33</v>
      </c>
      <c r="E276">
        <v>1000</v>
      </c>
      <c r="F276">
        <v>1100</v>
      </c>
      <c r="H276" t="s">
        <v>34</v>
      </c>
    </row>
    <row r="277" spans="1:8" x14ac:dyDescent="0.25">
      <c r="A277">
        <v>276</v>
      </c>
      <c r="B277" t="s">
        <v>261</v>
      </c>
      <c r="C277" t="s">
        <v>262</v>
      </c>
      <c r="D277" t="s">
        <v>33</v>
      </c>
      <c r="E277">
        <v>2000</v>
      </c>
      <c r="F277">
        <v>2100</v>
      </c>
      <c r="G277">
        <v>125911848942</v>
      </c>
      <c r="H277" t="s">
        <v>34</v>
      </c>
    </row>
    <row r="278" spans="1:8" x14ac:dyDescent="0.25">
      <c r="A278">
        <v>277</v>
      </c>
      <c r="B278" t="s">
        <v>263</v>
      </c>
      <c r="C278" t="s">
        <v>45</v>
      </c>
      <c r="D278" t="s">
        <v>33</v>
      </c>
      <c r="E278">
        <v>1000</v>
      </c>
      <c r="F278">
        <v>4100</v>
      </c>
      <c r="H278" t="s">
        <v>34</v>
      </c>
    </row>
    <row r="279" spans="1:8" x14ac:dyDescent="0.25">
      <c r="A279">
        <v>278</v>
      </c>
      <c r="B279" t="s">
        <v>264</v>
      </c>
      <c r="C279" t="s">
        <v>32</v>
      </c>
      <c r="D279" t="s">
        <v>33</v>
      </c>
      <c r="E279">
        <v>5000</v>
      </c>
      <c r="F279">
        <v>5100</v>
      </c>
      <c r="H279" t="s">
        <v>34</v>
      </c>
    </row>
    <row r="280" spans="1:8" x14ac:dyDescent="0.25">
      <c r="A280">
        <v>279</v>
      </c>
      <c r="B280" t="s">
        <v>265</v>
      </c>
      <c r="C280" t="s">
        <v>37</v>
      </c>
      <c r="D280" t="s">
        <v>33</v>
      </c>
      <c r="E280">
        <v>10000</v>
      </c>
      <c r="F280">
        <v>10100</v>
      </c>
      <c r="G280">
        <v>125618517535</v>
      </c>
      <c r="H280" t="s">
        <v>34</v>
      </c>
    </row>
    <row r="281" spans="1:8" x14ac:dyDescent="0.25">
      <c r="A281">
        <v>280</v>
      </c>
      <c r="B281" t="s">
        <v>266</v>
      </c>
      <c r="C281" t="s">
        <v>32</v>
      </c>
      <c r="D281" t="s">
        <v>33</v>
      </c>
      <c r="E281">
        <v>10000</v>
      </c>
      <c r="F281">
        <v>100</v>
      </c>
      <c r="H281" t="s">
        <v>34</v>
      </c>
    </row>
    <row r="282" spans="1:8" x14ac:dyDescent="0.25">
      <c r="A282">
        <v>281</v>
      </c>
      <c r="B282" t="s">
        <v>267</v>
      </c>
      <c r="C282" t="s">
        <v>37</v>
      </c>
      <c r="D282" t="s">
        <v>33</v>
      </c>
      <c r="E282">
        <v>10000</v>
      </c>
      <c r="F282">
        <v>10100</v>
      </c>
      <c r="G282">
        <v>124317629068</v>
      </c>
      <c r="H282" t="s">
        <v>34</v>
      </c>
    </row>
    <row r="283" spans="1:8" x14ac:dyDescent="0.25">
      <c r="A283">
        <v>282</v>
      </c>
      <c r="B283" t="s">
        <v>268</v>
      </c>
      <c r="C283" t="s">
        <v>37</v>
      </c>
      <c r="D283" t="s">
        <v>33</v>
      </c>
      <c r="E283">
        <v>100</v>
      </c>
      <c r="F283">
        <v>100</v>
      </c>
      <c r="G283">
        <v>124317612675</v>
      </c>
      <c r="H283" t="s">
        <v>34</v>
      </c>
    </row>
    <row r="284" spans="1:8" x14ac:dyDescent="0.25">
      <c r="E284">
        <f>SUM(E2:E283)</f>
        <v>327216</v>
      </c>
    </row>
  </sheetData>
  <autoFilter ref="A1:H284" xr:uid="{00000000-0009-0000-0000-000007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61"/>
  <sheetViews>
    <sheetView workbookViewId="0">
      <selection activeCell="B7" sqref="B7"/>
    </sheetView>
  </sheetViews>
  <sheetFormatPr defaultRowHeight="15" x14ac:dyDescent="0.25"/>
  <cols>
    <col min="1" max="1" width="4.85546875" bestFit="1" customWidth="1"/>
    <col min="2" max="2" width="52.140625" bestFit="1" customWidth="1"/>
    <col min="3" max="3" width="14.85546875" bestFit="1" customWidth="1"/>
    <col min="4" max="4" width="6.28515625" bestFit="1" customWidth="1"/>
    <col min="5" max="5" width="11.85546875" bestFit="1" customWidth="1"/>
    <col min="6" max="6" width="20.28515625" bestFit="1" customWidth="1"/>
    <col min="7" max="7" width="47.7109375" bestFit="1" customWidth="1"/>
    <col min="8" max="8" width="9.42578125" bestFit="1" customWidth="1"/>
  </cols>
  <sheetData>
    <row r="1" spans="1:8" x14ac:dyDescent="0.25">
      <c r="A1" s="22" t="s">
        <v>24</v>
      </c>
      <c r="B1" s="22" t="s">
        <v>25</v>
      </c>
      <c r="C1" s="22" t="s">
        <v>10</v>
      </c>
      <c r="D1" s="22" t="s">
        <v>26</v>
      </c>
      <c r="E1" s="22" t="s">
        <v>27</v>
      </c>
      <c r="F1" s="22" t="s">
        <v>1053</v>
      </c>
      <c r="G1" s="22" t="s">
        <v>1052</v>
      </c>
      <c r="H1" s="22" t="s">
        <v>30</v>
      </c>
    </row>
    <row r="2" spans="1:8" x14ac:dyDescent="0.25">
      <c r="A2">
        <v>1</v>
      </c>
      <c r="B2" t="s">
        <v>1051</v>
      </c>
      <c r="C2" t="s">
        <v>294</v>
      </c>
      <c r="D2" t="s">
        <v>279</v>
      </c>
      <c r="E2">
        <v>2E-8</v>
      </c>
      <c r="F2">
        <v>0.133804693952084</v>
      </c>
      <c r="G2" t="s">
        <v>291</v>
      </c>
      <c r="H2" t="s">
        <v>34</v>
      </c>
    </row>
    <row r="3" spans="1:8" x14ac:dyDescent="0.25">
      <c r="A3">
        <v>2</v>
      </c>
      <c r="B3" t="s">
        <v>1051</v>
      </c>
      <c r="C3" t="s">
        <v>294</v>
      </c>
      <c r="D3" t="s">
        <v>280</v>
      </c>
      <c r="E3">
        <v>5.9999999999999995E-8</v>
      </c>
      <c r="F3">
        <v>0.378331029185284</v>
      </c>
      <c r="G3" t="s">
        <v>291</v>
      </c>
      <c r="H3" t="s">
        <v>34</v>
      </c>
    </row>
    <row r="4" spans="1:8" x14ac:dyDescent="0.25">
      <c r="A4">
        <v>3</v>
      </c>
      <c r="B4" t="s">
        <v>1050</v>
      </c>
      <c r="C4" t="s">
        <v>294</v>
      </c>
      <c r="D4" t="s">
        <v>279</v>
      </c>
      <c r="E4">
        <v>1.7280000000000001E-5</v>
      </c>
      <c r="F4">
        <v>0.133804672012726</v>
      </c>
      <c r="G4" t="s">
        <v>291</v>
      </c>
      <c r="H4" t="s">
        <v>34</v>
      </c>
    </row>
    <row r="5" spans="1:8" x14ac:dyDescent="0.25">
      <c r="A5">
        <v>4</v>
      </c>
      <c r="B5" t="s">
        <v>1049</v>
      </c>
      <c r="C5" t="s">
        <v>301</v>
      </c>
      <c r="D5" t="s">
        <v>287</v>
      </c>
      <c r="E5">
        <v>7.3530899999999996E-3</v>
      </c>
      <c r="F5">
        <v>17.0254725296384</v>
      </c>
      <c r="G5" t="s">
        <v>291</v>
      </c>
      <c r="H5" t="s">
        <v>34</v>
      </c>
    </row>
    <row r="6" spans="1:8" x14ac:dyDescent="0.25">
      <c r="A6">
        <v>5</v>
      </c>
      <c r="B6" t="s">
        <v>1049</v>
      </c>
      <c r="C6" t="s">
        <v>294</v>
      </c>
      <c r="D6" t="s">
        <v>287</v>
      </c>
      <c r="E6">
        <v>0.29412385000000002</v>
      </c>
      <c r="F6">
        <v>17.018119433210899</v>
      </c>
      <c r="G6" t="s">
        <v>291</v>
      </c>
      <c r="H6" t="s">
        <v>34</v>
      </c>
    </row>
    <row r="7" spans="1:8" x14ac:dyDescent="0.25">
      <c r="A7">
        <v>6</v>
      </c>
      <c r="B7" t="s">
        <v>1048</v>
      </c>
      <c r="C7" t="s">
        <v>301</v>
      </c>
      <c r="D7" t="s">
        <v>287</v>
      </c>
      <c r="E7">
        <v>3.0798399999999999E-3</v>
      </c>
      <c r="F7">
        <v>16.723995576111001</v>
      </c>
      <c r="G7" t="s">
        <v>291</v>
      </c>
      <c r="H7" t="s">
        <v>34</v>
      </c>
    </row>
    <row r="8" spans="1:8" x14ac:dyDescent="0.25">
      <c r="A8">
        <v>7</v>
      </c>
      <c r="B8" t="s">
        <v>1048</v>
      </c>
      <c r="C8" t="s">
        <v>294</v>
      </c>
      <c r="D8" t="s">
        <v>287</v>
      </c>
      <c r="E8">
        <v>0.12319399</v>
      </c>
      <c r="F8">
        <v>16.720915726252802</v>
      </c>
      <c r="G8" t="s">
        <v>291</v>
      </c>
      <c r="H8" t="s">
        <v>34</v>
      </c>
    </row>
    <row r="9" spans="1:8" x14ac:dyDescent="0.25">
      <c r="A9">
        <v>8</v>
      </c>
      <c r="B9" t="s">
        <v>1047</v>
      </c>
      <c r="C9" t="s">
        <v>294</v>
      </c>
      <c r="D9" t="s">
        <v>287</v>
      </c>
      <c r="E9">
        <v>7.0603559999999996E-2</v>
      </c>
      <c r="F9">
        <v>16.597721731925599</v>
      </c>
      <c r="G9" t="s">
        <v>291</v>
      </c>
      <c r="H9" t="s">
        <v>34</v>
      </c>
    </row>
    <row r="10" spans="1:8" x14ac:dyDescent="0.25">
      <c r="A10">
        <v>9</v>
      </c>
      <c r="B10" t="s">
        <v>1046</v>
      </c>
      <c r="C10" t="s">
        <v>294</v>
      </c>
      <c r="D10" t="s">
        <v>279</v>
      </c>
      <c r="E10">
        <v>1.4048000000000001E-4</v>
      </c>
      <c r="F10">
        <v>0.13378738583258201</v>
      </c>
      <c r="G10" t="s">
        <v>291</v>
      </c>
      <c r="H10" t="s">
        <v>34</v>
      </c>
    </row>
    <row r="11" spans="1:8" x14ac:dyDescent="0.25">
      <c r="A11">
        <v>10</v>
      </c>
      <c r="B11" t="s">
        <v>1045</v>
      </c>
      <c r="C11" t="s">
        <v>294</v>
      </c>
      <c r="D11" t="s">
        <v>285</v>
      </c>
      <c r="E11">
        <v>1.3244999999999999E-4</v>
      </c>
      <c r="F11">
        <v>125.623538811153</v>
      </c>
      <c r="G11" t="s">
        <v>291</v>
      </c>
      <c r="H11" t="s">
        <v>34</v>
      </c>
    </row>
    <row r="12" spans="1:8" x14ac:dyDescent="0.25">
      <c r="A12">
        <v>11</v>
      </c>
      <c r="B12" t="s">
        <v>1044</v>
      </c>
      <c r="C12" t="s">
        <v>294</v>
      </c>
      <c r="D12" t="s">
        <v>285</v>
      </c>
      <c r="E12">
        <v>8.4975679999999998E-2</v>
      </c>
      <c r="F12">
        <v>125.623406360182</v>
      </c>
      <c r="G12" t="s">
        <v>291</v>
      </c>
      <c r="H12" t="s">
        <v>34</v>
      </c>
    </row>
    <row r="13" spans="1:8" x14ac:dyDescent="0.25">
      <c r="A13">
        <v>12</v>
      </c>
      <c r="B13" t="s">
        <v>1043</v>
      </c>
      <c r="C13" t="s">
        <v>294</v>
      </c>
      <c r="D13" t="s">
        <v>271</v>
      </c>
      <c r="E13">
        <v>1.5E-6</v>
      </c>
      <c r="F13">
        <v>5.59678E-3</v>
      </c>
      <c r="G13" t="s">
        <v>289</v>
      </c>
      <c r="H13" t="s">
        <v>34</v>
      </c>
    </row>
    <row r="14" spans="1:8" x14ac:dyDescent="0.25">
      <c r="A14">
        <v>13</v>
      </c>
      <c r="B14" t="s">
        <v>1042</v>
      </c>
      <c r="C14" t="s">
        <v>294</v>
      </c>
      <c r="D14" t="s">
        <v>277</v>
      </c>
      <c r="E14">
        <v>6.9774900000000003E-3</v>
      </c>
      <c r="F14">
        <v>39.047504260052101</v>
      </c>
      <c r="G14" t="s">
        <v>291</v>
      </c>
      <c r="H14" t="s">
        <v>34</v>
      </c>
    </row>
    <row r="15" spans="1:8" x14ac:dyDescent="0.25">
      <c r="A15">
        <v>14</v>
      </c>
      <c r="B15" t="s">
        <v>1041</v>
      </c>
      <c r="C15" t="s">
        <v>294</v>
      </c>
      <c r="D15" t="s">
        <v>279</v>
      </c>
      <c r="E15">
        <v>2.7909999999999999E-5</v>
      </c>
      <c r="F15">
        <v>0.13364690170823201</v>
      </c>
      <c r="G15" t="s">
        <v>291</v>
      </c>
      <c r="H15" t="s">
        <v>34</v>
      </c>
    </row>
    <row r="16" spans="1:8" x14ac:dyDescent="0.25">
      <c r="A16">
        <v>15</v>
      </c>
      <c r="B16" t="s">
        <v>1040</v>
      </c>
      <c r="C16" t="s">
        <v>294</v>
      </c>
      <c r="D16" t="s">
        <v>287</v>
      </c>
      <c r="E16">
        <v>2.4086999999999999E-4</v>
      </c>
      <c r="F16">
        <v>16.527118168585702</v>
      </c>
      <c r="G16" t="s">
        <v>291</v>
      </c>
      <c r="H16" t="s">
        <v>34</v>
      </c>
    </row>
    <row r="17" spans="1:8" x14ac:dyDescent="0.25">
      <c r="A17">
        <v>16</v>
      </c>
      <c r="B17" t="s">
        <v>1039</v>
      </c>
      <c r="C17" t="s">
        <v>294</v>
      </c>
      <c r="D17" t="s">
        <v>283</v>
      </c>
      <c r="E17">
        <v>4.4799999999999999E-4</v>
      </c>
      <c r="F17">
        <v>0.58888600000000002</v>
      </c>
      <c r="G17" t="s">
        <v>291</v>
      </c>
      <c r="H17" t="s">
        <v>34</v>
      </c>
    </row>
    <row r="18" spans="1:8" x14ac:dyDescent="0.25">
      <c r="A18">
        <v>17</v>
      </c>
      <c r="B18" t="s">
        <v>1038</v>
      </c>
      <c r="C18" t="s">
        <v>294</v>
      </c>
      <c r="D18" t="s">
        <v>274</v>
      </c>
      <c r="E18">
        <v>7.0587000000000004E-4</v>
      </c>
      <c r="F18">
        <v>6.7088421307516404</v>
      </c>
      <c r="G18" t="s">
        <v>291</v>
      </c>
      <c r="H18" t="s">
        <v>34</v>
      </c>
    </row>
    <row r="19" spans="1:8" x14ac:dyDescent="0.25">
      <c r="A19">
        <v>18</v>
      </c>
      <c r="B19" t="s">
        <v>1038</v>
      </c>
      <c r="C19" t="s">
        <v>294</v>
      </c>
      <c r="D19" t="s">
        <v>273</v>
      </c>
      <c r="E19">
        <v>1.4000000000000001E-7</v>
      </c>
      <c r="F19">
        <v>7.5781929245323596E-4</v>
      </c>
      <c r="G19" t="s">
        <v>291</v>
      </c>
      <c r="H19" t="s">
        <v>34</v>
      </c>
    </row>
    <row r="20" spans="1:8" x14ac:dyDescent="0.25">
      <c r="A20">
        <v>19</v>
      </c>
      <c r="B20" t="s">
        <v>1038</v>
      </c>
      <c r="C20" t="s">
        <v>294</v>
      </c>
      <c r="D20" t="s">
        <v>272</v>
      </c>
      <c r="E20">
        <v>0</v>
      </c>
      <c r="F20">
        <v>0.156169644860502</v>
      </c>
      <c r="G20" t="s">
        <v>291</v>
      </c>
      <c r="H20" t="s">
        <v>34</v>
      </c>
    </row>
    <row r="21" spans="1:8" x14ac:dyDescent="0.25">
      <c r="A21">
        <v>20</v>
      </c>
      <c r="B21" t="s">
        <v>1038</v>
      </c>
      <c r="C21" t="s">
        <v>294</v>
      </c>
      <c r="D21" t="s">
        <v>278</v>
      </c>
      <c r="E21">
        <v>0</v>
      </c>
      <c r="F21">
        <v>0.85945709475645105</v>
      </c>
      <c r="G21" t="s">
        <v>291</v>
      </c>
      <c r="H21" t="s">
        <v>34</v>
      </c>
    </row>
    <row r="22" spans="1:8" x14ac:dyDescent="0.25">
      <c r="A22">
        <v>21</v>
      </c>
      <c r="B22" t="s">
        <v>1037</v>
      </c>
      <c r="C22" t="s">
        <v>294</v>
      </c>
      <c r="D22" t="s">
        <v>282</v>
      </c>
      <c r="E22">
        <v>5.1699999999999996E-6</v>
      </c>
      <c r="F22">
        <v>4.8165239580000003</v>
      </c>
      <c r="G22" t="s">
        <v>291</v>
      </c>
      <c r="H22" t="s">
        <v>34</v>
      </c>
    </row>
    <row r="23" spans="1:8" x14ac:dyDescent="0.25">
      <c r="A23">
        <v>22</v>
      </c>
      <c r="B23" t="s">
        <v>1037</v>
      </c>
      <c r="C23" t="s">
        <v>294</v>
      </c>
      <c r="D23" t="s">
        <v>280</v>
      </c>
      <c r="E23">
        <v>0</v>
      </c>
      <c r="F23">
        <v>0.37833096109613501</v>
      </c>
      <c r="G23" t="s">
        <v>291</v>
      </c>
      <c r="H23" t="s">
        <v>34</v>
      </c>
    </row>
    <row r="24" spans="1:8" x14ac:dyDescent="0.25">
      <c r="A24">
        <v>23</v>
      </c>
      <c r="B24" t="s">
        <v>1036</v>
      </c>
      <c r="C24" t="s">
        <v>294</v>
      </c>
      <c r="D24" t="s">
        <v>285</v>
      </c>
      <c r="E24">
        <v>5.8499999999999999E-6</v>
      </c>
      <c r="F24">
        <v>125.538430675337</v>
      </c>
      <c r="G24" t="s">
        <v>291</v>
      </c>
      <c r="H24" t="s">
        <v>34</v>
      </c>
    </row>
    <row r="25" spans="1:8" x14ac:dyDescent="0.25">
      <c r="A25">
        <v>24</v>
      </c>
      <c r="B25" t="s">
        <v>1035</v>
      </c>
      <c r="C25" t="s">
        <v>294</v>
      </c>
      <c r="D25" t="s">
        <v>277</v>
      </c>
      <c r="E25">
        <v>7.0000000000000005E-8</v>
      </c>
      <c r="F25">
        <v>39.0405267671064</v>
      </c>
      <c r="G25" t="s">
        <v>291</v>
      </c>
      <c r="H25" t="s">
        <v>34</v>
      </c>
    </row>
    <row r="26" spans="1:8" x14ac:dyDescent="0.25">
      <c r="A26">
        <v>25</v>
      </c>
      <c r="B26" t="s">
        <v>1035</v>
      </c>
      <c r="C26" t="s">
        <v>294</v>
      </c>
      <c r="D26" t="s">
        <v>284</v>
      </c>
      <c r="E26">
        <v>3.3999999999999997E-7</v>
      </c>
      <c r="F26">
        <v>1.79667434483833E-3</v>
      </c>
      <c r="G26" t="s">
        <v>291</v>
      </c>
      <c r="H26" t="s">
        <v>34</v>
      </c>
    </row>
    <row r="27" spans="1:8" x14ac:dyDescent="0.25">
      <c r="A27">
        <v>26</v>
      </c>
      <c r="B27" t="s">
        <v>1034</v>
      </c>
      <c r="C27" t="s">
        <v>294</v>
      </c>
      <c r="D27" t="s">
        <v>279</v>
      </c>
      <c r="E27">
        <v>0</v>
      </c>
      <c r="F27">
        <v>0.13361899161444199</v>
      </c>
      <c r="G27" t="s">
        <v>291</v>
      </c>
      <c r="H27" t="s">
        <v>34</v>
      </c>
    </row>
    <row r="28" spans="1:8" x14ac:dyDescent="0.25">
      <c r="A28">
        <v>27</v>
      </c>
      <c r="B28" t="s">
        <v>1033</v>
      </c>
      <c r="C28" t="s">
        <v>294</v>
      </c>
      <c r="D28" t="s">
        <v>278</v>
      </c>
      <c r="E28">
        <v>7.4079999999999995E-5</v>
      </c>
      <c r="F28">
        <v>0.85945708965977397</v>
      </c>
      <c r="G28" t="s">
        <v>291</v>
      </c>
      <c r="H28" t="s">
        <v>34</v>
      </c>
    </row>
    <row r="29" spans="1:8" x14ac:dyDescent="0.25">
      <c r="A29">
        <v>28</v>
      </c>
      <c r="B29" t="s">
        <v>1032</v>
      </c>
      <c r="C29" t="s">
        <v>294</v>
      </c>
      <c r="D29" t="s">
        <v>279</v>
      </c>
      <c r="E29">
        <v>2E-8</v>
      </c>
      <c r="F29">
        <v>0.13361898859819901</v>
      </c>
      <c r="G29" t="s">
        <v>291</v>
      </c>
      <c r="H29" t="s">
        <v>34</v>
      </c>
    </row>
    <row r="30" spans="1:8" x14ac:dyDescent="0.25">
      <c r="A30">
        <v>29</v>
      </c>
      <c r="B30" t="s">
        <v>1031</v>
      </c>
      <c r="C30" t="s">
        <v>294</v>
      </c>
      <c r="D30" t="s">
        <v>282</v>
      </c>
      <c r="E30">
        <v>4.7018499999999998E-2</v>
      </c>
      <c r="F30">
        <v>4.8165187852000004</v>
      </c>
      <c r="G30" t="s">
        <v>291</v>
      </c>
      <c r="H30" t="s">
        <v>34</v>
      </c>
    </row>
    <row r="31" spans="1:8" x14ac:dyDescent="0.25">
      <c r="A31">
        <v>30</v>
      </c>
      <c r="B31" t="s">
        <v>1030</v>
      </c>
      <c r="C31" t="s">
        <v>294</v>
      </c>
      <c r="D31" t="s">
        <v>279</v>
      </c>
      <c r="E31">
        <v>4.3040000000000001E-5</v>
      </c>
      <c r="F31">
        <v>0.133618962010978</v>
      </c>
      <c r="G31" t="s">
        <v>291</v>
      </c>
      <c r="H31" t="s">
        <v>34</v>
      </c>
    </row>
    <row r="32" spans="1:8" x14ac:dyDescent="0.25">
      <c r="A32">
        <v>31</v>
      </c>
      <c r="B32" t="s">
        <v>1029</v>
      </c>
      <c r="C32" t="s">
        <v>294</v>
      </c>
      <c r="D32" t="s">
        <v>277</v>
      </c>
      <c r="E32">
        <v>5.3921200000000002E-3</v>
      </c>
      <c r="F32">
        <v>39.040526688316596</v>
      </c>
      <c r="G32" t="s">
        <v>291</v>
      </c>
      <c r="H32" t="s">
        <v>34</v>
      </c>
    </row>
    <row r="33" spans="1:8" x14ac:dyDescent="0.25">
      <c r="A33">
        <v>32</v>
      </c>
      <c r="B33" t="s">
        <v>1028</v>
      </c>
      <c r="C33" t="s">
        <v>294</v>
      </c>
      <c r="D33" t="s">
        <v>271</v>
      </c>
      <c r="E33">
        <v>1.5E-6</v>
      </c>
      <c r="F33">
        <v>5.5952800000000002E-3</v>
      </c>
      <c r="G33" t="s">
        <v>289</v>
      </c>
      <c r="H33" t="s">
        <v>34</v>
      </c>
    </row>
    <row r="34" spans="1:8" x14ac:dyDescent="0.25">
      <c r="A34">
        <v>33</v>
      </c>
      <c r="B34" t="s">
        <v>1027</v>
      </c>
      <c r="C34" t="s">
        <v>294</v>
      </c>
      <c r="D34" t="s">
        <v>285</v>
      </c>
      <c r="E34">
        <v>0.24180503</v>
      </c>
      <c r="F34">
        <v>125.538424817899</v>
      </c>
      <c r="G34" t="s">
        <v>291</v>
      </c>
      <c r="H34" t="s">
        <v>34</v>
      </c>
    </row>
    <row r="35" spans="1:8" x14ac:dyDescent="0.25">
      <c r="A35">
        <v>34</v>
      </c>
      <c r="B35" t="s">
        <v>1026</v>
      </c>
      <c r="C35" t="s">
        <v>294</v>
      </c>
      <c r="D35" t="s">
        <v>287</v>
      </c>
      <c r="E35">
        <v>2.3931000000000001E-4</v>
      </c>
      <c r="F35">
        <v>16.526877295678599</v>
      </c>
      <c r="G35" t="s">
        <v>291</v>
      </c>
      <c r="H35" t="s">
        <v>34</v>
      </c>
    </row>
    <row r="36" spans="1:8" x14ac:dyDescent="0.25">
      <c r="A36">
        <v>35</v>
      </c>
      <c r="B36" t="s">
        <v>1025</v>
      </c>
      <c r="C36" t="s">
        <v>294</v>
      </c>
      <c r="D36" t="s">
        <v>283</v>
      </c>
      <c r="E36">
        <v>4.4799999999999999E-4</v>
      </c>
      <c r="F36">
        <v>0.58843800000000002</v>
      </c>
      <c r="G36" t="s">
        <v>291</v>
      </c>
      <c r="H36" t="s">
        <v>34</v>
      </c>
    </row>
    <row r="37" spans="1:8" x14ac:dyDescent="0.25">
      <c r="A37">
        <v>36</v>
      </c>
      <c r="B37" t="s">
        <v>1024</v>
      </c>
      <c r="C37" t="s">
        <v>294</v>
      </c>
      <c r="D37" t="s">
        <v>274</v>
      </c>
      <c r="E37">
        <v>7.0573999999999995E-4</v>
      </c>
      <c r="F37">
        <v>6.7081362541885596</v>
      </c>
      <c r="G37" t="s">
        <v>291</v>
      </c>
      <c r="H37" t="s">
        <v>34</v>
      </c>
    </row>
    <row r="38" spans="1:8" x14ac:dyDescent="0.25">
      <c r="A38">
        <v>37</v>
      </c>
      <c r="B38" t="s">
        <v>1024</v>
      </c>
      <c r="C38" t="s">
        <v>294</v>
      </c>
      <c r="D38" t="s">
        <v>273</v>
      </c>
      <c r="E38">
        <v>1.4000000000000001E-7</v>
      </c>
      <c r="F38">
        <v>7.5767398909297999E-4</v>
      </c>
      <c r="G38" t="s">
        <v>291</v>
      </c>
      <c r="H38" t="s">
        <v>34</v>
      </c>
    </row>
    <row r="39" spans="1:8" x14ac:dyDescent="0.25">
      <c r="A39">
        <v>38</v>
      </c>
      <c r="B39" t="s">
        <v>1024</v>
      </c>
      <c r="C39" t="s">
        <v>294</v>
      </c>
      <c r="D39" t="s">
        <v>272</v>
      </c>
      <c r="E39">
        <v>0</v>
      </c>
      <c r="F39">
        <v>0.15616964323252899</v>
      </c>
      <c r="G39" t="s">
        <v>291</v>
      </c>
      <c r="H39" t="s">
        <v>34</v>
      </c>
    </row>
    <row r="40" spans="1:8" x14ac:dyDescent="0.25">
      <c r="A40">
        <v>39</v>
      </c>
      <c r="B40" t="s">
        <v>1024</v>
      </c>
      <c r="C40" t="s">
        <v>294</v>
      </c>
      <c r="D40" t="s">
        <v>278</v>
      </c>
      <c r="E40">
        <v>0</v>
      </c>
      <c r="F40">
        <v>0.85938300537154999</v>
      </c>
      <c r="G40" t="s">
        <v>291</v>
      </c>
      <c r="H40" t="s">
        <v>34</v>
      </c>
    </row>
    <row r="41" spans="1:8" x14ac:dyDescent="0.25">
      <c r="A41">
        <v>40</v>
      </c>
      <c r="B41" t="s">
        <v>1023</v>
      </c>
      <c r="C41" t="s">
        <v>294</v>
      </c>
      <c r="D41" t="s">
        <v>282</v>
      </c>
      <c r="E41">
        <v>5.1599999999999997E-6</v>
      </c>
      <c r="F41">
        <v>4.7695002832000002</v>
      </c>
      <c r="G41" t="s">
        <v>291</v>
      </c>
      <c r="H41" t="s">
        <v>34</v>
      </c>
    </row>
    <row r="42" spans="1:8" x14ac:dyDescent="0.25">
      <c r="A42">
        <v>41</v>
      </c>
      <c r="B42" t="s">
        <v>1023</v>
      </c>
      <c r="C42" t="s">
        <v>294</v>
      </c>
      <c r="D42" t="s">
        <v>280</v>
      </c>
      <c r="E42">
        <v>0</v>
      </c>
      <c r="F42">
        <v>0.37833096109512299</v>
      </c>
      <c r="G42" t="s">
        <v>291</v>
      </c>
      <c r="H42" t="s">
        <v>34</v>
      </c>
    </row>
    <row r="43" spans="1:8" x14ac:dyDescent="0.25">
      <c r="A43">
        <v>42</v>
      </c>
      <c r="B43" t="s">
        <v>1022</v>
      </c>
      <c r="C43" t="s">
        <v>294</v>
      </c>
      <c r="D43" t="s">
        <v>285</v>
      </c>
      <c r="E43">
        <v>5.8499999999999999E-6</v>
      </c>
      <c r="F43">
        <v>125.296619777912</v>
      </c>
      <c r="G43" t="s">
        <v>291</v>
      </c>
      <c r="H43" t="s">
        <v>34</v>
      </c>
    </row>
    <row r="44" spans="1:8" x14ac:dyDescent="0.25">
      <c r="A44">
        <v>43</v>
      </c>
      <c r="B44" t="s">
        <v>1021</v>
      </c>
      <c r="C44" t="s">
        <v>294</v>
      </c>
      <c r="D44" t="s">
        <v>277</v>
      </c>
      <c r="E44">
        <v>7.0000000000000005E-8</v>
      </c>
      <c r="F44">
        <v>39.0351345601958</v>
      </c>
      <c r="G44" t="s">
        <v>291</v>
      </c>
      <c r="H44" t="s">
        <v>34</v>
      </c>
    </row>
    <row r="45" spans="1:8" x14ac:dyDescent="0.25">
      <c r="A45">
        <v>44</v>
      </c>
      <c r="B45" t="s">
        <v>1021</v>
      </c>
      <c r="C45" t="s">
        <v>294</v>
      </c>
      <c r="D45" t="s">
        <v>284</v>
      </c>
      <c r="E45">
        <v>3.3999999999999997E-7</v>
      </c>
      <c r="F45">
        <v>1.79632985265908E-3</v>
      </c>
      <c r="G45" t="s">
        <v>291</v>
      </c>
      <c r="H45" t="s">
        <v>34</v>
      </c>
    </row>
    <row r="46" spans="1:8" x14ac:dyDescent="0.25">
      <c r="A46">
        <v>45</v>
      </c>
      <c r="B46" t="s">
        <v>1020</v>
      </c>
      <c r="C46" t="s">
        <v>294</v>
      </c>
      <c r="D46" t="s">
        <v>279</v>
      </c>
      <c r="E46">
        <v>0</v>
      </c>
      <c r="F46">
        <v>0.13357591387974299</v>
      </c>
      <c r="G46" t="s">
        <v>291</v>
      </c>
      <c r="H46" t="s">
        <v>34</v>
      </c>
    </row>
    <row r="47" spans="1:8" x14ac:dyDescent="0.25">
      <c r="A47">
        <v>46</v>
      </c>
      <c r="B47" t="s">
        <v>1019</v>
      </c>
      <c r="C47" t="s">
        <v>294</v>
      </c>
      <c r="D47" t="s">
        <v>271</v>
      </c>
      <c r="E47">
        <v>8.9999999999999996E-7</v>
      </c>
      <c r="F47">
        <v>5.5937799999999996E-3</v>
      </c>
      <c r="G47" t="s">
        <v>289</v>
      </c>
      <c r="H47" t="s">
        <v>34</v>
      </c>
    </row>
    <row r="48" spans="1:8" x14ac:dyDescent="0.25">
      <c r="A48">
        <v>47</v>
      </c>
      <c r="B48" t="s">
        <v>1019</v>
      </c>
      <c r="C48" t="s">
        <v>294</v>
      </c>
      <c r="D48" t="s">
        <v>279</v>
      </c>
      <c r="E48">
        <v>4.4669999999999998E-5</v>
      </c>
      <c r="F48">
        <v>0.13357591086610099</v>
      </c>
      <c r="G48" t="s">
        <v>291</v>
      </c>
      <c r="H48" t="s">
        <v>34</v>
      </c>
    </row>
    <row r="49" spans="1:8" x14ac:dyDescent="0.25">
      <c r="A49">
        <v>48</v>
      </c>
      <c r="B49" t="s">
        <v>1018</v>
      </c>
      <c r="C49" t="s">
        <v>294</v>
      </c>
      <c r="D49" t="s">
        <v>274</v>
      </c>
      <c r="E49">
        <v>3.5309000000000002E-4</v>
      </c>
      <c r="F49">
        <v>6.7074305129694096</v>
      </c>
      <c r="G49" t="s">
        <v>291</v>
      </c>
      <c r="H49" t="s">
        <v>34</v>
      </c>
    </row>
    <row r="50" spans="1:8" x14ac:dyDescent="0.25">
      <c r="A50">
        <v>49</v>
      </c>
      <c r="B50" t="s">
        <v>1017</v>
      </c>
      <c r="C50" t="s">
        <v>294</v>
      </c>
      <c r="D50" t="s">
        <v>277</v>
      </c>
      <c r="E50">
        <v>7.3075500000000003E-3</v>
      </c>
      <c r="F50">
        <v>39.035134481421103</v>
      </c>
      <c r="G50" t="s">
        <v>291</v>
      </c>
      <c r="H50" t="s">
        <v>34</v>
      </c>
    </row>
    <row r="51" spans="1:8" x14ac:dyDescent="0.25">
      <c r="A51">
        <v>50</v>
      </c>
      <c r="B51" t="s">
        <v>1016</v>
      </c>
      <c r="C51" t="s">
        <v>294</v>
      </c>
      <c r="D51" t="s">
        <v>285</v>
      </c>
      <c r="E51">
        <v>1.075282E-2</v>
      </c>
      <c r="F51">
        <v>125.296613924963</v>
      </c>
      <c r="G51" t="s">
        <v>291</v>
      </c>
      <c r="H51" t="s">
        <v>34</v>
      </c>
    </row>
    <row r="52" spans="1:8" x14ac:dyDescent="0.25">
      <c r="A52">
        <v>51</v>
      </c>
      <c r="B52" t="s">
        <v>1015</v>
      </c>
      <c r="C52" t="s">
        <v>294</v>
      </c>
      <c r="D52" t="s">
        <v>279</v>
      </c>
      <c r="E52">
        <v>1.08E-6</v>
      </c>
      <c r="F52">
        <v>0.133531231406333</v>
      </c>
      <c r="G52" t="s">
        <v>291</v>
      </c>
      <c r="H52" t="s">
        <v>34</v>
      </c>
    </row>
    <row r="53" spans="1:8" x14ac:dyDescent="0.25">
      <c r="A53">
        <v>52</v>
      </c>
      <c r="B53" t="s">
        <v>1014</v>
      </c>
      <c r="C53" t="s">
        <v>294</v>
      </c>
      <c r="D53" t="s">
        <v>271</v>
      </c>
      <c r="E53">
        <v>8.9999999999999996E-7</v>
      </c>
      <c r="F53">
        <v>5.5928799999999997E-3</v>
      </c>
      <c r="G53" t="s">
        <v>289</v>
      </c>
      <c r="H53" t="s">
        <v>34</v>
      </c>
    </row>
    <row r="54" spans="1:8" x14ac:dyDescent="0.25">
      <c r="A54">
        <v>53</v>
      </c>
      <c r="B54" t="s">
        <v>1013</v>
      </c>
      <c r="C54" t="s">
        <v>294</v>
      </c>
      <c r="D54" t="s">
        <v>285</v>
      </c>
      <c r="E54">
        <v>0.30507181</v>
      </c>
      <c r="F54">
        <v>125.285861101089</v>
      </c>
      <c r="G54" t="s">
        <v>291</v>
      </c>
      <c r="H54" t="s">
        <v>34</v>
      </c>
    </row>
    <row r="55" spans="1:8" x14ac:dyDescent="0.25">
      <c r="A55">
        <v>54</v>
      </c>
      <c r="B55" t="s">
        <v>1012</v>
      </c>
      <c r="C55" t="s">
        <v>294</v>
      </c>
      <c r="D55" t="s">
        <v>271</v>
      </c>
      <c r="E55">
        <v>8.9999999999999996E-7</v>
      </c>
      <c r="F55">
        <v>5.5919799999999999E-3</v>
      </c>
      <c r="G55" t="s">
        <v>289</v>
      </c>
      <c r="H55" t="s">
        <v>34</v>
      </c>
    </row>
    <row r="56" spans="1:8" x14ac:dyDescent="0.25">
      <c r="A56">
        <v>55</v>
      </c>
      <c r="B56" t="s">
        <v>1011</v>
      </c>
      <c r="C56" t="s">
        <v>294</v>
      </c>
      <c r="D56" t="s">
        <v>279</v>
      </c>
      <c r="E56">
        <v>6.3899999999999998E-6</v>
      </c>
      <c r="F56">
        <v>0.13353014585332301</v>
      </c>
      <c r="G56" t="s">
        <v>291</v>
      </c>
      <c r="H56" t="s">
        <v>34</v>
      </c>
    </row>
    <row r="57" spans="1:8" x14ac:dyDescent="0.25">
      <c r="A57">
        <v>56</v>
      </c>
      <c r="B57" t="s">
        <v>1010</v>
      </c>
      <c r="C57" t="s">
        <v>294</v>
      </c>
      <c r="D57" t="s">
        <v>271</v>
      </c>
      <c r="E57">
        <v>5.9999999999999997E-7</v>
      </c>
      <c r="F57">
        <v>5.59108E-3</v>
      </c>
      <c r="G57" t="s">
        <v>289</v>
      </c>
      <c r="H57" t="s">
        <v>34</v>
      </c>
    </row>
    <row r="58" spans="1:8" x14ac:dyDescent="0.25">
      <c r="A58">
        <v>57</v>
      </c>
      <c r="B58" t="s">
        <v>1010</v>
      </c>
      <c r="C58" t="s">
        <v>294</v>
      </c>
      <c r="D58" t="s">
        <v>278</v>
      </c>
      <c r="E58">
        <v>1.0835E-4</v>
      </c>
      <c r="F58">
        <v>0.85938300027585002</v>
      </c>
      <c r="G58" t="s">
        <v>291</v>
      </c>
      <c r="H58" t="s">
        <v>34</v>
      </c>
    </row>
    <row r="59" spans="1:8" x14ac:dyDescent="0.25">
      <c r="A59">
        <v>58</v>
      </c>
      <c r="B59" t="s">
        <v>1009</v>
      </c>
      <c r="C59" t="s">
        <v>294</v>
      </c>
      <c r="D59" t="s">
        <v>274</v>
      </c>
      <c r="E59">
        <v>7.09335E-3</v>
      </c>
      <c r="F59">
        <v>6.7070774224666998</v>
      </c>
      <c r="G59" t="s">
        <v>291</v>
      </c>
      <c r="H59" t="s">
        <v>34</v>
      </c>
    </row>
    <row r="60" spans="1:8" x14ac:dyDescent="0.25">
      <c r="A60">
        <v>59</v>
      </c>
      <c r="B60" t="s">
        <v>1008</v>
      </c>
      <c r="C60" t="s">
        <v>294</v>
      </c>
      <c r="D60" t="s">
        <v>279</v>
      </c>
      <c r="E60">
        <v>2.1739999999999999E-5</v>
      </c>
      <c r="F60">
        <v>0.13352374757786301</v>
      </c>
      <c r="G60" t="s">
        <v>291</v>
      </c>
      <c r="H60" t="s">
        <v>34</v>
      </c>
    </row>
    <row r="61" spans="1:8" x14ac:dyDescent="0.25">
      <c r="A61">
        <v>60</v>
      </c>
      <c r="B61" t="s">
        <v>1008</v>
      </c>
      <c r="C61" t="s">
        <v>294</v>
      </c>
      <c r="D61" t="s">
        <v>277</v>
      </c>
      <c r="E61">
        <v>7.8165600000000002E-3</v>
      </c>
      <c r="F61">
        <v>39.027826926408999</v>
      </c>
      <c r="G61" t="s">
        <v>291</v>
      </c>
      <c r="H61" t="s">
        <v>34</v>
      </c>
    </row>
    <row r="62" spans="1:8" x14ac:dyDescent="0.25">
      <c r="A62">
        <v>61</v>
      </c>
      <c r="B62" t="s">
        <v>1007</v>
      </c>
      <c r="C62" t="s">
        <v>294</v>
      </c>
      <c r="D62" t="s">
        <v>277</v>
      </c>
      <c r="E62">
        <v>9.4063000000000003E-4</v>
      </c>
      <c r="F62">
        <v>39.020010365369401</v>
      </c>
      <c r="G62" t="s">
        <v>291</v>
      </c>
      <c r="H62" t="s">
        <v>34</v>
      </c>
    </row>
    <row r="63" spans="1:8" x14ac:dyDescent="0.25">
      <c r="A63">
        <v>62</v>
      </c>
      <c r="B63" t="s">
        <v>1006</v>
      </c>
      <c r="C63" t="s">
        <v>294</v>
      </c>
      <c r="D63" t="s">
        <v>279</v>
      </c>
      <c r="E63">
        <v>4.3220000000000003E-5</v>
      </c>
      <c r="F63">
        <v>0.13350200700842099</v>
      </c>
      <c r="G63" t="s">
        <v>291</v>
      </c>
      <c r="H63" t="s">
        <v>34</v>
      </c>
    </row>
    <row r="64" spans="1:8" x14ac:dyDescent="0.25">
      <c r="A64">
        <v>63</v>
      </c>
      <c r="B64" t="s">
        <v>1005</v>
      </c>
      <c r="C64" t="s">
        <v>294</v>
      </c>
      <c r="D64" t="s">
        <v>271</v>
      </c>
      <c r="E64">
        <v>1.1999999999999999E-6</v>
      </c>
      <c r="F64">
        <v>5.5904800000000001E-3</v>
      </c>
      <c r="G64" t="s">
        <v>289</v>
      </c>
      <c r="H64" t="s">
        <v>34</v>
      </c>
    </row>
    <row r="65" spans="1:8" x14ac:dyDescent="0.25">
      <c r="A65">
        <v>64</v>
      </c>
      <c r="B65" t="s">
        <v>1004</v>
      </c>
      <c r="C65" t="s">
        <v>294</v>
      </c>
      <c r="D65" t="s">
        <v>277</v>
      </c>
      <c r="E65">
        <v>1.481236E-2</v>
      </c>
      <c r="F65">
        <v>39.019069731490497</v>
      </c>
      <c r="G65" t="s">
        <v>291</v>
      </c>
      <c r="H65" t="s">
        <v>34</v>
      </c>
    </row>
    <row r="66" spans="1:8" x14ac:dyDescent="0.25">
      <c r="A66">
        <v>65</v>
      </c>
      <c r="B66" t="s">
        <v>1003</v>
      </c>
      <c r="C66" t="s">
        <v>294</v>
      </c>
      <c r="D66" t="s">
        <v>278</v>
      </c>
      <c r="E66">
        <v>7.2880000000000004E-4</v>
      </c>
      <c r="F66">
        <v>0.85927464481601001</v>
      </c>
      <c r="G66" t="s">
        <v>291</v>
      </c>
      <c r="H66" t="s">
        <v>34</v>
      </c>
    </row>
    <row r="67" spans="1:8" x14ac:dyDescent="0.25">
      <c r="A67">
        <v>66</v>
      </c>
      <c r="B67" t="s">
        <v>1002</v>
      </c>
      <c r="C67" t="s">
        <v>294</v>
      </c>
      <c r="D67" t="s">
        <v>279</v>
      </c>
      <c r="E67">
        <v>1.1462E-4</v>
      </c>
      <c r="F67">
        <v>0.13345878561896601</v>
      </c>
      <c r="G67" t="s">
        <v>291</v>
      </c>
      <c r="H67" t="s">
        <v>34</v>
      </c>
    </row>
    <row r="68" spans="1:8" x14ac:dyDescent="0.25">
      <c r="A68">
        <v>67</v>
      </c>
      <c r="B68" t="s">
        <v>1001</v>
      </c>
      <c r="C68" t="s">
        <v>294</v>
      </c>
      <c r="D68" t="s">
        <v>279</v>
      </c>
      <c r="E68">
        <v>2.673E-5</v>
      </c>
      <c r="F68">
        <v>0.133344155862331</v>
      </c>
      <c r="G68" t="s">
        <v>291</v>
      </c>
      <c r="H68" t="s">
        <v>34</v>
      </c>
    </row>
    <row r="69" spans="1:8" x14ac:dyDescent="0.25">
      <c r="A69">
        <v>68</v>
      </c>
      <c r="B69" t="s">
        <v>1000</v>
      </c>
      <c r="C69" t="s">
        <v>294</v>
      </c>
      <c r="D69" t="s">
        <v>277</v>
      </c>
      <c r="E69">
        <v>9.4766099999999999E-3</v>
      </c>
      <c r="F69">
        <v>39.004257370488702</v>
      </c>
      <c r="G69" t="s">
        <v>291</v>
      </c>
      <c r="H69" t="s">
        <v>34</v>
      </c>
    </row>
    <row r="70" spans="1:8" x14ac:dyDescent="0.25">
      <c r="A70">
        <v>69</v>
      </c>
      <c r="B70" t="s">
        <v>999</v>
      </c>
      <c r="C70" t="s">
        <v>294</v>
      </c>
      <c r="D70" t="s">
        <v>285</v>
      </c>
      <c r="E70">
        <v>2.368994E-2</v>
      </c>
      <c r="F70">
        <v>124.98078928199099</v>
      </c>
      <c r="G70" t="s">
        <v>291</v>
      </c>
      <c r="H70" t="s">
        <v>34</v>
      </c>
    </row>
    <row r="71" spans="1:8" x14ac:dyDescent="0.25">
      <c r="A71">
        <v>70</v>
      </c>
      <c r="B71" t="s">
        <v>998</v>
      </c>
      <c r="C71" t="s">
        <v>294</v>
      </c>
      <c r="D71" t="s">
        <v>271</v>
      </c>
      <c r="E71">
        <v>5.9999999999999997E-7</v>
      </c>
      <c r="F71">
        <v>5.5892800000000003E-3</v>
      </c>
      <c r="G71" t="s">
        <v>289</v>
      </c>
      <c r="H71" t="s">
        <v>34</v>
      </c>
    </row>
    <row r="72" spans="1:8" x14ac:dyDescent="0.25">
      <c r="A72">
        <v>71</v>
      </c>
      <c r="B72" t="s">
        <v>997</v>
      </c>
      <c r="C72" t="s">
        <v>294</v>
      </c>
      <c r="D72" t="s">
        <v>287</v>
      </c>
      <c r="E72">
        <v>2.3776E-4</v>
      </c>
      <c r="F72">
        <v>16.5266379832198</v>
      </c>
      <c r="G72" t="s">
        <v>291</v>
      </c>
      <c r="H72" t="s">
        <v>34</v>
      </c>
    </row>
    <row r="73" spans="1:8" x14ac:dyDescent="0.25">
      <c r="A73">
        <v>72</v>
      </c>
      <c r="B73" t="s">
        <v>996</v>
      </c>
      <c r="C73" t="s">
        <v>294</v>
      </c>
      <c r="D73" t="s">
        <v>283</v>
      </c>
      <c r="E73">
        <v>4.4799999999999999E-4</v>
      </c>
      <c r="F73">
        <v>0.58799000000000001</v>
      </c>
      <c r="G73" t="s">
        <v>291</v>
      </c>
      <c r="H73" t="s">
        <v>34</v>
      </c>
    </row>
    <row r="74" spans="1:8" x14ac:dyDescent="0.25">
      <c r="A74">
        <v>73</v>
      </c>
      <c r="B74" t="s">
        <v>995</v>
      </c>
      <c r="C74" t="s">
        <v>294</v>
      </c>
      <c r="D74" t="s">
        <v>274</v>
      </c>
      <c r="E74">
        <v>7.0560000000000002E-4</v>
      </c>
      <c r="F74">
        <v>6.6999840685320997</v>
      </c>
      <c r="G74" t="s">
        <v>291</v>
      </c>
      <c r="H74" t="s">
        <v>34</v>
      </c>
    </row>
    <row r="75" spans="1:8" x14ac:dyDescent="0.25">
      <c r="A75">
        <v>74</v>
      </c>
      <c r="B75" t="s">
        <v>995</v>
      </c>
      <c r="C75" t="s">
        <v>294</v>
      </c>
      <c r="D75" t="s">
        <v>273</v>
      </c>
      <c r="E75">
        <v>1.4000000000000001E-7</v>
      </c>
      <c r="F75">
        <v>7.5752871359307595E-4</v>
      </c>
      <c r="G75" t="s">
        <v>291</v>
      </c>
      <c r="H75" t="s">
        <v>34</v>
      </c>
    </row>
    <row r="76" spans="1:8" x14ac:dyDescent="0.25">
      <c r="A76">
        <v>75</v>
      </c>
      <c r="B76" t="s">
        <v>995</v>
      </c>
      <c r="C76" t="s">
        <v>294</v>
      </c>
      <c r="D76" t="s">
        <v>272</v>
      </c>
      <c r="E76">
        <v>0</v>
      </c>
      <c r="F76">
        <v>0.15616964160486799</v>
      </c>
      <c r="G76" t="s">
        <v>291</v>
      </c>
      <c r="H76" t="s">
        <v>34</v>
      </c>
    </row>
    <row r="77" spans="1:8" x14ac:dyDescent="0.25">
      <c r="A77">
        <v>76</v>
      </c>
      <c r="B77" t="s">
        <v>995</v>
      </c>
      <c r="C77" t="s">
        <v>294</v>
      </c>
      <c r="D77" t="s">
        <v>278</v>
      </c>
      <c r="E77">
        <v>0</v>
      </c>
      <c r="F77">
        <v>0.85854584308926996</v>
      </c>
      <c r="G77" t="s">
        <v>291</v>
      </c>
      <c r="H77" t="s">
        <v>34</v>
      </c>
    </row>
    <row r="78" spans="1:8" x14ac:dyDescent="0.25">
      <c r="A78">
        <v>77</v>
      </c>
      <c r="B78" t="s">
        <v>994</v>
      </c>
      <c r="C78" t="s">
        <v>294</v>
      </c>
      <c r="D78" t="s">
        <v>282</v>
      </c>
      <c r="E78">
        <v>5.1499999999999998E-6</v>
      </c>
      <c r="F78">
        <v>4.7694951216000003</v>
      </c>
      <c r="G78" t="s">
        <v>291</v>
      </c>
      <c r="H78" t="s">
        <v>34</v>
      </c>
    </row>
    <row r="79" spans="1:8" x14ac:dyDescent="0.25">
      <c r="A79">
        <v>78</v>
      </c>
      <c r="B79" t="s">
        <v>994</v>
      </c>
      <c r="C79" t="s">
        <v>294</v>
      </c>
      <c r="D79" t="s">
        <v>280</v>
      </c>
      <c r="E79">
        <v>0</v>
      </c>
      <c r="F79">
        <v>0.37833096109411102</v>
      </c>
      <c r="G79" t="s">
        <v>291</v>
      </c>
      <c r="H79" t="s">
        <v>34</v>
      </c>
    </row>
    <row r="80" spans="1:8" x14ac:dyDescent="0.25">
      <c r="A80">
        <v>79</v>
      </c>
      <c r="B80" t="s">
        <v>993</v>
      </c>
      <c r="C80" t="s">
        <v>294</v>
      </c>
      <c r="D80" t="s">
        <v>285</v>
      </c>
      <c r="E80">
        <v>5.84E-6</v>
      </c>
      <c r="F80">
        <v>124.957099339004</v>
      </c>
      <c r="G80" t="s">
        <v>291</v>
      </c>
      <c r="H80" t="s">
        <v>34</v>
      </c>
    </row>
    <row r="81" spans="1:8" x14ac:dyDescent="0.25">
      <c r="A81">
        <v>80</v>
      </c>
      <c r="B81" t="s">
        <v>992</v>
      </c>
      <c r="C81" t="s">
        <v>294</v>
      </c>
      <c r="D81" t="s">
        <v>277</v>
      </c>
      <c r="E81">
        <v>7.0000000000000005E-8</v>
      </c>
      <c r="F81">
        <v>38.994780757564598</v>
      </c>
      <c r="G81" t="s">
        <v>291</v>
      </c>
      <c r="H81" t="s">
        <v>34</v>
      </c>
    </row>
    <row r="82" spans="1:8" x14ac:dyDescent="0.25">
      <c r="A82">
        <v>81</v>
      </c>
      <c r="B82" t="s">
        <v>992</v>
      </c>
      <c r="C82" t="s">
        <v>294</v>
      </c>
      <c r="D82" t="s">
        <v>284</v>
      </c>
      <c r="E82">
        <v>3.3999999999999997E-7</v>
      </c>
      <c r="F82">
        <v>1.7959854265323599E-3</v>
      </c>
      <c r="G82" t="s">
        <v>291</v>
      </c>
      <c r="H82" t="s">
        <v>34</v>
      </c>
    </row>
    <row r="83" spans="1:8" x14ac:dyDescent="0.25">
      <c r="A83">
        <v>82</v>
      </c>
      <c r="B83" t="s">
        <v>991</v>
      </c>
      <c r="C83" t="s">
        <v>294</v>
      </c>
      <c r="D83" t="s">
        <v>279</v>
      </c>
      <c r="E83">
        <v>0</v>
      </c>
      <c r="F83">
        <v>0.13331742211817799</v>
      </c>
      <c r="G83" t="s">
        <v>291</v>
      </c>
      <c r="H83" t="s">
        <v>34</v>
      </c>
    </row>
    <row r="84" spans="1:8" x14ac:dyDescent="0.25">
      <c r="A84">
        <v>83</v>
      </c>
      <c r="B84" t="s">
        <v>990</v>
      </c>
      <c r="C84" t="s">
        <v>294</v>
      </c>
      <c r="D84" t="s">
        <v>271</v>
      </c>
      <c r="E84">
        <v>1.7999999999999999E-6</v>
      </c>
      <c r="F84">
        <v>5.5886800000000004E-3</v>
      </c>
      <c r="G84" t="s">
        <v>289</v>
      </c>
      <c r="H84" t="s">
        <v>34</v>
      </c>
    </row>
    <row r="85" spans="1:8" x14ac:dyDescent="0.25">
      <c r="A85">
        <v>84</v>
      </c>
      <c r="B85" t="s">
        <v>990</v>
      </c>
      <c r="C85" t="s">
        <v>294</v>
      </c>
      <c r="D85" t="s">
        <v>285</v>
      </c>
      <c r="E85">
        <v>5.2159490000000003E-2</v>
      </c>
      <c r="F85">
        <v>124.95709349054199</v>
      </c>
      <c r="G85" t="s">
        <v>291</v>
      </c>
      <c r="H85" t="s">
        <v>34</v>
      </c>
    </row>
    <row r="86" spans="1:8" x14ac:dyDescent="0.25">
      <c r="A86">
        <v>85</v>
      </c>
      <c r="B86" t="s">
        <v>989</v>
      </c>
      <c r="C86" t="s">
        <v>294</v>
      </c>
      <c r="D86" t="s">
        <v>279</v>
      </c>
      <c r="E86">
        <v>6.41E-5</v>
      </c>
      <c r="F86">
        <v>0.13331741910713399</v>
      </c>
      <c r="G86" t="s">
        <v>291</v>
      </c>
      <c r="H86" t="s">
        <v>34</v>
      </c>
    </row>
    <row r="87" spans="1:8" x14ac:dyDescent="0.25">
      <c r="A87">
        <v>86</v>
      </c>
      <c r="B87" t="s">
        <v>988</v>
      </c>
      <c r="C87" t="s">
        <v>294</v>
      </c>
      <c r="D87" t="s">
        <v>277</v>
      </c>
      <c r="E87">
        <v>8.5627399999999992E-3</v>
      </c>
      <c r="F87">
        <v>38.994780678805</v>
      </c>
      <c r="G87" t="s">
        <v>291</v>
      </c>
      <c r="H87" t="s">
        <v>34</v>
      </c>
    </row>
    <row r="88" spans="1:8" x14ac:dyDescent="0.25">
      <c r="A88">
        <v>87</v>
      </c>
      <c r="B88" t="s">
        <v>987</v>
      </c>
      <c r="C88" t="s">
        <v>294</v>
      </c>
      <c r="D88" t="s">
        <v>277</v>
      </c>
      <c r="E88">
        <v>3.4757589999999998E-2</v>
      </c>
      <c r="F88">
        <v>38.986217938459902</v>
      </c>
      <c r="G88" t="s">
        <v>291</v>
      </c>
      <c r="H88" t="s">
        <v>34</v>
      </c>
    </row>
    <row r="89" spans="1:8" x14ac:dyDescent="0.25">
      <c r="A89">
        <v>88</v>
      </c>
      <c r="B89" t="s">
        <v>986</v>
      </c>
      <c r="C89" t="s">
        <v>294</v>
      </c>
      <c r="D89" t="s">
        <v>279</v>
      </c>
      <c r="E89">
        <v>7.347E-5</v>
      </c>
      <c r="F89">
        <v>0.13325331046799899</v>
      </c>
      <c r="G89" t="s">
        <v>291</v>
      </c>
      <c r="H89" t="s">
        <v>34</v>
      </c>
    </row>
    <row r="90" spans="1:8" x14ac:dyDescent="0.25">
      <c r="A90">
        <v>89</v>
      </c>
      <c r="B90" t="s">
        <v>985</v>
      </c>
      <c r="C90" t="s">
        <v>294</v>
      </c>
      <c r="D90" t="s">
        <v>288</v>
      </c>
      <c r="E90">
        <v>0.41193000000000002</v>
      </c>
      <c r="F90">
        <v>77.518877000000003</v>
      </c>
      <c r="G90" t="s">
        <v>619</v>
      </c>
      <c r="H90" t="s">
        <v>34</v>
      </c>
    </row>
    <row r="91" spans="1:8" x14ac:dyDescent="0.25">
      <c r="A91">
        <v>90</v>
      </c>
      <c r="B91" t="s">
        <v>984</v>
      </c>
      <c r="C91" t="s">
        <v>294</v>
      </c>
      <c r="D91" t="s">
        <v>279</v>
      </c>
      <c r="E91">
        <v>1.9449999999999998E-5</v>
      </c>
      <c r="F91">
        <v>0.13317983861251501</v>
      </c>
      <c r="G91" t="s">
        <v>291</v>
      </c>
      <c r="H91" t="s">
        <v>34</v>
      </c>
    </row>
    <row r="92" spans="1:8" x14ac:dyDescent="0.25">
      <c r="A92">
        <v>91</v>
      </c>
      <c r="B92" t="s">
        <v>983</v>
      </c>
      <c r="C92" t="s">
        <v>294</v>
      </c>
      <c r="D92" t="s">
        <v>271</v>
      </c>
      <c r="E92">
        <v>2.0999999999999998E-6</v>
      </c>
      <c r="F92">
        <v>5.5868799999999998E-3</v>
      </c>
      <c r="G92" t="s">
        <v>289</v>
      </c>
      <c r="H92" t="s">
        <v>34</v>
      </c>
    </row>
    <row r="93" spans="1:8" x14ac:dyDescent="0.25">
      <c r="A93">
        <v>92</v>
      </c>
      <c r="B93" t="s">
        <v>982</v>
      </c>
      <c r="C93" t="s">
        <v>294</v>
      </c>
      <c r="D93" t="s">
        <v>272</v>
      </c>
      <c r="E93">
        <v>3.8410000000000001E-4</v>
      </c>
      <c r="F93">
        <v>0.15616963997752001</v>
      </c>
      <c r="G93" t="s">
        <v>291</v>
      </c>
      <c r="H93" t="s">
        <v>34</v>
      </c>
    </row>
    <row r="94" spans="1:8" x14ac:dyDescent="0.25">
      <c r="A94">
        <v>93</v>
      </c>
      <c r="B94" t="s">
        <v>981</v>
      </c>
      <c r="C94" t="s">
        <v>294</v>
      </c>
      <c r="D94" t="s">
        <v>278</v>
      </c>
      <c r="E94">
        <v>1.20268E-3</v>
      </c>
      <c r="F94">
        <v>0.85854583799454698</v>
      </c>
      <c r="G94" t="s">
        <v>291</v>
      </c>
      <c r="H94" t="s">
        <v>34</v>
      </c>
    </row>
    <row r="95" spans="1:8" x14ac:dyDescent="0.25">
      <c r="A95">
        <v>94</v>
      </c>
      <c r="B95" t="s">
        <v>980</v>
      </c>
      <c r="C95" t="s">
        <v>294</v>
      </c>
      <c r="D95" t="s">
        <v>280</v>
      </c>
      <c r="E95">
        <v>3.1063E-4</v>
      </c>
      <c r="F95">
        <v>0.37833096109309899</v>
      </c>
      <c r="G95" t="s">
        <v>291</v>
      </c>
      <c r="H95" t="s">
        <v>34</v>
      </c>
    </row>
    <row r="96" spans="1:8" x14ac:dyDescent="0.25">
      <c r="A96">
        <v>95</v>
      </c>
      <c r="B96" t="s">
        <v>979</v>
      </c>
      <c r="C96" t="s">
        <v>294</v>
      </c>
      <c r="D96" t="s">
        <v>279</v>
      </c>
      <c r="E96">
        <v>2.6849999999999999E-5</v>
      </c>
      <c r="F96">
        <v>0.13316038455943499</v>
      </c>
      <c r="G96" t="s">
        <v>291</v>
      </c>
      <c r="H96" t="s">
        <v>34</v>
      </c>
    </row>
    <row r="97" spans="1:8" x14ac:dyDescent="0.25">
      <c r="A97">
        <v>96</v>
      </c>
      <c r="B97" t="s">
        <v>978</v>
      </c>
      <c r="C97" t="s">
        <v>294</v>
      </c>
      <c r="D97" t="s">
        <v>279</v>
      </c>
      <c r="E97">
        <v>4.8600000000000001E-6</v>
      </c>
      <c r="F97">
        <v>0.13313352662768699</v>
      </c>
      <c r="G97" t="s">
        <v>291</v>
      </c>
      <c r="H97" t="s">
        <v>34</v>
      </c>
    </row>
    <row r="98" spans="1:8" x14ac:dyDescent="0.25">
      <c r="A98">
        <v>97</v>
      </c>
      <c r="B98" t="s">
        <v>977</v>
      </c>
      <c r="C98" t="s">
        <v>294</v>
      </c>
      <c r="D98" t="s">
        <v>271</v>
      </c>
      <c r="E98">
        <v>5.9999999999999997E-7</v>
      </c>
      <c r="F98">
        <v>5.5847800000000001E-3</v>
      </c>
      <c r="G98" t="s">
        <v>289</v>
      </c>
      <c r="H98" t="s">
        <v>34</v>
      </c>
    </row>
    <row r="99" spans="1:8" x14ac:dyDescent="0.25">
      <c r="A99">
        <v>98</v>
      </c>
      <c r="B99" t="s">
        <v>976</v>
      </c>
      <c r="C99" t="s">
        <v>294</v>
      </c>
      <c r="D99" t="s">
        <v>287</v>
      </c>
      <c r="E99">
        <v>2.3622000000000001E-4</v>
      </c>
      <c r="F99">
        <v>16.5264002211003</v>
      </c>
      <c r="G99" t="s">
        <v>291</v>
      </c>
      <c r="H99" t="s">
        <v>34</v>
      </c>
    </row>
    <row r="100" spans="1:8" x14ac:dyDescent="0.25">
      <c r="A100">
        <v>99</v>
      </c>
      <c r="B100" t="s">
        <v>975</v>
      </c>
      <c r="C100" t="s">
        <v>294</v>
      </c>
      <c r="D100" t="s">
        <v>283</v>
      </c>
      <c r="E100">
        <v>4.4799999999999999E-4</v>
      </c>
      <c r="F100">
        <v>0.58754200000000001</v>
      </c>
      <c r="G100" t="s">
        <v>291</v>
      </c>
      <c r="H100" t="s">
        <v>34</v>
      </c>
    </row>
    <row r="101" spans="1:8" x14ac:dyDescent="0.25">
      <c r="A101">
        <v>100</v>
      </c>
      <c r="B101" t="s">
        <v>974</v>
      </c>
      <c r="C101" t="s">
        <v>294</v>
      </c>
      <c r="D101" t="s">
        <v>274</v>
      </c>
      <c r="E101">
        <v>7.0547000000000003E-4</v>
      </c>
      <c r="F101">
        <v>6.6992784626309199</v>
      </c>
      <c r="G101" t="s">
        <v>291</v>
      </c>
      <c r="H101" t="s">
        <v>34</v>
      </c>
    </row>
    <row r="102" spans="1:8" x14ac:dyDescent="0.25">
      <c r="A102">
        <v>101</v>
      </c>
      <c r="B102" t="s">
        <v>973</v>
      </c>
      <c r="C102" t="s">
        <v>294</v>
      </c>
      <c r="D102" t="s">
        <v>273</v>
      </c>
      <c r="E102">
        <v>1.4000000000000001E-7</v>
      </c>
      <c r="F102">
        <v>7.5738346594814805E-4</v>
      </c>
      <c r="G102" t="s">
        <v>291</v>
      </c>
      <c r="H102" t="s">
        <v>34</v>
      </c>
    </row>
    <row r="103" spans="1:8" x14ac:dyDescent="0.25">
      <c r="A103">
        <v>102</v>
      </c>
      <c r="B103" t="s">
        <v>973</v>
      </c>
      <c r="C103" t="s">
        <v>294</v>
      </c>
      <c r="D103" t="s">
        <v>272</v>
      </c>
      <c r="E103">
        <v>0</v>
      </c>
      <c r="F103">
        <v>0.15578553219163199</v>
      </c>
      <c r="G103" t="s">
        <v>291</v>
      </c>
      <c r="H103" t="s">
        <v>34</v>
      </c>
    </row>
    <row r="104" spans="1:8" x14ac:dyDescent="0.25">
      <c r="A104">
        <v>103</v>
      </c>
      <c r="B104" t="s">
        <v>973</v>
      </c>
      <c r="C104" t="s">
        <v>294</v>
      </c>
      <c r="D104" t="s">
        <v>278</v>
      </c>
      <c r="E104">
        <v>0</v>
      </c>
      <c r="F104">
        <v>0.85734314817100998</v>
      </c>
      <c r="G104" t="s">
        <v>291</v>
      </c>
      <c r="H104" t="s">
        <v>34</v>
      </c>
    </row>
    <row r="105" spans="1:8" x14ac:dyDescent="0.25">
      <c r="A105">
        <v>104</v>
      </c>
      <c r="B105" t="s">
        <v>972</v>
      </c>
      <c r="C105" t="s">
        <v>294</v>
      </c>
      <c r="D105" t="s">
        <v>282</v>
      </c>
      <c r="E105">
        <v>5.13E-6</v>
      </c>
      <c r="F105">
        <v>4.7694899712999996</v>
      </c>
      <c r="G105" t="s">
        <v>291</v>
      </c>
      <c r="H105" t="s">
        <v>34</v>
      </c>
    </row>
    <row r="106" spans="1:8" x14ac:dyDescent="0.25">
      <c r="A106">
        <v>105</v>
      </c>
      <c r="B106" t="s">
        <v>972</v>
      </c>
      <c r="C106" t="s">
        <v>294</v>
      </c>
      <c r="D106" t="s">
        <v>280</v>
      </c>
      <c r="E106">
        <v>0</v>
      </c>
      <c r="F106">
        <v>0.37802032755183601</v>
      </c>
      <c r="G106" t="s">
        <v>291</v>
      </c>
      <c r="H106" t="s">
        <v>34</v>
      </c>
    </row>
    <row r="107" spans="1:8" x14ac:dyDescent="0.25">
      <c r="A107">
        <v>106</v>
      </c>
      <c r="B107" t="s">
        <v>971</v>
      </c>
      <c r="C107" t="s">
        <v>294</v>
      </c>
      <c r="D107" t="s">
        <v>285</v>
      </c>
      <c r="E107">
        <v>5.84E-6</v>
      </c>
      <c r="F107">
        <v>124.90493399349199</v>
      </c>
      <c r="G107" t="s">
        <v>291</v>
      </c>
      <c r="H107" t="s">
        <v>34</v>
      </c>
    </row>
    <row r="108" spans="1:8" x14ac:dyDescent="0.25">
      <c r="A108">
        <v>107</v>
      </c>
      <c r="B108" t="s">
        <v>970</v>
      </c>
      <c r="C108" t="s">
        <v>294</v>
      </c>
      <c r="D108" t="s">
        <v>277</v>
      </c>
      <c r="E108">
        <v>7.0000000000000005E-8</v>
      </c>
      <c r="F108">
        <v>38.951460339651199</v>
      </c>
      <c r="G108" t="s">
        <v>291</v>
      </c>
      <c r="H108" t="s">
        <v>34</v>
      </c>
    </row>
    <row r="109" spans="1:8" x14ac:dyDescent="0.25">
      <c r="A109">
        <v>108</v>
      </c>
      <c r="B109" t="s">
        <v>970</v>
      </c>
      <c r="C109" t="s">
        <v>294</v>
      </c>
      <c r="D109" t="s">
        <v>284</v>
      </c>
      <c r="E109">
        <v>3.3999999999999997E-7</v>
      </c>
      <c r="F109">
        <v>1.79564106644544E-3</v>
      </c>
      <c r="G109" t="s">
        <v>291</v>
      </c>
      <c r="H109" t="s">
        <v>34</v>
      </c>
    </row>
    <row r="110" spans="1:8" x14ac:dyDescent="0.25">
      <c r="A110">
        <v>109</v>
      </c>
      <c r="B110" t="s">
        <v>969</v>
      </c>
      <c r="C110" t="s">
        <v>294</v>
      </c>
      <c r="D110" t="s">
        <v>279</v>
      </c>
      <c r="E110">
        <v>0</v>
      </c>
      <c r="F110">
        <v>0.133128658658733</v>
      </c>
      <c r="G110" t="s">
        <v>291</v>
      </c>
      <c r="H110" t="s">
        <v>34</v>
      </c>
    </row>
    <row r="111" spans="1:8" x14ac:dyDescent="0.25">
      <c r="A111">
        <v>110</v>
      </c>
      <c r="B111" t="s">
        <v>968</v>
      </c>
      <c r="C111" t="s">
        <v>294</v>
      </c>
      <c r="D111" t="s">
        <v>271</v>
      </c>
      <c r="E111">
        <v>1.5E-5</v>
      </c>
      <c r="F111">
        <v>5.5841800000000002E-3</v>
      </c>
      <c r="G111" t="s">
        <v>289</v>
      </c>
      <c r="H111" t="s">
        <v>34</v>
      </c>
    </row>
    <row r="112" spans="1:8" x14ac:dyDescent="0.25">
      <c r="A112">
        <v>111</v>
      </c>
      <c r="B112" t="s">
        <v>967</v>
      </c>
      <c r="C112" t="s">
        <v>294</v>
      </c>
      <c r="D112" t="s">
        <v>279</v>
      </c>
      <c r="E112">
        <v>1.7689999999999998E-5</v>
      </c>
      <c r="F112">
        <v>0.133128655649915</v>
      </c>
      <c r="G112" t="s">
        <v>291</v>
      </c>
      <c r="H112" t="s">
        <v>34</v>
      </c>
    </row>
    <row r="113" spans="1:8" x14ac:dyDescent="0.25">
      <c r="A113">
        <v>112</v>
      </c>
      <c r="B113" t="s">
        <v>966</v>
      </c>
      <c r="C113" t="s">
        <v>294</v>
      </c>
      <c r="D113" t="s">
        <v>279</v>
      </c>
      <c r="E113">
        <v>1.7309999999999999E-5</v>
      </c>
      <c r="F113">
        <v>0.13311096328829899</v>
      </c>
      <c r="G113" t="s">
        <v>291</v>
      </c>
      <c r="H113" t="s">
        <v>34</v>
      </c>
    </row>
    <row r="114" spans="1:8" x14ac:dyDescent="0.25">
      <c r="A114">
        <v>113</v>
      </c>
      <c r="B114" t="s">
        <v>965</v>
      </c>
      <c r="C114" t="s">
        <v>294</v>
      </c>
      <c r="D114" t="s">
        <v>279</v>
      </c>
      <c r="E114">
        <v>2E-8</v>
      </c>
      <c r="F114">
        <v>0.13309365224921499</v>
      </c>
      <c r="G114" t="s">
        <v>291</v>
      </c>
      <c r="H114" t="s">
        <v>34</v>
      </c>
    </row>
    <row r="115" spans="1:8" x14ac:dyDescent="0.25">
      <c r="A115">
        <v>114</v>
      </c>
      <c r="B115" t="s">
        <v>965</v>
      </c>
      <c r="C115" t="s">
        <v>294</v>
      </c>
      <c r="D115" t="s">
        <v>280</v>
      </c>
      <c r="E115">
        <v>5.9999999999999995E-8</v>
      </c>
      <c r="F115">
        <v>0.37802032755082499</v>
      </c>
      <c r="G115" t="s">
        <v>291</v>
      </c>
      <c r="H115" t="s">
        <v>34</v>
      </c>
    </row>
    <row r="116" spans="1:8" x14ac:dyDescent="0.25">
      <c r="A116">
        <v>115</v>
      </c>
      <c r="B116" t="s">
        <v>964</v>
      </c>
      <c r="C116" t="s">
        <v>294</v>
      </c>
      <c r="D116" t="s">
        <v>279</v>
      </c>
      <c r="E116">
        <v>1.719E-5</v>
      </c>
      <c r="F116">
        <v>0.13309363042644501</v>
      </c>
      <c r="G116" t="s">
        <v>291</v>
      </c>
      <c r="H116" t="s">
        <v>34</v>
      </c>
    </row>
    <row r="117" spans="1:8" x14ac:dyDescent="0.25">
      <c r="A117">
        <v>116</v>
      </c>
      <c r="B117" t="s">
        <v>963</v>
      </c>
      <c r="C117" t="s">
        <v>294</v>
      </c>
      <c r="D117" t="s">
        <v>287</v>
      </c>
      <c r="E117">
        <v>1.8841999999999999E-4</v>
      </c>
      <c r="F117">
        <v>16.526163999276498</v>
      </c>
      <c r="G117" t="s">
        <v>291</v>
      </c>
      <c r="H117" t="s">
        <v>34</v>
      </c>
    </row>
    <row r="118" spans="1:8" x14ac:dyDescent="0.25">
      <c r="A118">
        <v>117</v>
      </c>
      <c r="B118" t="s">
        <v>962</v>
      </c>
      <c r="C118" t="s">
        <v>294</v>
      </c>
      <c r="D118" t="s">
        <v>283</v>
      </c>
      <c r="E118">
        <v>5.1199999999999998E-4</v>
      </c>
      <c r="F118">
        <v>0.587094</v>
      </c>
      <c r="G118" t="s">
        <v>291</v>
      </c>
      <c r="H118" t="s">
        <v>34</v>
      </c>
    </row>
    <row r="119" spans="1:8" x14ac:dyDescent="0.25">
      <c r="A119">
        <v>118</v>
      </c>
      <c r="B119" t="s">
        <v>961</v>
      </c>
      <c r="C119" t="s">
        <v>301</v>
      </c>
      <c r="D119" t="s">
        <v>287</v>
      </c>
      <c r="E119">
        <v>7.1417700000000004E-3</v>
      </c>
      <c r="F119">
        <v>16.525975574392501</v>
      </c>
      <c r="G119" t="s">
        <v>291</v>
      </c>
      <c r="H119" t="s">
        <v>34</v>
      </c>
    </row>
    <row r="120" spans="1:8" x14ac:dyDescent="0.25">
      <c r="A120">
        <v>119</v>
      </c>
      <c r="B120" t="s">
        <v>961</v>
      </c>
      <c r="C120" t="s">
        <v>294</v>
      </c>
      <c r="D120" t="s">
        <v>287</v>
      </c>
      <c r="E120">
        <v>0.28567112</v>
      </c>
      <c r="F120">
        <v>16.518833796329599</v>
      </c>
      <c r="G120" t="s">
        <v>291</v>
      </c>
      <c r="H120" t="s">
        <v>34</v>
      </c>
    </row>
    <row r="121" spans="1:8" x14ac:dyDescent="0.25">
      <c r="A121">
        <v>120</v>
      </c>
      <c r="B121" t="s">
        <v>960</v>
      </c>
      <c r="C121" t="s">
        <v>294</v>
      </c>
      <c r="D121" t="s">
        <v>287</v>
      </c>
      <c r="E121">
        <v>0.11965356000000001</v>
      </c>
      <c r="F121">
        <v>16.233162673813698</v>
      </c>
      <c r="G121" t="s">
        <v>291</v>
      </c>
      <c r="H121" t="s">
        <v>34</v>
      </c>
    </row>
    <row r="122" spans="1:8" x14ac:dyDescent="0.25">
      <c r="A122">
        <v>121</v>
      </c>
      <c r="B122" t="s">
        <v>959</v>
      </c>
      <c r="C122" t="s">
        <v>294</v>
      </c>
      <c r="D122" t="s">
        <v>287</v>
      </c>
      <c r="E122">
        <v>6.8574499999999997E-2</v>
      </c>
      <c r="F122">
        <v>16.113509113597001</v>
      </c>
      <c r="G122" t="s">
        <v>291</v>
      </c>
      <c r="H122" t="s">
        <v>34</v>
      </c>
    </row>
    <row r="123" spans="1:8" x14ac:dyDescent="0.25">
      <c r="A123">
        <v>122</v>
      </c>
      <c r="B123" t="s">
        <v>958</v>
      </c>
      <c r="C123" t="s">
        <v>294</v>
      </c>
      <c r="D123" t="s">
        <v>279</v>
      </c>
      <c r="E123">
        <v>1.3972999999999999E-4</v>
      </c>
      <c r="F123">
        <v>0.13307643610636599</v>
      </c>
      <c r="G123" t="s">
        <v>291</v>
      </c>
      <c r="H123" t="s">
        <v>34</v>
      </c>
    </row>
    <row r="124" spans="1:8" x14ac:dyDescent="0.25">
      <c r="A124">
        <v>123</v>
      </c>
      <c r="B124" t="s">
        <v>957</v>
      </c>
      <c r="C124" t="s">
        <v>294</v>
      </c>
      <c r="D124" t="s">
        <v>285</v>
      </c>
      <c r="E124">
        <v>1.3169000000000001E-4</v>
      </c>
      <c r="F124">
        <v>124.904928149512</v>
      </c>
      <c r="G124" t="s">
        <v>291</v>
      </c>
      <c r="H124" t="s">
        <v>34</v>
      </c>
    </row>
    <row r="125" spans="1:8" x14ac:dyDescent="0.25">
      <c r="A125">
        <v>124</v>
      </c>
      <c r="B125" t="s">
        <v>956</v>
      </c>
      <c r="C125" t="s">
        <v>294</v>
      </c>
      <c r="D125" t="s">
        <v>274</v>
      </c>
      <c r="E125">
        <v>7.0533E-4</v>
      </c>
      <c r="F125">
        <v>6.69857299202177</v>
      </c>
      <c r="G125" t="s">
        <v>291</v>
      </c>
      <c r="H125" t="s">
        <v>34</v>
      </c>
    </row>
    <row r="126" spans="1:8" x14ac:dyDescent="0.25">
      <c r="A126">
        <v>125</v>
      </c>
      <c r="B126" t="s">
        <v>956</v>
      </c>
      <c r="C126" t="s">
        <v>294</v>
      </c>
      <c r="D126" t="s">
        <v>273</v>
      </c>
      <c r="E126">
        <v>1.4000000000000001E-7</v>
      </c>
      <c r="F126">
        <v>7.5723824615277202E-4</v>
      </c>
      <c r="G126" t="s">
        <v>291</v>
      </c>
      <c r="H126" t="s">
        <v>34</v>
      </c>
    </row>
    <row r="127" spans="1:8" x14ac:dyDescent="0.25">
      <c r="A127">
        <v>126</v>
      </c>
      <c r="B127" t="s">
        <v>956</v>
      </c>
      <c r="C127" t="s">
        <v>294</v>
      </c>
      <c r="D127" t="s">
        <v>272</v>
      </c>
      <c r="E127">
        <v>0</v>
      </c>
      <c r="F127">
        <v>0.15578553056459499</v>
      </c>
      <c r="G127" t="s">
        <v>291</v>
      </c>
      <c r="H127" t="s">
        <v>34</v>
      </c>
    </row>
    <row r="128" spans="1:8" x14ac:dyDescent="0.25">
      <c r="A128">
        <v>127</v>
      </c>
      <c r="B128" t="s">
        <v>956</v>
      </c>
      <c r="C128" t="s">
        <v>294</v>
      </c>
      <c r="D128" t="s">
        <v>278</v>
      </c>
      <c r="E128">
        <v>0</v>
      </c>
      <c r="F128">
        <v>0.857343143077264</v>
      </c>
      <c r="G128" t="s">
        <v>291</v>
      </c>
      <c r="H128" t="s">
        <v>34</v>
      </c>
    </row>
    <row r="129" spans="1:8" x14ac:dyDescent="0.25">
      <c r="A129">
        <v>128</v>
      </c>
      <c r="B129" t="s">
        <v>955</v>
      </c>
      <c r="C129" t="s">
        <v>294</v>
      </c>
      <c r="D129" t="s">
        <v>282</v>
      </c>
      <c r="E129">
        <v>5.1200000000000001E-6</v>
      </c>
      <c r="F129">
        <v>4.7694848327999999</v>
      </c>
      <c r="G129" t="s">
        <v>291</v>
      </c>
      <c r="H129" t="s">
        <v>34</v>
      </c>
    </row>
    <row r="130" spans="1:8" x14ac:dyDescent="0.25">
      <c r="A130">
        <v>129</v>
      </c>
      <c r="B130" t="s">
        <v>955</v>
      </c>
      <c r="C130" t="s">
        <v>294</v>
      </c>
      <c r="D130" t="s">
        <v>280</v>
      </c>
      <c r="E130">
        <v>0</v>
      </c>
      <c r="F130">
        <v>0.37802025951759399</v>
      </c>
      <c r="G130" t="s">
        <v>291</v>
      </c>
      <c r="H130" t="s">
        <v>34</v>
      </c>
    </row>
    <row r="131" spans="1:8" x14ac:dyDescent="0.25">
      <c r="A131">
        <v>130</v>
      </c>
      <c r="B131" t="s">
        <v>954</v>
      </c>
      <c r="C131" t="s">
        <v>294</v>
      </c>
      <c r="D131" t="s">
        <v>285</v>
      </c>
      <c r="E131">
        <v>5.8300000000000001E-6</v>
      </c>
      <c r="F131">
        <v>124.904796456228</v>
      </c>
      <c r="G131" t="s">
        <v>291</v>
      </c>
      <c r="H131" t="s">
        <v>34</v>
      </c>
    </row>
    <row r="132" spans="1:8" x14ac:dyDescent="0.25">
      <c r="A132">
        <v>131</v>
      </c>
      <c r="B132" t="s">
        <v>953</v>
      </c>
      <c r="C132" t="s">
        <v>294</v>
      </c>
      <c r="D132" t="s">
        <v>277</v>
      </c>
      <c r="E132">
        <v>7.0000000000000005E-8</v>
      </c>
      <c r="F132">
        <v>38.9514602609067</v>
      </c>
      <c r="G132" t="s">
        <v>291</v>
      </c>
      <c r="H132" t="s">
        <v>34</v>
      </c>
    </row>
    <row r="133" spans="1:8" x14ac:dyDescent="0.25">
      <c r="A133">
        <v>132</v>
      </c>
      <c r="B133" t="s">
        <v>952</v>
      </c>
      <c r="C133" t="s">
        <v>294</v>
      </c>
      <c r="D133" t="s">
        <v>284</v>
      </c>
      <c r="E133">
        <v>3.3999999999999997E-7</v>
      </c>
      <c r="F133">
        <v>1.79529677238574E-3</v>
      </c>
      <c r="G133" t="s">
        <v>291</v>
      </c>
      <c r="H133" t="s">
        <v>34</v>
      </c>
    </row>
    <row r="134" spans="1:8" x14ac:dyDescent="0.25">
      <c r="A134">
        <v>133</v>
      </c>
      <c r="B134" t="s">
        <v>951</v>
      </c>
      <c r="C134" t="s">
        <v>294</v>
      </c>
      <c r="D134" t="s">
        <v>279</v>
      </c>
      <c r="E134">
        <v>0</v>
      </c>
      <c r="F134">
        <v>0.132936698525258</v>
      </c>
      <c r="G134" t="s">
        <v>291</v>
      </c>
      <c r="H134" t="s">
        <v>34</v>
      </c>
    </row>
    <row r="135" spans="1:8" x14ac:dyDescent="0.25">
      <c r="A135">
        <v>134</v>
      </c>
      <c r="B135" t="s">
        <v>950</v>
      </c>
      <c r="C135" t="s">
        <v>294</v>
      </c>
      <c r="D135" t="s">
        <v>285</v>
      </c>
      <c r="E135">
        <v>8.4489579999999995E-2</v>
      </c>
      <c r="F135">
        <v>124.904790616727</v>
      </c>
      <c r="G135" t="s">
        <v>291</v>
      </c>
      <c r="H135" t="s">
        <v>34</v>
      </c>
    </row>
    <row r="136" spans="1:8" x14ac:dyDescent="0.25">
      <c r="A136">
        <v>135</v>
      </c>
      <c r="B136" t="s">
        <v>949</v>
      </c>
      <c r="C136" t="s">
        <v>294</v>
      </c>
      <c r="D136" t="s">
        <v>271</v>
      </c>
      <c r="E136">
        <v>1.5E-6</v>
      </c>
      <c r="F136">
        <v>5.56918E-3</v>
      </c>
      <c r="G136" t="s">
        <v>289</v>
      </c>
      <c r="H136" t="s">
        <v>34</v>
      </c>
    </row>
    <row r="137" spans="1:8" x14ac:dyDescent="0.25">
      <c r="A137">
        <v>136</v>
      </c>
      <c r="B137" t="s">
        <v>948</v>
      </c>
      <c r="C137" t="s">
        <v>294</v>
      </c>
      <c r="D137" t="s">
        <v>277</v>
      </c>
      <c r="E137">
        <v>6.9603299999999998E-3</v>
      </c>
      <c r="F137">
        <v>38.9514601821773</v>
      </c>
      <c r="G137" t="s">
        <v>291</v>
      </c>
      <c r="H137" t="s">
        <v>34</v>
      </c>
    </row>
    <row r="138" spans="1:8" x14ac:dyDescent="0.25">
      <c r="A138">
        <v>137</v>
      </c>
      <c r="B138" t="s">
        <v>947</v>
      </c>
      <c r="C138" t="s">
        <v>294</v>
      </c>
      <c r="D138" t="s">
        <v>279</v>
      </c>
      <c r="E138">
        <v>2.7759999999999998E-5</v>
      </c>
      <c r="F138">
        <v>0.132936695519034</v>
      </c>
      <c r="G138" t="s">
        <v>291</v>
      </c>
      <c r="H138" t="s">
        <v>34</v>
      </c>
    </row>
    <row r="139" spans="1:8" x14ac:dyDescent="0.25">
      <c r="A139">
        <v>138</v>
      </c>
      <c r="B139" t="s">
        <v>946</v>
      </c>
      <c r="C139" t="s">
        <v>294</v>
      </c>
      <c r="D139" t="s">
        <v>278</v>
      </c>
      <c r="E139">
        <v>7.3899999999999994E-5</v>
      </c>
      <c r="F139">
        <v>0.85734313798447603</v>
      </c>
      <c r="G139" t="s">
        <v>291</v>
      </c>
      <c r="H139" t="s">
        <v>34</v>
      </c>
    </row>
    <row r="140" spans="1:8" x14ac:dyDescent="0.25">
      <c r="A140">
        <v>139</v>
      </c>
      <c r="B140" t="s">
        <v>945</v>
      </c>
      <c r="C140" t="s">
        <v>294</v>
      </c>
      <c r="D140" t="s">
        <v>279</v>
      </c>
      <c r="E140">
        <v>2E-8</v>
      </c>
      <c r="F140">
        <v>0.13290893374158899</v>
      </c>
      <c r="G140" t="s">
        <v>291</v>
      </c>
      <c r="H140" t="s">
        <v>34</v>
      </c>
    </row>
    <row r="141" spans="1:8" x14ac:dyDescent="0.25">
      <c r="A141">
        <v>140</v>
      </c>
      <c r="B141" t="s">
        <v>944</v>
      </c>
      <c r="C141" t="s">
        <v>294</v>
      </c>
      <c r="D141" t="s">
        <v>282</v>
      </c>
      <c r="E141">
        <v>4.6559280000000001E-2</v>
      </c>
      <c r="F141">
        <v>4.7694797055000002</v>
      </c>
      <c r="G141" t="s">
        <v>291</v>
      </c>
      <c r="H141" t="s">
        <v>34</v>
      </c>
    </row>
    <row r="142" spans="1:8" x14ac:dyDescent="0.25">
      <c r="A142">
        <v>141</v>
      </c>
      <c r="B142" t="s">
        <v>943</v>
      </c>
      <c r="C142" t="s">
        <v>294</v>
      </c>
      <c r="D142" t="s">
        <v>279</v>
      </c>
      <c r="E142">
        <v>4.2809999999999998E-5</v>
      </c>
      <c r="F142">
        <v>0.13290890729565399</v>
      </c>
      <c r="G142" t="s">
        <v>291</v>
      </c>
      <c r="H142" t="s">
        <v>34</v>
      </c>
    </row>
    <row r="143" spans="1:8" x14ac:dyDescent="0.25">
      <c r="A143">
        <v>142</v>
      </c>
      <c r="B143" t="s">
        <v>942</v>
      </c>
      <c r="C143" t="s">
        <v>294</v>
      </c>
      <c r="D143" t="s">
        <v>277</v>
      </c>
      <c r="E143">
        <v>5.3788600000000001E-3</v>
      </c>
      <c r="F143">
        <v>38.944499851690303</v>
      </c>
      <c r="G143" t="s">
        <v>291</v>
      </c>
      <c r="H143" t="s">
        <v>34</v>
      </c>
    </row>
    <row r="144" spans="1:8" x14ac:dyDescent="0.25">
      <c r="A144">
        <v>143</v>
      </c>
      <c r="B144" t="s">
        <v>941</v>
      </c>
      <c r="C144" t="s">
        <v>294</v>
      </c>
      <c r="D144" t="s">
        <v>271</v>
      </c>
      <c r="E144">
        <v>1.5E-6</v>
      </c>
      <c r="F144">
        <v>5.5676800000000002E-3</v>
      </c>
      <c r="G144" t="s">
        <v>289</v>
      </c>
      <c r="H144" t="s">
        <v>34</v>
      </c>
    </row>
    <row r="145" spans="1:8" x14ac:dyDescent="0.25">
      <c r="A145">
        <v>144</v>
      </c>
      <c r="B145" t="s">
        <v>940</v>
      </c>
      <c r="C145" t="s">
        <v>294</v>
      </c>
      <c r="D145" t="s">
        <v>287</v>
      </c>
      <c r="E145">
        <v>1.872E-4</v>
      </c>
      <c r="F145">
        <v>16.0449346042328</v>
      </c>
      <c r="G145" t="s">
        <v>291</v>
      </c>
      <c r="H145" t="s">
        <v>34</v>
      </c>
    </row>
    <row r="146" spans="1:8" x14ac:dyDescent="0.25">
      <c r="A146">
        <v>145</v>
      </c>
      <c r="B146" t="s">
        <v>939</v>
      </c>
      <c r="C146" t="s">
        <v>294</v>
      </c>
      <c r="D146" t="s">
        <v>283</v>
      </c>
      <c r="E146">
        <v>3.8400000000000001E-4</v>
      </c>
      <c r="F146">
        <v>0.58658200000000005</v>
      </c>
      <c r="G146" t="s">
        <v>291</v>
      </c>
      <c r="H146" t="s">
        <v>34</v>
      </c>
    </row>
    <row r="147" spans="1:8" x14ac:dyDescent="0.25">
      <c r="A147">
        <v>146</v>
      </c>
      <c r="B147" t="s">
        <v>938</v>
      </c>
      <c r="C147" t="s">
        <v>294</v>
      </c>
      <c r="D147" t="s">
        <v>274</v>
      </c>
      <c r="E147">
        <v>7.0520000000000001E-4</v>
      </c>
      <c r="F147">
        <v>6.6978676566787101</v>
      </c>
      <c r="G147" t="s">
        <v>291</v>
      </c>
      <c r="H147" t="s">
        <v>34</v>
      </c>
    </row>
    <row r="148" spans="1:8" x14ac:dyDescent="0.25">
      <c r="A148">
        <v>147</v>
      </c>
      <c r="B148" t="s">
        <v>938</v>
      </c>
      <c r="C148" t="s">
        <v>294</v>
      </c>
      <c r="D148" t="s">
        <v>273</v>
      </c>
      <c r="E148">
        <v>1.4000000000000001E-7</v>
      </c>
      <c r="F148">
        <v>7.57093054201678E-4</v>
      </c>
      <c r="G148" t="s">
        <v>291</v>
      </c>
      <c r="H148" t="s">
        <v>34</v>
      </c>
    </row>
    <row r="149" spans="1:8" x14ac:dyDescent="0.25">
      <c r="A149">
        <v>148</v>
      </c>
      <c r="B149" t="s">
        <v>938</v>
      </c>
      <c r="C149" t="s">
        <v>294</v>
      </c>
      <c r="D149" t="s">
        <v>272</v>
      </c>
      <c r="E149">
        <v>0</v>
      </c>
      <c r="F149">
        <v>0.15578552893787101</v>
      </c>
      <c r="G149" t="s">
        <v>291</v>
      </c>
      <c r="H149" t="s">
        <v>34</v>
      </c>
    </row>
    <row r="150" spans="1:8" x14ac:dyDescent="0.25">
      <c r="A150">
        <v>149</v>
      </c>
      <c r="B150" t="s">
        <v>938</v>
      </c>
      <c r="C150" t="s">
        <v>294</v>
      </c>
      <c r="D150" t="s">
        <v>278</v>
      </c>
      <c r="E150">
        <v>0</v>
      </c>
      <c r="F150">
        <v>0.85726923592051896</v>
      </c>
      <c r="G150" t="s">
        <v>291</v>
      </c>
      <c r="H150" t="s">
        <v>34</v>
      </c>
    </row>
    <row r="151" spans="1:8" x14ac:dyDescent="0.25">
      <c r="A151">
        <v>150</v>
      </c>
      <c r="B151" t="s">
        <v>937</v>
      </c>
      <c r="C151" t="s">
        <v>294</v>
      </c>
      <c r="D151" t="s">
        <v>282</v>
      </c>
      <c r="E151">
        <v>5.1100000000000002E-6</v>
      </c>
      <c r="F151">
        <v>4.7229204165000001</v>
      </c>
      <c r="G151" t="s">
        <v>291</v>
      </c>
      <c r="H151" t="s">
        <v>34</v>
      </c>
    </row>
    <row r="152" spans="1:8" x14ac:dyDescent="0.25">
      <c r="A152">
        <v>151</v>
      </c>
      <c r="B152" t="s">
        <v>937</v>
      </c>
      <c r="C152" t="s">
        <v>294</v>
      </c>
      <c r="D152" t="s">
        <v>280</v>
      </c>
      <c r="E152">
        <v>0</v>
      </c>
      <c r="F152">
        <v>0.37802025951658202</v>
      </c>
      <c r="G152" t="s">
        <v>291</v>
      </c>
      <c r="H152" t="s">
        <v>34</v>
      </c>
    </row>
    <row r="153" spans="1:8" x14ac:dyDescent="0.25">
      <c r="A153">
        <v>152</v>
      </c>
      <c r="B153" t="s">
        <v>936</v>
      </c>
      <c r="C153" t="s">
        <v>294</v>
      </c>
      <c r="D153" t="s">
        <v>285</v>
      </c>
      <c r="E153">
        <v>5.8300000000000001E-6</v>
      </c>
      <c r="F153">
        <v>124.82030103631701</v>
      </c>
      <c r="G153" t="s">
        <v>291</v>
      </c>
      <c r="H153" t="s">
        <v>34</v>
      </c>
    </row>
    <row r="154" spans="1:8" x14ac:dyDescent="0.25">
      <c r="A154">
        <v>153</v>
      </c>
      <c r="B154" t="s">
        <v>935</v>
      </c>
      <c r="C154" t="s">
        <v>294</v>
      </c>
      <c r="D154" t="s">
        <v>277</v>
      </c>
      <c r="E154">
        <v>7.0000000000000005E-8</v>
      </c>
      <c r="F154">
        <v>38.939120986524699</v>
      </c>
      <c r="G154" t="s">
        <v>291</v>
      </c>
      <c r="H154" t="s">
        <v>34</v>
      </c>
    </row>
    <row r="155" spans="1:8" x14ac:dyDescent="0.25">
      <c r="A155">
        <v>154</v>
      </c>
      <c r="B155" t="s">
        <v>935</v>
      </c>
      <c r="C155" t="s">
        <v>294</v>
      </c>
      <c r="D155" t="s">
        <v>284</v>
      </c>
      <c r="E155">
        <v>3.3999999999999997E-7</v>
      </c>
      <c r="F155">
        <v>1.7949525443406E-3</v>
      </c>
      <c r="G155" t="s">
        <v>291</v>
      </c>
      <c r="H155" t="s">
        <v>34</v>
      </c>
    </row>
    <row r="156" spans="1:8" x14ac:dyDescent="0.25">
      <c r="A156">
        <v>155</v>
      </c>
      <c r="B156" t="s">
        <v>934</v>
      </c>
      <c r="C156" t="s">
        <v>294</v>
      </c>
      <c r="D156" t="s">
        <v>279</v>
      </c>
      <c r="E156">
        <v>0</v>
      </c>
      <c r="F156">
        <v>0.132866087925439</v>
      </c>
      <c r="G156" t="s">
        <v>291</v>
      </c>
      <c r="H156" t="s">
        <v>34</v>
      </c>
    </row>
    <row r="157" spans="1:8" x14ac:dyDescent="0.25">
      <c r="A157">
        <v>156</v>
      </c>
      <c r="B157" t="s">
        <v>933</v>
      </c>
      <c r="C157" t="s">
        <v>294</v>
      </c>
      <c r="D157" t="s">
        <v>285</v>
      </c>
      <c r="E157">
        <v>0.24042179</v>
      </c>
      <c r="F157">
        <v>124.820295201292</v>
      </c>
      <c r="G157" t="s">
        <v>291</v>
      </c>
      <c r="H157" t="s">
        <v>34</v>
      </c>
    </row>
    <row r="158" spans="1:8" x14ac:dyDescent="0.25">
      <c r="A158">
        <v>157</v>
      </c>
      <c r="B158" t="s">
        <v>932</v>
      </c>
      <c r="C158" t="s">
        <v>294</v>
      </c>
      <c r="D158" t="s">
        <v>277</v>
      </c>
      <c r="E158">
        <v>7.2895800000000004E-3</v>
      </c>
      <c r="F158">
        <v>38.939120907810398</v>
      </c>
      <c r="G158" t="s">
        <v>291</v>
      </c>
      <c r="H158" t="s">
        <v>34</v>
      </c>
    </row>
    <row r="159" spans="1:8" x14ac:dyDescent="0.25">
      <c r="A159">
        <v>158</v>
      </c>
      <c r="B159" t="s">
        <v>932</v>
      </c>
      <c r="C159" t="s">
        <v>294</v>
      </c>
      <c r="D159" t="s">
        <v>274</v>
      </c>
      <c r="E159">
        <v>3.5221999999999999E-4</v>
      </c>
      <c r="F159">
        <v>6.6971624565757901</v>
      </c>
      <c r="G159" t="s">
        <v>291</v>
      </c>
      <c r="H159" t="s">
        <v>34</v>
      </c>
    </row>
    <row r="160" spans="1:8" x14ac:dyDescent="0.25">
      <c r="A160">
        <v>159</v>
      </c>
      <c r="B160" t="s">
        <v>931</v>
      </c>
      <c r="C160" t="s">
        <v>294</v>
      </c>
      <c r="D160" t="s">
        <v>279</v>
      </c>
      <c r="E160">
        <v>4.4440000000000001E-5</v>
      </c>
      <c r="F160">
        <v>0.132866084922177</v>
      </c>
      <c r="G160" t="s">
        <v>291</v>
      </c>
      <c r="H160" t="s">
        <v>34</v>
      </c>
    </row>
    <row r="161" spans="1:8" x14ac:dyDescent="0.25">
      <c r="A161">
        <v>160</v>
      </c>
      <c r="B161" t="s">
        <v>931</v>
      </c>
      <c r="C161" t="s">
        <v>294</v>
      </c>
      <c r="D161" t="s">
        <v>271</v>
      </c>
      <c r="E161">
        <v>8.9999999999999996E-7</v>
      </c>
      <c r="F161">
        <v>5.5661800000000004E-3</v>
      </c>
      <c r="G161" t="s">
        <v>289</v>
      </c>
      <c r="H161" t="s">
        <v>34</v>
      </c>
    </row>
    <row r="162" spans="1:8" x14ac:dyDescent="0.25">
      <c r="A162">
        <v>161</v>
      </c>
      <c r="B162" t="s">
        <v>930</v>
      </c>
      <c r="C162" t="s">
        <v>294</v>
      </c>
      <c r="D162" t="s">
        <v>285</v>
      </c>
      <c r="E162">
        <v>1.0691310000000001E-2</v>
      </c>
      <c r="F162">
        <v>124.57987340996701</v>
      </c>
      <c r="G162" t="s">
        <v>291</v>
      </c>
      <c r="H162" t="s">
        <v>34</v>
      </c>
    </row>
    <row r="163" spans="1:8" x14ac:dyDescent="0.25">
      <c r="A163">
        <v>162</v>
      </c>
      <c r="B163" t="s">
        <v>929</v>
      </c>
      <c r="C163" t="s">
        <v>294</v>
      </c>
      <c r="D163" t="s">
        <v>279</v>
      </c>
      <c r="E163">
        <v>1.0699999999999999E-6</v>
      </c>
      <c r="F163">
        <v>0.13282164289243101</v>
      </c>
      <c r="G163" t="s">
        <v>291</v>
      </c>
      <c r="H163" t="s">
        <v>34</v>
      </c>
    </row>
    <row r="164" spans="1:8" x14ac:dyDescent="0.25">
      <c r="A164">
        <v>163</v>
      </c>
      <c r="B164" t="s">
        <v>928</v>
      </c>
      <c r="C164" t="s">
        <v>294</v>
      </c>
      <c r="D164" t="s">
        <v>271</v>
      </c>
      <c r="E164">
        <v>8.9999999999999996E-7</v>
      </c>
      <c r="F164">
        <v>5.5652799999999997E-3</v>
      </c>
      <c r="G164" t="s">
        <v>289</v>
      </c>
      <c r="H164" t="s">
        <v>34</v>
      </c>
    </row>
    <row r="165" spans="1:8" x14ac:dyDescent="0.25">
      <c r="A165">
        <v>164</v>
      </c>
      <c r="B165" t="s">
        <v>927</v>
      </c>
      <c r="C165" t="s">
        <v>294</v>
      </c>
      <c r="D165" t="s">
        <v>285</v>
      </c>
      <c r="E165">
        <v>0.30332664999999998</v>
      </c>
      <c r="F165">
        <v>124.56918209775201</v>
      </c>
      <c r="G165" t="s">
        <v>291</v>
      </c>
      <c r="H165" t="s">
        <v>34</v>
      </c>
    </row>
    <row r="166" spans="1:8" x14ac:dyDescent="0.25">
      <c r="A166">
        <v>165</v>
      </c>
      <c r="B166" t="s">
        <v>926</v>
      </c>
      <c r="C166" t="s">
        <v>294</v>
      </c>
      <c r="D166" t="s">
        <v>271</v>
      </c>
      <c r="E166">
        <v>8.9999999999999996E-7</v>
      </c>
      <c r="F166">
        <v>5.5643799999999998E-3</v>
      </c>
      <c r="G166" t="s">
        <v>289</v>
      </c>
      <c r="H166" t="s">
        <v>34</v>
      </c>
    </row>
    <row r="167" spans="1:8" x14ac:dyDescent="0.25">
      <c r="A167">
        <v>166</v>
      </c>
      <c r="B167" t="s">
        <v>925</v>
      </c>
      <c r="C167" t="s">
        <v>294</v>
      </c>
      <c r="D167" t="s">
        <v>279</v>
      </c>
      <c r="E167">
        <v>6.3600000000000001E-6</v>
      </c>
      <c r="F167">
        <v>0.13282056310813201</v>
      </c>
      <c r="G167" t="s">
        <v>291</v>
      </c>
      <c r="H167" t="s">
        <v>34</v>
      </c>
    </row>
    <row r="168" spans="1:8" x14ac:dyDescent="0.25">
      <c r="A168">
        <v>167</v>
      </c>
      <c r="B168" t="s">
        <v>924</v>
      </c>
      <c r="C168" t="s">
        <v>294</v>
      </c>
      <c r="D168" t="s">
        <v>271</v>
      </c>
      <c r="E168">
        <v>5.9999999999999997E-7</v>
      </c>
      <c r="F168">
        <v>5.56348E-3</v>
      </c>
      <c r="G168" t="s">
        <v>289</v>
      </c>
      <c r="H168" t="s">
        <v>34</v>
      </c>
    </row>
    <row r="169" spans="1:8" x14ac:dyDescent="0.25">
      <c r="A169">
        <v>168</v>
      </c>
      <c r="B169" t="s">
        <v>923</v>
      </c>
      <c r="C169" t="s">
        <v>294</v>
      </c>
      <c r="D169" t="s">
        <v>278</v>
      </c>
      <c r="E169">
        <v>1.0808E-4</v>
      </c>
      <c r="F169">
        <v>0.85726923155588597</v>
      </c>
      <c r="G169" t="s">
        <v>291</v>
      </c>
      <c r="H169" t="s">
        <v>34</v>
      </c>
    </row>
    <row r="170" spans="1:8" x14ac:dyDescent="0.25">
      <c r="A170">
        <v>169</v>
      </c>
      <c r="B170" t="s">
        <v>922</v>
      </c>
      <c r="C170" t="s">
        <v>294</v>
      </c>
      <c r="D170" t="s">
        <v>274</v>
      </c>
      <c r="E170">
        <v>7.0759000000000004E-3</v>
      </c>
      <c r="F170">
        <v>6.6968102345657101</v>
      </c>
      <c r="G170" t="s">
        <v>291</v>
      </c>
      <c r="H170" t="s">
        <v>34</v>
      </c>
    </row>
    <row r="171" spans="1:8" x14ac:dyDescent="0.25">
      <c r="A171">
        <v>170</v>
      </c>
      <c r="B171" t="s">
        <v>921</v>
      </c>
      <c r="C171" t="s">
        <v>294</v>
      </c>
      <c r="D171" t="s">
        <v>277</v>
      </c>
      <c r="E171">
        <v>7.7973299999999999E-3</v>
      </c>
      <c r="F171">
        <v>38.931831327106899</v>
      </c>
      <c r="G171" t="s">
        <v>291</v>
      </c>
      <c r="H171" t="s">
        <v>34</v>
      </c>
    </row>
    <row r="172" spans="1:8" x14ac:dyDescent="0.25">
      <c r="A172">
        <v>171</v>
      </c>
      <c r="B172" t="s">
        <v>921</v>
      </c>
      <c r="C172" t="s">
        <v>294</v>
      </c>
      <c r="D172" t="s">
        <v>279</v>
      </c>
      <c r="E172">
        <v>2.162E-5</v>
      </c>
      <c r="F172">
        <v>0.13281419883359</v>
      </c>
      <c r="G172" t="s">
        <v>291</v>
      </c>
      <c r="H172" t="s">
        <v>34</v>
      </c>
    </row>
    <row r="173" spans="1:8" x14ac:dyDescent="0.25">
      <c r="A173">
        <v>172</v>
      </c>
      <c r="B173" t="s">
        <v>920</v>
      </c>
      <c r="C173" t="s">
        <v>294</v>
      </c>
      <c r="D173" t="s">
        <v>277</v>
      </c>
      <c r="E173">
        <v>9.3831999999999997E-4</v>
      </c>
      <c r="F173">
        <v>38.924033992372202</v>
      </c>
      <c r="G173" t="s">
        <v>291</v>
      </c>
      <c r="H173" t="s">
        <v>34</v>
      </c>
    </row>
    <row r="174" spans="1:8" x14ac:dyDescent="0.25">
      <c r="A174">
        <v>173</v>
      </c>
      <c r="B174" t="s">
        <v>919</v>
      </c>
      <c r="C174" t="s">
        <v>294</v>
      </c>
      <c r="D174" t="s">
        <v>287</v>
      </c>
      <c r="E174">
        <v>1.8599E-4</v>
      </c>
      <c r="F174">
        <v>16.044747400022899</v>
      </c>
      <c r="G174" t="s">
        <v>291</v>
      </c>
      <c r="H174" t="s">
        <v>34</v>
      </c>
    </row>
    <row r="175" spans="1:8" x14ac:dyDescent="0.25">
      <c r="A175">
        <v>174</v>
      </c>
      <c r="B175" t="s">
        <v>918</v>
      </c>
      <c r="C175" t="s">
        <v>294</v>
      </c>
      <c r="D175" t="s">
        <v>283</v>
      </c>
      <c r="E175">
        <v>4.4799999999999999E-4</v>
      </c>
      <c r="F175">
        <v>0.586198</v>
      </c>
      <c r="G175" t="s">
        <v>291</v>
      </c>
      <c r="H175" t="s">
        <v>34</v>
      </c>
    </row>
    <row r="176" spans="1:8" x14ac:dyDescent="0.25">
      <c r="A176">
        <v>175</v>
      </c>
      <c r="B176" t="s">
        <v>917</v>
      </c>
      <c r="C176" t="s">
        <v>294</v>
      </c>
      <c r="D176" t="s">
        <v>274</v>
      </c>
      <c r="E176">
        <v>7.0505999999999997E-4</v>
      </c>
      <c r="F176">
        <v>6.68973432807178</v>
      </c>
      <c r="G176" t="s">
        <v>291</v>
      </c>
      <c r="H176" t="s">
        <v>34</v>
      </c>
    </row>
    <row r="177" spans="1:8" x14ac:dyDescent="0.25">
      <c r="A177">
        <v>176</v>
      </c>
      <c r="B177" t="s">
        <v>917</v>
      </c>
      <c r="C177" t="s">
        <v>294</v>
      </c>
      <c r="D177" t="s">
        <v>273</v>
      </c>
      <c r="E177">
        <v>1.4000000000000001E-7</v>
      </c>
      <c r="F177">
        <v>7.5694789008950796E-4</v>
      </c>
      <c r="G177" t="s">
        <v>291</v>
      </c>
      <c r="H177" t="s">
        <v>34</v>
      </c>
    </row>
    <row r="178" spans="1:8" x14ac:dyDescent="0.25">
      <c r="A178">
        <v>177</v>
      </c>
      <c r="B178" t="s">
        <v>917</v>
      </c>
      <c r="C178" t="s">
        <v>294</v>
      </c>
      <c r="D178" t="s">
        <v>272</v>
      </c>
      <c r="E178">
        <v>0</v>
      </c>
      <c r="F178">
        <v>0.15578552731145801</v>
      </c>
      <c r="G178" t="s">
        <v>291</v>
      </c>
      <c r="H178" t="s">
        <v>34</v>
      </c>
    </row>
    <row r="179" spans="1:8" x14ac:dyDescent="0.25">
      <c r="A179">
        <v>178</v>
      </c>
      <c r="B179" t="s">
        <v>917</v>
      </c>
      <c r="C179" t="s">
        <v>294</v>
      </c>
      <c r="D179" t="s">
        <v>278</v>
      </c>
      <c r="E179">
        <v>0</v>
      </c>
      <c r="F179">
        <v>0.85716114261671805</v>
      </c>
      <c r="G179" t="s">
        <v>291</v>
      </c>
      <c r="H179" t="s">
        <v>34</v>
      </c>
    </row>
    <row r="180" spans="1:8" x14ac:dyDescent="0.25">
      <c r="A180">
        <v>179</v>
      </c>
      <c r="B180" t="s">
        <v>916</v>
      </c>
      <c r="C180" t="s">
        <v>294</v>
      </c>
      <c r="D180" t="s">
        <v>279</v>
      </c>
      <c r="E180">
        <v>4.299E-5</v>
      </c>
      <c r="F180">
        <v>0.13279257379517501</v>
      </c>
      <c r="G180" t="s">
        <v>291</v>
      </c>
      <c r="H180" t="s">
        <v>34</v>
      </c>
    </row>
    <row r="181" spans="1:8" x14ac:dyDescent="0.25">
      <c r="A181">
        <v>180</v>
      </c>
      <c r="B181" t="s">
        <v>915</v>
      </c>
      <c r="C181" t="s">
        <v>294</v>
      </c>
      <c r="D181" t="s">
        <v>271</v>
      </c>
      <c r="E181">
        <v>1.1999999999999999E-6</v>
      </c>
      <c r="F181">
        <v>5.5628800000000001E-3</v>
      </c>
      <c r="G181" t="s">
        <v>289</v>
      </c>
      <c r="H181" t="s">
        <v>34</v>
      </c>
    </row>
    <row r="182" spans="1:8" x14ac:dyDescent="0.25">
      <c r="A182">
        <v>181</v>
      </c>
      <c r="B182" t="s">
        <v>914</v>
      </c>
      <c r="C182" t="s">
        <v>294</v>
      </c>
      <c r="D182" t="s">
        <v>277</v>
      </c>
      <c r="E182">
        <v>1.477592E-2</v>
      </c>
      <c r="F182">
        <v>38.923095672159597</v>
      </c>
      <c r="G182" t="s">
        <v>291</v>
      </c>
      <c r="H182" t="s">
        <v>34</v>
      </c>
    </row>
    <row r="183" spans="1:8" x14ac:dyDescent="0.25">
      <c r="A183">
        <v>182</v>
      </c>
      <c r="B183" t="s">
        <v>913</v>
      </c>
      <c r="C183" t="s">
        <v>294</v>
      </c>
      <c r="D183" t="s">
        <v>278</v>
      </c>
      <c r="E183">
        <v>7.27E-4</v>
      </c>
      <c r="F183">
        <v>0.85716113679862205</v>
      </c>
      <c r="G183" t="s">
        <v>291</v>
      </c>
      <c r="H183" t="s">
        <v>34</v>
      </c>
    </row>
    <row r="184" spans="1:8" x14ac:dyDescent="0.25">
      <c r="A184">
        <v>183</v>
      </c>
      <c r="B184" t="s">
        <v>912</v>
      </c>
      <c r="C184" t="s">
        <v>294</v>
      </c>
      <c r="D184" t="s">
        <v>279</v>
      </c>
      <c r="E184">
        <v>1.1402E-4</v>
      </c>
      <c r="F184">
        <v>0.132749582087447</v>
      </c>
      <c r="G184" t="s">
        <v>291</v>
      </c>
      <c r="H184" t="s">
        <v>34</v>
      </c>
    </row>
    <row r="185" spans="1:8" x14ac:dyDescent="0.25">
      <c r="A185">
        <v>184</v>
      </c>
      <c r="B185" t="s">
        <v>911</v>
      </c>
      <c r="C185" t="s">
        <v>294</v>
      </c>
      <c r="D185" t="s">
        <v>277</v>
      </c>
      <c r="E185">
        <v>9.4532999999999996E-3</v>
      </c>
      <c r="F185">
        <v>38.908319744950802</v>
      </c>
      <c r="G185" t="s">
        <v>291</v>
      </c>
      <c r="H185" t="s">
        <v>34</v>
      </c>
    </row>
    <row r="186" spans="1:8" x14ac:dyDescent="0.25">
      <c r="A186">
        <v>185</v>
      </c>
      <c r="B186" t="s">
        <v>911</v>
      </c>
      <c r="C186" t="s">
        <v>294</v>
      </c>
      <c r="D186" t="s">
        <v>279</v>
      </c>
      <c r="E186">
        <v>2.6590000000000001E-5</v>
      </c>
      <c r="F186">
        <v>0.13263556148199099</v>
      </c>
      <c r="G186" t="s">
        <v>291</v>
      </c>
      <c r="H186" t="s">
        <v>34</v>
      </c>
    </row>
    <row r="187" spans="1:8" x14ac:dyDescent="0.25">
      <c r="A187">
        <v>186</v>
      </c>
      <c r="B187" t="s">
        <v>910</v>
      </c>
      <c r="C187" t="s">
        <v>294</v>
      </c>
      <c r="D187" t="s">
        <v>285</v>
      </c>
      <c r="E187">
        <v>2.355442E-2</v>
      </c>
      <c r="F187">
        <v>124.26585544569301</v>
      </c>
      <c r="G187" t="s">
        <v>291</v>
      </c>
      <c r="H187" t="s">
        <v>34</v>
      </c>
    </row>
    <row r="188" spans="1:8" x14ac:dyDescent="0.25">
      <c r="A188">
        <v>187</v>
      </c>
      <c r="B188" t="s">
        <v>910</v>
      </c>
      <c r="C188" t="s">
        <v>294</v>
      </c>
      <c r="D188" t="s">
        <v>271</v>
      </c>
      <c r="E188">
        <v>5.9999999999999997E-7</v>
      </c>
      <c r="F188">
        <v>5.5616800000000003E-3</v>
      </c>
      <c r="G188" t="s">
        <v>289</v>
      </c>
      <c r="H188" t="s">
        <v>34</v>
      </c>
    </row>
    <row r="189" spans="1:8" x14ac:dyDescent="0.25">
      <c r="A189">
        <v>188</v>
      </c>
      <c r="B189" t="s">
        <v>909</v>
      </c>
      <c r="C189" t="s">
        <v>294</v>
      </c>
      <c r="D189" t="s">
        <v>282</v>
      </c>
      <c r="E189">
        <v>5.1000000000000003E-6</v>
      </c>
      <c r="F189">
        <v>4.7229153004000004</v>
      </c>
      <c r="G189" t="s">
        <v>291</v>
      </c>
      <c r="H189" t="s">
        <v>34</v>
      </c>
    </row>
    <row r="190" spans="1:8" x14ac:dyDescent="0.25">
      <c r="A190">
        <v>189</v>
      </c>
      <c r="B190" t="s">
        <v>909</v>
      </c>
      <c r="C190" t="s">
        <v>294</v>
      </c>
      <c r="D190" t="s">
        <v>280</v>
      </c>
      <c r="E190">
        <v>0</v>
      </c>
      <c r="F190">
        <v>0.378020259515571</v>
      </c>
      <c r="G190" t="s">
        <v>291</v>
      </c>
      <c r="H190" t="s">
        <v>34</v>
      </c>
    </row>
    <row r="191" spans="1:8" x14ac:dyDescent="0.25">
      <c r="A191">
        <v>190</v>
      </c>
      <c r="B191" t="s">
        <v>908</v>
      </c>
      <c r="C191" t="s">
        <v>294</v>
      </c>
      <c r="D191" t="s">
        <v>285</v>
      </c>
      <c r="E191">
        <v>5.8300000000000001E-6</v>
      </c>
      <c r="F191">
        <v>124.242301021313</v>
      </c>
      <c r="G191" t="s">
        <v>291</v>
      </c>
      <c r="H191" t="s">
        <v>34</v>
      </c>
    </row>
    <row r="192" spans="1:8" x14ac:dyDescent="0.25">
      <c r="A192">
        <v>191</v>
      </c>
      <c r="B192" t="s">
        <v>907</v>
      </c>
      <c r="C192" t="s">
        <v>294</v>
      </c>
      <c r="D192" t="s">
        <v>277</v>
      </c>
      <c r="E192">
        <v>7.0000000000000005E-8</v>
      </c>
      <c r="F192">
        <v>38.898866441541998</v>
      </c>
      <c r="G192" t="s">
        <v>291</v>
      </c>
      <c r="H192" t="s">
        <v>34</v>
      </c>
    </row>
    <row r="193" spans="1:8" x14ac:dyDescent="0.25">
      <c r="A193">
        <v>192</v>
      </c>
      <c r="B193" t="s">
        <v>907</v>
      </c>
      <c r="C193" t="s">
        <v>294</v>
      </c>
      <c r="D193" t="s">
        <v>284</v>
      </c>
      <c r="E193">
        <v>3.3999999999999997E-7</v>
      </c>
      <c r="F193">
        <v>1.79460838229729E-3</v>
      </c>
      <c r="G193" t="s">
        <v>291</v>
      </c>
      <c r="H193" t="s">
        <v>34</v>
      </c>
    </row>
    <row r="194" spans="1:8" x14ac:dyDescent="0.25">
      <c r="A194">
        <v>193</v>
      </c>
      <c r="B194" t="s">
        <v>906</v>
      </c>
      <c r="C194" t="s">
        <v>294</v>
      </c>
      <c r="D194" t="s">
        <v>279</v>
      </c>
      <c r="E194">
        <v>0</v>
      </c>
      <c r="F194">
        <v>0.13260896980297299</v>
      </c>
      <c r="G194" t="s">
        <v>291</v>
      </c>
      <c r="H194" t="s">
        <v>34</v>
      </c>
    </row>
    <row r="195" spans="1:8" x14ac:dyDescent="0.25">
      <c r="A195">
        <v>194</v>
      </c>
      <c r="B195" t="s">
        <v>905</v>
      </c>
      <c r="C195" t="s">
        <v>294</v>
      </c>
      <c r="D195" t="s">
        <v>285</v>
      </c>
      <c r="E195">
        <v>5.1861110000000002E-2</v>
      </c>
      <c r="F195">
        <v>124.24229519076</v>
      </c>
      <c r="G195" t="s">
        <v>291</v>
      </c>
      <c r="H195" t="s">
        <v>34</v>
      </c>
    </row>
    <row r="196" spans="1:8" x14ac:dyDescent="0.25">
      <c r="A196">
        <v>195</v>
      </c>
      <c r="B196" t="s">
        <v>904</v>
      </c>
      <c r="C196" t="s">
        <v>294</v>
      </c>
      <c r="D196" t="s">
        <v>279</v>
      </c>
      <c r="E196">
        <v>6.3759999999999999E-5</v>
      </c>
      <c r="F196">
        <v>0.13260896680193099</v>
      </c>
      <c r="G196" t="s">
        <v>291</v>
      </c>
      <c r="H196" t="s">
        <v>34</v>
      </c>
    </row>
    <row r="197" spans="1:8" x14ac:dyDescent="0.25">
      <c r="A197">
        <v>196</v>
      </c>
      <c r="B197" t="s">
        <v>904</v>
      </c>
      <c r="C197" t="s">
        <v>294</v>
      </c>
      <c r="D197" t="s">
        <v>271</v>
      </c>
      <c r="E197">
        <v>1.7999999999999999E-6</v>
      </c>
      <c r="F197">
        <v>5.5610800000000004E-3</v>
      </c>
      <c r="G197" t="s">
        <v>289</v>
      </c>
      <c r="H197" t="s">
        <v>34</v>
      </c>
    </row>
    <row r="198" spans="1:8" x14ac:dyDescent="0.25">
      <c r="A198">
        <v>197</v>
      </c>
      <c r="B198" t="s">
        <v>903</v>
      </c>
      <c r="C198" t="s">
        <v>294</v>
      </c>
      <c r="D198" t="s">
        <v>277</v>
      </c>
      <c r="E198">
        <v>8.5416699999999995E-3</v>
      </c>
      <c r="F198">
        <v>38.898866362842803</v>
      </c>
      <c r="G198" t="s">
        <v>291</v>
      </c>
      <c r="H198" t="s">
        <v>34</v>
      </c>
    </row>
    <row r="199" spans="1:8" x14ac:dyDescent="0.25">
      <c r="A199">
        <v>198</v>
      </c>
      <c r="B199" t="s">
        <v>902</v>
      </c>
      <c r="C199" t="s">
        <v>294</v>
      </c>
      <c r="D199" t="s">
        <v>287</v>
      </c>
      <c r="E199">
        <v>1.8478E-4</v>
      </c>
      <c r="F199">
        <v>16.044561408579</v>
      </c>
      <c r="G199" t="s">
        <v>291</v>
      </c>
      <c r="H199" t="s">
        <v>34</v>
      </c>
    </row>
    <row r="200" spans="1:8" x14ac:dyDescent="0.25">
      <c r="A200">
        <v>199</v>
      </c>
      <c r="B200" t="s">
        <v>901</v>
      </c>
      <c r="C200" t="s">
        <v>294</v>
      </c>
      <c r="D200" t="s">
        <v>283</v>
      </c>
      <c r="E200">
        <v>4.4799999999999999E-4</v>
      </c>
      <c r="F200">
        <v>0.58574999999999999</v>
      </c>
      <c r="G200" t="s">
        <v>291</v>
      </c>
      <c r="H200" t="s">
        <v>34</v>
      </c>
    </row>
    <row r="201" spans="1:8" x14ac:dyDescent="0.25">
      <c r="A201">
        <v>200</v>
      </c>
      <c r="B201" t="s">
        <v>900</v>
      </c>
      <c r="C201" t="s">
        <v>294</v>
      </c>
      <c r="D201" t="s">
        <v>274</v>
      </c>
      <c r="E201">
        <v>7.0492000000000005E-4</v>
      </c>
      <c r="F201">
        <v>6.6890292631830901</v>
      </c>
      <c r="G201" t="s">
        <v>291</v>
      </c>
      <c r="H201" t="s">
        <v>34</v>
      </c>
    </row>
    <row r="202" spans="1:8" x14ac:dyDescent="0.25">
      <c r="A202">
        <v>201</v>
      </c>
      <c r="B202" t="s">
        <v>900</v>
      </c>
      <c r="C202" t="s">
        <v>294</v>
      </c>
      <c r="D202" t="s">
        <v>273</v>
      </c>
      <c r="E202">
        <v>1.4000000000000001E-7</v>
      </c>
      <c r="F202">
        <v>7.5680275381092795E-4</v>
      </c>
      <c r="G202" t="s">
        <v>291</v>
      </c>
      <c r="H202" t="s">
        <v>34</v>
      </c>
    </row>
    <row r="203" spans="1:8" x14ac:dyDescent="0.25">
      <c r="A203">
        <v>202</v>
      </c>
      <c r="B203" t="s">
        <v>900</v>
      </c>
      <c r="C203" t="s">
        <v>294</v>
      </c>
      <c r="D203" t="s">
        <v>272</v>
      </c>
      <c r="E203">
        <v>0</v>
      </c>
      <c r="F203">
        <v>0.155785525685357</v>
      </c>
      <c r="G203" t="s">
        <v>291</v>
      </c>
      <c r="H203" t="s">
        <v>34</v>
      </c>
    </row>
    <row r="204" spans="1:8" x14ac:dyDescent="0.25">
      <c r="A204">
        <v>203</v>
      </c>
      <c r="B204" t="s">
        <v>900</v>
      </c>
      <c r="C204" t="s">
        <v>294</v>
      </c>
      <c r="D204" t="s">
        <v>278</v>
      </c>
      <c r="E204">
        <v>0</v>
      </c>
      <c r="F204">
        <v>0.85643412769706395</v>
      </c>
      <c r="G204" t="s">
        <v>291</v>
      </c>
      <c r="H204" t="s">
        <v>34</v>
      </c>
    </row>
    <row r="205" spans="1:8" x14ac:dyDescent="0.25">
      <c r="A205">
        <v>204</v>
      </c>
      <c r="B205" t="s">
        <v>899</v>
      </c>
      <c r="C205" t="s">
        <v>294</v>
      </c>
      <c r="D205" t="s">
        <v>277</v>
      </c>
      <c r="E205">
        <v>3.4672099999999997E-2</v>
      </c>
      <c r="F205">
        <v>38.890324684171098</v>
      </c>
      <c r="G205" t="s">
        <v>291</v>
      </c>
      <c r="H205" t="s">
        <v>34</v>
      </c>
    </row>
    <row r="206" spans="1:8" x14ac:dyDescent="0.25">
      <c r="A206">
        <v>205</v>
      </c>
      <c r="B206" t="s">
        <v>898</v>
      </c>
      <c r="C206" t="s">
        <v>294</v>
      </c>
      <c r="D206" t="s">
        <v>279</v>
      </c>
      <c r="E206">
        <v>7.3079999999999998E-5</v>
      </c>
      <c r="F206">
        <v>0.13254519884094401</v>
      </c>
      <c r="G206" t="s">
        <v>291</v>
      </c>
      <c r="H206" t="s">
        <v>34</v>
      </c>
    </row>
    <row r="207" spans="1:8" x14ac:dyDescent="0.25">
      <c r="A207">
        <v>206</v>
      </c>
      <c r="B207" t="s">
        <v>897</v>
      </c>
      <c r="C207" t="s">
        <v>294</v>
      </c>
      <c r="D207" t="s">
        <v>282</v>
      </c>
      <c r="E207">
        <v>5.0900000000000004E-6</v>
      </c>
      <c r="F207">
        <v>4.7229101954999999</v>
      </c>
      <c r="G207" t="s">
        <v>291</v>
      </c>
      <c r="H207" t="s">
        <v>34</v>
      </c>
    </row>
    <row r="208" spans="1:8" x14ac:dyDescent="0.25">
      <c r="A208">
        <v>207</v>
      </c>
      <c r="B208" t="s">
        <v>897</v>
      </c>
      <c r="C208" t="s">
        <v>294</v>
      </c>
      <c r="D208" t="s">
        <v>280</v>
      </c>
      <c r="E208">
        <v>0</v>
      </c>
      <c r="F208">
        <v>0.37802025951455898</v>
      </c>
      <c r="G208" t="s">
        <v>291</v>
      </c>
      <c r="H208" t="s">
        <v>34</v>
      </c>
    </row>
    <row r="209" spans="1:8" x14ac:dyDescent="0.25">
      <c r="A209">
        <v>208</v>
      </c>
      <c r="B209" t="s">
        <v>896</v>
      </c>
      <c r="C209" t="s">
        <v>294</v>
      </c>
      <c r="D209" t="s">
        <v>285</v>
      </c>
      <c r="E209">
        <v>5.8200000000000002E-6</v>
      </c>
      <c r="F209">
        <v>124.190434072746</v>
      </c>
      <c r="G209" t="s">
        <v>291</v>
      </c>
      <c r="H209" t="s">
        <v>34</v>
      </c>
    </row>
    <row r="210" spans="1:8" x14ac:dyDescent="0.25">
      <c r="A210">
        <v>209</v>
      </c>
      <c r="B210" t="s">
        <v>895</v>
      </c>
      <c r="C210" t="s">
        <v>294</v>
      </c>
      <c r="D210" t="s">
        <v>277</v>
      </c>
      <c r="E210">
        <v>7.0000000000000005E-8</v>
      </c>
      <c r="F210">
        <v>38.855652578226398</v>
      </c>
      <c r="G210" t="s">
        <v>291</v>
      </c>
      <c r="H210" t="s">
        <v>34</v>
      </c>
    </row>
    <row r="211" spans="1:8" x14ac:dyDescent="0.25">
      <c r="A211">
        <v>210</v>
      </c>
      <c r="B211" t="s">
        <v>895</v>
      </c>
      <c r="C211" t="s">
        <v>294</v>
      </c>
      <c r="D211" t="s">
        <v>284</v>
      </c>
      <c r="E211">
        <v>3.3999999999999997E-7</v>
      </c>
      <c r="F211">
        <v>1.7942642862432299E-3</v>
      </c>
      <c r="G211" t="s">
        <v>291</v>
      </c>
      <c r="H211" t="s">
        <v>34</v>
      </c>
    </row>
    <row r="212" spans="1:8" x14ac:dyDescent="0.25">
      <c r="A212">
        <v>211</v>
      </c>
      <c r="B212" t="s">
        <v>894</v>
      </c>
      <c r="C212" t="s">
        <v>294</v>
      </c>
      <c r="D212" t="s">
        <v>279</v>
      </c>
      <c r="E212">
        <v>0</v>
      </c>
      <c r="F212">
        <v>0.13247211742044601</v>
      </c>
      <c r="G212" t="s">
        <v>291</v>
      </c>
      <c r="H212" t="s">
        <v>34</v>
      </c>
    </row>
    <row r="213" spans="1:8" x14ac:dyDescent="0.25">
      <c r="A213">
        <v>212</v>
      </c>
      <c r="B213" t="s">
        <v>893</v>
      </c>
      <c r="C213" t="s">
        <v>294</v>
      </c>
      <c r="D213" t="s">
        <v>288</v>
      </c>
      <c r="E213">
        <v>0.40973999999999999</v>
      </c>
      <c r="F213">
        <v>77.106947000000005</v>
      </c>
      <c r="G213" t="s">
        <v>619</v>
      </c>
      <c r="H213" t="s">
        <v>34</v>
      </c>
    </row>
    <row r="214" spans="1:8" x14ac:dyDescent="0.25">
      <c r="A214">
        <v>213</v>
      </c>
      <c r="B214" t="s">
        <v>892</v>
      </c>
      <c r="C214" t="s">
        <v>294</v>
      </c>
      <c r="D214" t="s">
        <v>279</v>
      </c>
      <c r="E214">
        <v>1.9349999999999999E-5</v>
      </c>
      <c r="F214">
        <v>0.132472114421992</v>
      </c>
      <c r="G214" t="s">
        <v>291</v>
      </c>
      <c r="H214" t="s">
        <v>34</v>
      </c>
    </row>
    <row r="215" spans="1:8" x14ac:dyDescent="0.25">
      <c r="A215">
        <v>214</v>
      </c>
      <c r="B215" t="s">
        <v>891</v>
      </c>
      <c r="C215" t="s">
        <v>294</v>
      </c>
      <c r="D215" t="s">
        <v>271</v>
      </c>
      <c r="E215">
        <v>2.0999999999999998E-6</v>
      </c>
      <c r="F215">
        <v>5.5592799999999998E-3</v>
      </c>
      <c r="G215" t="s">
        <v>289</v>
      </c>
      <c r="H215" t="s">
        <v>34</v>
      </c>
    </row>
    <row r="216" spans="1:8" x14ac:dyDescent="0.25">
      <c r="A216">
        <v>215</v>
      </c>
      <c r="B216" t="s">
        <v>890</v>
      </c>
      <c r="C216" t="s">
        <v>294</v>
      </c>
      <c r="D216" t="s">
        <v>272</v>
      </c>
      <c r="E216">
        <v>3.8316000000000001E-4</v>
      </c>
      <c r="F216">
        <v>0.155785524059568</v>
      </c>
      <c r="G216" t="s">
        <v>291</v>
      </c>
      <c r="H216" t="s">
        <v>34</v>
      </c>
    </row>
    <row r="217" spans="1:8" x14ac:dyDescent="0.25">
      <c r="A217">
        <v>216</v>
      </c>
      <c r="B217" t="s">
        <v>889</v>
      </c>
      <c r="C217" t="s">
        <v>294</v>
      </c>
      <c r="D217" t="s">
        <v>278</v>
      </c>
      <c r="E217">
        <v>1.19973E-3</v>
      </c>
      <c r="F217">
        <v>0.85643412260720397</v>
      </c>
      <c r="G217" t="s">
        <v>291</v>
      </c>
      <c r="H217" t="s">
        <v>34</v>
      </c>
    </row>
    <row r="218" spans="1:8" x14ac:dyDescent="0.25">
      <c r="A218">
        <v>217</v>
      </c>
      <c r="B218" t="s">
        <v>888</v>
      </c>
      <c r="C218" t="s">
        <v>294</v>
      </c>
      <c r="D218" t="s">
        <v>280</v>
      </c>
      <c r="E218">
        <v>3.1037000000000003E-4</v>
      </c>
      <c r="F218">
        <v>0.37802025951354801</v>
      </c>
      <c r="G218" t="s">
        <v>291</v>
      </c>
      <c r="H218" t="s">
        <v>34</v>
      </c>
    </row>
    <row r="219" spans="1:8" x14ac:dyDescent="0.25">
      <c r="A219">
        <v>218</v>
      </c>
      <c r="B219" t="s">
        <v>887</v>
      </c>
      <c r="C219" t="s">
        <v>294</v>
      </c>
      <c r="D219" t="s">
        <v>279</v>
      </c>
      <c r="E219">
        <v>2.671E-5</v>
      </c>
      <c r="F219">
        <v>0.13245276374921799</v>
      </c>
      <c r="G219" t="s">
        <v>291</v>
      </c>
      <c r="H219" t="s">
        <v>34</v>
      </c>
    </row>
    <row r="220" spans="1:8" x14ac:dyDescent="0.25">
      <c r="A220">
        <v>219</v>
      </c>
      <c r="B220" t="s">
        <v>886</v>
      </c>
      <c r="C220" t="s">
        <v>294</v>
      </c>
      <c r="D220" t="s">
        <v>271</v>
      </c>
      <c r="E220">
        <v>5.9999999999999997E-7</v>
      </c>
      <c r="F220">
        <v>5.5571800000000001E-3</v>
      </c>
      <c r="G220" t="s">
        <v>289</v>
      </c>
      <c r="H220" t="s">
        <v>34</v>
      </c>
    </row>
    <row r="221" spans="1:8" x14ac:dyDescent="0.25">
      <c r="A221">
        <v>220</v>
      </c>
      <c r="B221" t="s">
        <v>885</v>
      </c>
      <c r="C221" t="s">
        <v>294</v>
      </c>
      <c r="D221" t="s">
        <v>279</v>
      </c>
      <c r="E221">
        <v>4.8400000000000002E-6</v>
      </c>
      <c r="F221">
        <v>0.132426048542547</v>
      </c>
      <c r="G221" t="s">
        <v>291</v>
      </c>
      <c r="H221" t="s">
        <v>34</v>
      </c>
    </row>
    <row r="222" spans="1:8" x14ac:dyDescent="0.25">
      <c r="A222">
        <v>221</v>
      </c>
      <c r="B222" t="s">
        <v>884</v>
      </c>
      <c r="C222" t="s">
        <v>294</v>
      </c>
      <c r="D222" t="s">
        <v>271</v>
      </c>
      <c r="E222">
        <v>1.5E-5</v>
      </c>
      <c r="F222">
        <v>5.5565800000000002E-3</v>
      </c>
      <c r="G222" t="s">
        <v>289</v>
      </c>
      <c r="H222" t="s">
        <v>34</v>
      </c>
    </row>
    <row r="223" spans="1:8" x14ac:dyDescent="0.25">
      <c r="A223">
        <v>222</v>
      </c>
      <c r="B223" t="s">
        <v>883</v>
      </c>
      <c r="C223" t="s">
        <v>294</v>
      </c>
      <c r="D223" t="s">
        <v>279</v>
      </c>
      <c r="E223">
        <v>1.7589999999999999E-5</v>
      </c>
      <c r="F223">
        <v>0.13242120644234801</v>
      </c>
      <c r="G223" t="s">
        <v>291</v>
      </c>
      <c r="H223" t="s">
        <v>34</v>
      </c>
    </row>
    <row r="224" spans="1:8" x14ac:dyDescent="0.25">
      <c r="A224">
        <v>223</v>
      </c>
      <c r="B224" t="s">
        <v>882</v>
      </c>
      <c r="C224" t="s">
        <v>294</v>
      </c>
      <c r="D224" t="s">
        <v>287</v>
      </c>
      <c r="E224">
        <v>1.5149E-4</v>
      </c>
      <c r="F224">
        <v>16.044376622044599</v>
      </c>
      <c r="G224" t="s">
        <v>291</v>
      </c>
      <c r="H224" t="s">
        <v>34</v>
      </c>
    </row>
    <row r="225" spans="1:8" x14ac:dyDescent="0.25">
      <c r="A225">
        <v>224</v>
      </c>
      <c r="B225" t="s">
        <v>881</v>
      </c>
      <c r="C225" t="s">
        <v>294</v>
      </c>
      <c r="D225" t="s">
        <v>283</v>
      </c>
      <c r="E225">
        <v>4.4799999999999999E-4</v>
      </c>
      <c r="F225">
        <v>0.58530199999999999</v>
      </c>
      <c r="G225" t="s">
        <v>291</v>
      </c>
      <c r="H225" t="s">
        <v>34</v>
      </c>
    </row>
    <row r="226" spans="1:8" x14ac:dyDescent="0.25">
      <c r="A226">
        <v>225</v>
      </c>
      <c r="B226" t="s">
        <v>880</v>
      </c>
      <c r="C226" t="s">
        <v>294</v>
      </c>
      <c r="D226" t="s">
        <v>274</v>
      </c>
      <c r="E226">
        <v>7.0478999999999995E-4</v>
      </c>
      <c r="F226">
        <v>6.6883243334826901</v>
      </c>
      <c r="G226" t="s">
        <v>291</v>
      </c>
      <c r="H226" t="s">
        <v>34</v>
      </c>
    </row>
    <row r="227" spans="1:8" x14ac:dyDescent="0.25">
      <c r="A227">
        <v>226</v>
      </c>
      <c r="B227" t="s">
        <v>880</v>
      </c>
      <c r="C227" t="s">
        <v>294</v>
      </c>
      <c r="D227" t="s">
        <v>273</v>
      </c>
      <c r="E227">
        <v>1.4000000000000001E-7</v>
      </c>
      <c r="F227">
        <v>7.5665764536060403E-4</v>
      </c>
      <c r="G227" t="s">
        <v>291</v>
      </c>
      <c r="H227" t="s">
        <v>34</v>
      </c>
    </row>
    <row r="228" spans="1:8" x14ac:dyDescent="0.25">
      <c r="A228">
        <v>227</v>
      </c>
      <c r="B228" t="s">
        <v>880</v>
      </c>
      <c r="C228" t="s">
        <v>294</v>
      </c>
      <c r="D228" t="s">
        <v>272</v>
      </c>
      <c r="E228">
        <v>0</v>
      </c>
      <c r="F228">
        <v>0.155402361059161</v>
      </c>
      <c r="G228" t="s">
        <v>291</v>
      </c>
      <c r="H228" t="s">
        <v>34</v>
      </c>
    </row>
    <row r="229" spans="1:8" x14ac:dyDescent="0.25">
      <c r="A229">
        <v>228</v>
      </c>
      <c r="B229" t="s">
        <v>879</v>
      </c>
      <c r="C229" t="s">
        <v>294</v>
      </c>
      <c r="D229" t="s">
        <v>278</v>
      </c>
      <c r="E229">
        <v>0</v>
      </c>
      <c r="F229">
        <v>0.85523439102592202</v>
      </c>
      <c r="G229" t="s">
        <v>291</v>
      </c>
      <c r="H229" t="s">
        <v>34</v>
      </c>
    </row>
    <row r="230" spans="1:8" x14ac:dyDescent="0.25">
      <c r="A230">
        <v>229</v>
      </c>
      <c r="B230" t="s">
        <v>878</v>
      </c>
      <c r="C230" t="s">
        <v>294</v>
      </c>
      <c r="D230" t="s">
        <v>279</v>
      </c>
      <c r="E230">
        <v>1.721E-5</v>
      </c>
      <c r="F230">
        <v>0.13240360809927701</v>
      </c>
      <c r="G230" t="s">
        <v>291</v>
      </c>
      <c r="H230" t="s">
        <v>34</v>
      </c>
    </row>
    <row r="231" spans="1:8" x14ac:dyDescent="0.25">
      <c r="A231">
        <v>230</v>
      </c>
      <c r="B231" t="s">
        <v>877</v>
      </c>
      <c r="C231" t="s">
        <v>294</v>
      </c>
      <c r="D231" t="s">
        <v>282</v>
      </c>
      <c r="E231">
        <v>5.0799999999999996E-6</v>
      </c>
      <c r="F231">
        <v>4.7229051018000003</v>
      </c>
      <c r="G231" t="s">
        <v>291</v>
      </c>
      <c r="H231" t="s">
        <v>34</v>
      </c>
    </row>
    <row r="232" spans="1:8" x14ac:dyDescent="0.25">
      <c r="A232">
        <v>231</v>
      </c>
      <c r="B232" t="s">
        <v>877</v>
      </c>
      <c r="C232" t="s">
        <v>294</v>
      </c>
      <c r="D232" t="s">
        <v>280</v>
      </c>
      <c r="E232">
        <v>0</v>
      </c>
      <c r="F232">
        <v>0.37770988107784897</v>
      </c>
      <c r="G232" t="s">
        <v>291</v>
      </c>
      <c r="H232" t="s">
        <v>34</v>
      </c>
    </row>
    <row r="233" spans="1:8" x14ac:dyDescent="0.25">
      <c r="A233">
        <v>232</v>
      </c>
      <c r="B233" t="s">
        <v>876</v>
      </c>
      <c r="C233" t="s">
        <v>294</v>
      </c>
      <c r="D233" t="s">
        <v>285</v>
      </c>
      <c r="E233">
        <v>5.8200000000000002E-6</v>
      </c>
      <c r="F233">
        <v>124.190428246661</v>
      </c>
      <c r="G233" t="s">
        <v>291</v>
      </c>
      <c r="H233" t="s">
        <v>34</v>
      </c>
    </row>
    <row r="234" spans="1:8" x14ac:dyDescent="0.25">
      <c r="A234">
        <v>233</v>
      </c>
      <c r="B234" t="s">
        <v>875</v>
      </c>
      <c r="C234" t="s">
        <v>294</v>
      </c>
      <c r="D234" t="s">
        <v>277</v>
      </c>
      <c r="E234">
        <v>7.0000000000000005E-8</v>
      </c>
      <c r="F234">
        <v>38.855652499542302</v>
      </c>
      <c r="G234" t="s">
        <v>291</v>
      </c>
      <c r="H234" t="s">
        <v>34</v>
      </c>
    </row>
    <row r="235" spans="1:8" x14ac:dyDescent="0.25">
      <c r="A235">
        <v>234</v>
      </c>
      <c r="B235" t="s">
        <v>875</v>
      </c>
      <c r="C235" t="s">
        <v>294</v>
      </c>
      <c r="D235" t="s">
        <v>284</v>
      </c>
      <c r="E235">
        <v>3.3999999999999997E-7</v>
      </c>
      <c r="F235">
        <v>1.7939202561656901E-3</v>
      </c>
      <c r="G235" t="s">
        <v>291</v>
      </c>
      <c r="H235" t="s">
        <v>34</v>
      </c>
    </row>
    <row r="236" spans="1:8" x14ac:dyDescent="0.25">
      <c r="A236">
        <v>235</v>
      </c>
      <c r="B236" t="s">
        <v>874</v>
      </c>
      <c r="C236" t="s">
        <v>294</v>
      </c>
      <c r="D236" t="s">
        <v>279</v>
      </c>
      <c r="E236">
        <v>0</v>
      </c>
      <c r="F236">
        <v>0.132386389052362</v>
      </c>
      <c r="G236" t="s">
        <v>291</v>
      </c>
      <c r="H236" t="s">
        <v>34</v>
      </c>
    </row>
    <row r="237" spans="1:8" x14ac:dyDescent="0.25">
      <c r="A237">
        <v>236</v>
      </c>
      <c r="B237" t="s">
        <v>873</v>
      </c>
      <c r="C237" t="s">
        <v>294</v>
      </c>
      <c r="D237" t="s">
        <v>279</v>
      </c>
      <c r="E237">
        <v>2E-8</v>
      </c>
      <c r="F237">
        <v>0.132386386056493</v>
      </c>
      <c r="G237" t="s">
        <v>291</v>
      </c>
      <c r="H237" t="s">
        <v>34</v>
      </c>
    </row>
    <row r="238" spans="1:8" x14ac:dyDescent="0.25">
      <c r="A238">
        <v>237</v>
      </c>
      <c r="B238" t="s">
        <v>873</v>
      </c>
      <c r="C238" t="s">
        <v>294</v>
      </c>
      <c r="D238" t="s">
        <v>280</v>
      </c>
      <c r="E238">
        <v>5.9999999999999995E-8</v>
      </c>
      <c r="F238">
        <v>0.37770988107683701</v>
      </c>
      <c r="G238" t="s">
        <v>291</v>
      </c>
      <c r="H238" t="s">
        <v>34</v>
      </c>
    </row>
    <row r="239" spans="1:8" x14ac:dyDescent="0.25">
      <c r="A239">
        <v>238</v>
      </c>
      <c r="B239" t="s">
        <v>872</v>
      </c>
      <c r="C239" t="s">
        <v>294</v>
      </c>
      <c r="D239" t="s">
        <v>279</v>
      </c>
      <c r="E239">
        <v>1.7099999999999999E-5</v>
      </c>
      <c r="F239">
        <v>0.13238636434969001</v>
      </c>
      <c r="G239" t="s">
        <v>291</v>
      </c>
      <c r="H239" t="s">
        <v>34</v>
      </c>
    </row>
    <row r="240" spans="1:8" x14ac:dyDescent="0.25">
      <c r="A240">
        <v>239</v>
      </c>
      <c r="B240" t="s">
        <v>871</v>
      </c>
      <c r="C240" t="s">
        <v>301</v>
      </c>
      <c r="D240" t="s">
        <v>287</v>
      </c>
      <c r="E240">
        <v>6.9365299999999998E-3</v>
      </c>
      <c r="F240">
        <v>16.044225130457001</v>
      </c>
      <c r="G240" t="s">
        <v>291</v>
      </c>
      <c r="H240" t="s">
        <v>34</v>
      </c>
    </row>
    <row r="241" spans="1:8" x14ac:dyDescent="0.25">
      <c r="A241">
        <v>240</v>
      </c>
      <c r="B241" t="s">
        <v>871</v>
      </c>
      <c r="C241" t="s">
        <v>294</v>
      </c>
      <c r="D241" t="s">
        <v>287</v>
      </c>
      <c r="E241">
        <v>0.27746130000000002</v>
      </c>
      <c r="F241">
        <v>16.037288597745601</v>
      </c>
      <c r="G241" t="s">
        <v>291</v>
      </c>
      <c r="H241" t="s">
        <v>34</v>
      </c>
    </row>
    <row r="242" spans="1:8" x14ac:dyDescent="0.25">
      <c r="A242">
        <v>241</v>
      </c>
      <c r="B242" t="s">
        <v>870</v>
      </c>
      <c r="C242" t="s">
        <v>294</v>
      </c>
      <c r="D242" t="s">
        <v>287</v>
      </c>
      <c r="E242">
        <v>0.11621487</v>
      </c>
      <c r="F242">
        <v>15.7598272892882</v>
      </c>
      <c r="G242" t="s">
        <v>291</v>
      </c>
      <c r="H242" t="s">
        <v>34</v>
      </c>
    </row>
    <row r="243" spans="1:8" x14ac:dyDescent="0.25">
      <c r="A243">
        <v>242</v>
      </c>
      <c r="B243" t="s">
        <v>869</v>
      </c>
      <c r="C243" t="s">
        <v>294</v>
      </c>
      <c r="D243" t="s">
        <v>287</v>
      </c>
      <c r="E243">
        <v>6.6603759999999998E-2</v>
      </c>
      <c r="F243">
        <v>15.643612415740799</v>
      </c>
      <c r="G243" t="s">
        <v>291</v>
      </c>
      <c r="H243" t="s">
        <v>34</v>
      </c>
    </row>
    <row r="244" spans="1:8" x14ac:dyDescent="0.25">
      <c r="A244">
        <v>243</v>
      </c>
      <c r="B244" t="s">
        <v>868</v>
      </c>
      <c r="C244" t="s">
        <v>294</v>
      </c>
      <c r="D244" t="s">
        <v>279</v>
      </c>
      <c r="E244">
        <v>1.3899E-4</v>
      </c>
      <c r="F244">
        <v>0.13236926140152599</v>
      </c>
      <c r="G244" t="s">
        <v>291</v>
      </c>
      <c r="H244" t="s">
        <v>34</v>
      </c>
    </row>
    <row r="245" spans="1:8" x14ac:dyDescent="0.25">
      <c r="A245">
        <v>244</v>
      </c>
      <c r="B245" t="s">
        <v>867</v>
      </c>
      <c r="C245" t="s">
        <v>294</v>
      </c>
      <c r="D245" t="s">
        <v>285</v>
      </c>
      <c r="E245">
        <v>1.3092999999999999E-4</v>
      </c>
      <c r="F245">
        <v>124.190422425042</v>
      </c>
      <c r="G245" t="s">
        <v>291</v>
      </c>
      <c r="H245" t="s">
        <v>34</v>
      </c>
    </row>
    <row r="246" spans="1:8" x14ac:dyDescent="0.25">
      <c r="A246">
        <v>245</v>
      </c>
      <c r="B246" t="s">
        <v>866</v>
      </c>
      <c r="C246" t="s">
        <v>294</v>
      </c>
      <c r="D246" t="s">
        <v>285</v>
      </c>
      <c r="E246">
        <v>8.4006250000000005E-2</v>
      </c>
      <c r="F246">
        <v>124.190291485112</v>
      </c>
      <c r="G246" t="s">
        <v>291</v>
      </c>
      <c r="H246" t="s">
        <v>34</v>
      </c>
    </row>
    <row r="247" spans="1:8" x14ac:dyDescent="0.25">
      <c r="A247">
        <v>246</v>
      </c>
      <c r="B247" t="s">
        <v>865</v>
      </c>
      <c r="C247" t="s">
        <v>294</v>
      </c>
      <c r="D247" t="s">
        <v>271</v>
      </c>
      <c r="E247">
        <v>1.5E-6</v>
      </c>
      <c r="F247">
        <v>5.5415799999999999E-3</v>
      </c>
      <c r="G247" t="s">
        <v>289</v>
      </c>
      <c r="H247" t="s">
        <v>34</v>
      </c>
    </row>
    <row r="248" spans="1:8" x14ac:dyDescent="0.25">
      <c r="A248">
        <v>247</v>
      </c>
      <c r="B248" t="s">
        <v>864</v>
      </c>
      <c r="C248" t="s">
        <v>294</v>
      </c>
      <c r="D248" t="s">
        <v>277</v>
      </c>
      <c r="E248">
        <v>6.94321E-3</v>
      </c>
      <c r="F248">
        <v>38.855652420873298</v>
      </c>
      <c r="G248" t="s">
        <v>291</v>
      </c>
      <c r="H248" t="s">
        <v>34</v>
      </c>
    </row>
    <row r="249" spans="1:8" x14ac:dyDescent="0.25">
      <c r="A249">
        <v>248</v>
      </c>
      <c r="B249" t="s">
        <v>863</v>
      </c>
      <c r="C249" t="s">
        <v>294</v>
      </c>
      <c r="D249" t="s">
        <v>279</v>
      </c>
      <c r="E249">
        <v>2.7610000000000002E-5</v>
      </c>
      <c r="F249">
        <v>0.13223026639647201</v>
      </c>
      <c r="G249" t="s">
        <v>291</v>
      </c>
      <c r="H249" t="s">
        <v>34</v>
      </c>
    </row>
    <row r="250" spans="1:8" x14ac:dyDescent="0.25">
      <c r="A250">
        <v>249</v>
      </c>
      <c r="B250" t="s">
        <v>862</v>
      </c>
      <c r="C250" t="s">
        <v>294</v>
      </c>
      <c r="D250" t="s">
        <v>287</v>
      </c>
      <c r="E250">
        <v>1.3767E-4</v>
      </c>
      <c r="F250">
        <v>15.5770086479976</v>
      </c>
      <c r="G250" t="s">
        <v>291</v>
      </c>
      <c r="H250" t="s">
        <v>34</v>
      </c>
    </row>
    <row r="251" spans="1:8" x14ac:dyDescent="0.25">
      <c r="A251">
        <v>250</v>
      </c>
      <c r="B251" t="s">
        <v>861</v>
      </c>
      <c r="C251" t="s">
        <v>294</v>
      </c>
      <c r="D251" t="s">
        <v>283</v>
      </c>
      <c r="E251">
        <v>4.4799999999999999E-4</v>
      </c>
      <c r="F251">
        <v>0.58485399999999998</v>
      </c>
      <c r="G251" t="s">
        <v>291</v>
      </c>
      <c r="H251" t="s">
        <v>34</v>
      </c>
    </row>
    <row r="252" spans="1:8" x14ac:dyDescent="0.25">
      <c r="A252">
        <v>251</v>
      </c>
      <c r="B252" t="s">
        <v>860</v>
      </c>
      <c r="C252" t="s">
        <v>294</v>
      </c>
      <c r="D252" t="s">
        <v>274</v>
      </c>
      <c r="E252">
        <v>7.0465000000000002E-4</v>
      </c>
      <c r="F252">
        <v>6.68761953894467</v>
      </c>
      <c r="G252" t="s">
        <v>291</v>
      </c>
      <c r="H252" t="s">
        <v>34</v>
      </c>
    </row>
    <row r="253" spans="1:8" x14ac:dyDescent="0.25">
      <c r="A253">
        <v>252</v>
      </c>
      <c r="B253" t="s">
        <v>860</v>
      </c>
      <c r="C253" t="s">
        <v>294</v>
      </c>
      <c r="D253" t="s">
        <v>273</v>
      </c>
      <c r="E253">
        <v>1.4000000000000001E-7</v>
      </c>
      <c r="F253">
        <v>7.5651256473319997E-4</v>
      </c>
      <c r="G253" t="s">
        <v>291</v>
      </c>
      <c r="H253" t="s">
        <v>34</v>
      </c>
    </row>
    <row r="254" spans="1:8" x14ac:dyDescent="0.25">
      <c r="A254">
        <v>253</v>
      </c>
      <c r="B254" t="s">
        <v>860</v>
      </c>
      <c r="C254" t="s">
        <v>294</v>
      </c>
      <c r="D254" t="s">
        <v>272</v>
      </c>
      <c r="E254">
        <v>0</v>
      </c>
      <c r="F254">
        <v>0.155402359433684</v>
      </c>
      <c r="G254" t="s">
        <v>291</v>
      </c>
      <c r="H254" t="s">
        <v>34</v>
      </c>
    </row>
    <row r="255" spans="1:8" x14ac:dyDescent="0.25">
      <c r="A255">
        <v>254</v>
      </c>
      <c r="B255" t="s">
        <v>860</v>
      </c>
      <c r="C255" t="s">
        <v>294</v>
      </c>
      <c r="D255" t="s">
        <v>278</v>
      </c>
      <c r="E255">
        <v>0</v>
      </c>
      <c r="F255">
        <v>0.85523438666380003</v>
      </c>
      <c r="G255" t="s">
        <v>291</v>
      </c>
      <c r="H255" t="s">
        <v>34</v>
      </c>
    </row>
    <row r="256" spans="1:8" x14ac:dyDescent="0.25">
      <c r="A256">
        <v>255</v>
      </c>
      <c r="B256" t="s">
        <v>859</v>
      </c>
      <c r="C256" t="s">
        <v>294</v>
      </c>
      <c r="D256" t="s">
        <v>282</v>
      </c>
      <c r="E256">
        <v>5.0699999999999997E-6</v>
      </c>
      <c r="F256">
        <v>4.7229000192999999</v>
      </c>
      <c r="G256" t="s">
        <v>291</v>
      </c>
      <c r="H256" t="s">
        <v>34</v>
      </c>
    </row>
    <row r="257" spans="1:8" x14ac:dyDescent="0.25">
      <c r="A257">
        <v>256</v>
      </c>
      <c r="B257" t="s">
        <v>859</v>
      </c>
      <c r="C257" t="s">
        <v>294</v>
      </c>
      <c r="D257" t="s">
        <v>280</v>
      </c>
      <c r="E257">
        <v>0</v>
      </c>
      <c r="F257">
        <v>0.37770981309947799</v>
      </c>
      <c r="G257" t="s">
        <v>291</v>
      </c>
      <c r="H257" t="s">
        <v>34</v>
      </c>
    </row>
    <row r="258" spans="1:8" x14ac:dyDescent="0.25">
      <c r="A258">
        <v>257</v>
      </c>
      <c r="B258" t="s">
        <v>858</v>
      </c>
      <c r="C258" t="s">
        <v>294</v>
      </c>
      <c r="D258" t="s">
        <v>285</v>
      </c>
      <c r="E258">
        <v>5.8100000000000003E-6</v>
      </c>
      <c r="F258">
        <v>124.10628522837099</v>
      </c>
      <c r="G258" t="s">
        <v>291</v>
      </c>
      <c r="H258" t="s">
        <v>34</v>
      </c>
    </row>
    <row r="259" spans="1:8" x14ac:dyDescent="0.25">
      <c r="A259">
        <v>258</v>
      </c>
      <c r="B259" t="s">
        <v>857</v>
      </c>
      <c r="C259" t="s">
        <v>294</v>
      </c>
      <c r="D259" t="s">
        <v>277</v>
      </c>
      <c r="E259">
        <v>7.0000000000000005E-8</v>
      </c>
      <c r="F259">
        <v>38.848709210630702</v>
      </c>
      <c r="G259" t="s">
        <v>291</v>
      </c>
      <c r="H259" t="s">
        <v>34</v>
      </c>
    </row>
    <row r="260" spans="1:8" x14ac:dyDescent="0.25">
      <c r="A260">
        <v>259</v>
      </c>
      <c r="B260" t="s">
        <v>856</v>
      </c>
      <c r="C260" t="s">
        <v>294</v>
      </c>
      <c r="D260" t="s">
        <v>284</v>
      </c>
      <c r="E260">
        <v>3.3999999999999997E-7</v>
      </c>
      <c r="F260">
        <v>1.79357629205209E-3</v>
      </c>
      <c r="G260" t="s">
        <v>291</v>
      </c>
      <c r="H260" t="s">
        <v>34</v>
      </c>
    </row>
    <row r="261" spans="1:8" x14ac:dyDescent="0.25">
      <c r="A261">
        <v>260</v>
      </c>
      <c r="B261" t="s">
        <v>855</v>
      </c>
      <c r="C261" t="s">
        <v>294</v>
      </c>
      <c r="D261" t="s">
        <v>278</v>
      </c>
      <c r="E261">
        <v>7.3720000000000006E-5</v>
      </c>
      <c r="F261">
        <v>0.85523438084905001</v>
      </c>
      <c r="G261" t="s">
        <v>291</v>
      </c>
      <c r="H261" t="s">
        <v>34</v>
      </c>
    </row>
    <row r="262" spans="1:8" x14ac:dyDescent="0.25">
      <c r="A262">
        <v>261</v>
      </c>
      <c r="B262" t="s">
        <v>854</v>
      </c>
      <c r="C262" t="s">
        <v>294</v>
      </c>
      <c r="D262" t="s">
        <v>279</v>
      </c>
      <c r="E262">
        <v>2E-8</v>
      </c>
      <c r="F262">
        <v>0.132202652147209</v>
      </c>
      <c r="G262" t="s">
        <v>291</v>
      </c>
      <c r="H262" t="s">
        <v>34</v>
      </c>
    </row>
    <row r="263" spans="1:8" x14ac:dyDescent="0.25">
      <c r="A263">
        <v>262</v>
      </c>
      <c r="B263" t="s">
        <v>853</v>
      </c>
      <c r="C263" t="s">
        <v>294</v>
      </c>
      <c r="D263" t="s">
        <v>279</v>
      </c>
      <c r="E263">
        <v>0</v>
      </c>
      <c r="F263">
        <v>0.13220262584181</v>
      </c>
      <c r="G263" t="s">
        <v>291</v>
      </c>
      <c r="H263" t="s">
        <v>34</v>
      </c>
    </row>
    <row r="264" spans="1:8" x14ac:dyDescent="0.25">
      <c r="A264">
        <v>263</v>
      </c>
      <c r="B264" t="s">
        <v>852</v>
      </c>
      <c r="C264" t="s">
        <v>294</v>
      </c>
      <c r="D264" t="s">
        <v>282</v>
      </c>
      <c r="E264">
        <v>4.6104550000000001E-2</v>
      </c>
      <c r="F264">
        <v>4.7228949480000004</v>
      </c>
      <c r="G264" t="s">
        <v>291</v>
      </c>
      <c r="H264" t="s">
        <v>34</v>
      </c>
    </row>
    <row r="265" spans="1:8" x14ac:dyDescent="0.25">
      <c r="A265">
        <v>264</v>
      </c>
      <c r="B265" t="s">
        <v>851</v>
      </c>
      <c r="C265" t="s">
        <v>294</v>
      </c>
      <c r="D265" t="s">
        <v>277</v>
      </c>
      <c r="E265">
        <v>5.3656299999999997E-3</v>
      </c>
      <c r="F265">
        <v>38.848709131976698</v>
      </c>
      <c r="G265" t="s">
        <v>291</v>
      </c>
      <c r="H265" t="s">
        <v>34</v>
      </c>
    </row>
    <row r="266" spans="1:8" x14ac:dyDescent="0.25">
      <c r="A266">
        <v>265</v>
      </c>
      <c r="B266" t="s">
        <v>850</v>
      </c>
      <c r="C266" t="s">
        <v>294</v>
      </c>
      <c r="D266" t="s">
        <v>279</v>
      </c>
      <c r="E266">
        <v>4.2589999999999997E-5</v>
      </c>
      <c r="F266">
        <v>0.13220262284852399</v>
      </c>
      <c r="G266" t="s">
        <v>291</v>
      </c>
      <c r="H266" t="s">
        <v>34</v>
      </c>
    </row>
    <row r="267" spans="1:8" x14ac:dyDescent="0.25">
      <c r="A267">
        <v>266</v>
      </c>
      <c r="B267" t="s">
        <v>849</v>
      </c>
      <c r="C267" t="s">
        <v>294</v>
      </c>
      <c r="D267" t="s">
        <v>271</v>
      </c>
      <c r="E267">
        <v>1.5E-6</v>
      </c>
      <c r="F267">
        <v>5.5400800000000002E-3</v>
      </c>
      <c r="G267" t="s">
        <v>289</v>
      </c>
      <c r="H267" t="s">
        <v>34</v>
      </c>
    </row>
    <row r="268" spans="1:8" x14ac:dyDescent="0.25">
      <c r="A268">
        <v>267</v>
      </c>
      <c r="B268" t="s">
        <v>848</v>
      </c>
      <c r="C268" t="s">
        <v>294</v>
      </c>
      <c r="D268" t="s">
        <v>285</v>
      </c>
      <c r="E268">
        <v>0.23904644999999999</v>
      </c>
      <c r="F268">
        <v>124.106279411214</v>
      </c>
      <c r="G268" t="s">
        <v>291</v>
      </c>
      <c r="H268" t="s">
        <v>34</v>
      </c>
    </row>
    <row r="269" spans="1:8" x14ac:dyDescent="0.25">
      <c r="A269">
        <v>268</v>
      </c>
      <c r="B269" t="s">
        <v>847</v>
      </c>
      <c r="C269" t="s">
        <v>294</v>
      </c>
      <c r="D269" t="s">
        <v>277</v>
      </c>
      <c r="E269">
        <v>7.2716500000000002E-3</v>
      </c>
      <c r="F269">
        <v>38.8433434971436</v>
      </c>
      <c r="G269" t="s">
        <v>291</v>
      </c>
      <c r="H269" t="s">
        <v>34</v>
      </c>
    </row>
    <row r="270" spans="1:8" x14ac:dyDescent="0.25">
      <c r="A270">
        <v>269</v>
      </c>
      <c r="B270" t="s">
        <v>846</v>
      </c>
      <c r="C270" t="s">
        <v>294</v>
      </c>
      <c r="D270" t="s">
        <v>274</v>
      </c>
      <c r="E270">
        <v>3.5135E-4</v>
      </c>
      <c r="F270">
        <v>6.6869148795431004</v>
      </c>
      <c r="G270" t="s">
        <v>291</v>
      </c>
      <c r="H270" t="s">
        <v>34</v>
      </c>
    </row>
    <row r="271" spans="1:8" x14ac:dyDescent="0.25">
      <c r="A271">
        <v>270</v>
      </c>
      <c r="B271" t="s">
        <v>845</v>
      </c>
      <c r="C271" t="s">
        <v>294</v>
      </c>
      <c r="D271" t="s">
        <v>285</v>
      </c>
      <c r="E271">
        <v>1.063015E-2</v>
      </c>
      <c r="F271">
        <v>123.867232955661</v>
      </c>
      <c r="G271" t="s">
        <v>291</v>
      </c>
      <c r="H271" t="s">
        <v>34</v>
      </c>
    </row>
    <row r="272" spans="1:8" x14ac:dyDescent="0.25">
      <c r="A272">
        <v>271</v>
      </c>
      <c r="B272" t="s">
        <v>844</v>
      </c>
      <c r="C272" t="s">
        <v>294</v>
      </c>
      <c r="D272" t="s">
        <v>279</v>
      </c>
      <c r="E272">
        <v>4.4199999999999997E-5</v>
      </c>
      <c r="F272">
        <v>0.13216003102367399</v>
      </c>
      <c r="G272" t="s">
        <v>291</v>
      </c>
      <c r="H272" t="s">
        <v>34</v>
      </c>
    </row>
    <row r="273" spans="1:8" x14ac:dyDescent="0.25">
      <c r="A273">
        <v>272</v>
      </c>
      <c r="B273" t="s">
        <v>843</v>
      </c>
      <c r="C273" t="s">
        <v>294</v>
      </c>
      <c r="D273" t="s">
        <v>271</v>
      </c>
      <c r="E273">
        <v>8.9999999999999996E-7</v>
      </c>
      <c r="F273">
        <v>5.5385800000000004E-3</v>
      </c>
      <c r="G273" t="s">
        <v>289</v>
      </c>
      <c r="H273" t="s">
        <v>34</v>
      </c>
    </row>
    <row r="274" spans="1:8" x14ac:dyDescent="0.25">
      <c r="A274">
        <v>273</v>
      </c>
      <c r="B274" t="s">
        <v>842</v>
      </c>
      <c r="C274" t="s">
        <v>294</v>
      </c>
      <c r="D274" t="s">
        <v>279</v>
      </c>
      <c r="E274">
        <v>1.0699999999999999E-6</v>
      </c>
      <c r="F274">
        <v>0.132115825162229</v>
      </c>
      <c r="G274" t="s">
        <v>291</v>
      </c>
      <c r="H274" t="s">
        <v>34</v>
      </c>
    </row>
    <row r="275" spans="1:8" x14ac:dyDescent="0.25">
      <c r="A275">
        <v>274</v>
      </c>
      <c r="B275" t="s">
        <v>841</v>
      </c>
      <c r="C275" t="s">
        <v>294</v>
      </c>
      <c r="D275" t="s">
        <v>271</v>
      </c>
      <c r="E275">
        <v>8.9999999999999996E-7</v>
      </c>
      <c r="F275">
        <v>5.5376799999999997E-3</v>
      </c>
      <c r="G275" t="s">
        <v>289</v>
      </c>
      <c r="H275" t="s">
        <v>34</v>
      </c>
    </row>
    <row r="276" spans="1:8" x14ac:dyDescent="0.25">
      <c r="A276">
        <v>275</v>
      </c>
      <c r="B276" t="s">
        <v>840</v>
      </c>
      <c r="C276" t="s">
        <v>294</v>
      </c>
      <c r="D276" t="s">
        <v>285</v>
      </c>
      <c r="E276">
        <v>0.30159145999999998</v>
      </c>
      <c r="F276">
        <v>123.85660280322701</v>
      </c>
      <c r="G276" t="s">
        <v>291</v>
      </c>
      <c r="H276" t="s">
        <v>34</v>
      </c>
    </row>
    <row r="277" spans="1:8" x14ac:dyDescent="0.25">
      <c r="A277">
        <v>276</v>
      </c>
      <c r="B277" t="s">
        <v>839</v>
      </c>
      <c r="C277" t="s">
        <v>294</v>
      </c>
      <c r="D277" t="s">
        <v>287</v>
      </c>
      <c r="E277">
        <v>1.3677000000000001E-4</v>
      </c>
      <c r="F277">
        <v>15.5768709769561</v>
      </c>
      <c r="G277" t="s">
        <v>291</v>
      </c>
      <c r="H277" t="s">
        <v>34</v>
      </c>
    </row>
    <row r="278" spans="1:8" x14ac:dyDescent="0.25">
      <c r="A278">
        <v>277</v>
      </c>
      <c r="B278" t="s">
        <v>838</v>
      </c>
      <c r="C278" t="s">
        <v>294</v>
      </c>
      <c r="D278" t="s">
        <v>283</v>
      </c>
      <c r="E278">
        <v>4.4099999999999999E-4</v>
      </c>
      <c r="F278">
        <v>0.58440599999999998</v>
      </c>
      <c r="G278" t="s">
        <v>291</v>
      </c>
      <c r="H278" t="s">
        <v>34</v>
      </c>
    </row>
    <row r="279" spans="1:8" x14ac:dyDescent="0.25">
      <c r="A279">
        <v>278</v>
      </c>
      <c r="B279" t="s">
        <v>837</v>
      </c>
      <c r="C279" t="s">
        <v>294</v>
      </c>
      <c r="D279" t="s">
        <v>274</v>
      </c>
      <c r="E279">
        <v>7.0452000000000004E-4</v>
      </c>
      <c r="F279">
        <v>6.6865635238894301</v>
      </c>
      <c r="G279" t="s">
        <v>291</v>
      </c>
      <c r="H279" t="s">
        <v>34</v>
      </c>
    </row>
    <row r="280" spans="1:8" x14ac:dyDescent="0.25">
      <c r="A280">
        <v>279</v>
      </c>
      <c r="B280" t="s">
        <v>837</v>
      </c>
      <c r="C280" t="s">
        <v>294</v>
      </c>
      <c r="D280" t="s">
        <v>273</v>
      </c>
      <c r="E280">
        <v>1.4000000000000001E-7</v>
      </c>
      <c r="F280">
        <v>7.5636751192337205E-4</v>
      </c>
      <c r="G280" t="s">
        <v>291</v>
      </c>
      <c r="H280" t="s">
        <v>34</v>
      </c>
    </row>
    <row r="281" spans="1:8" x14ac:dyDescent="0.25">
      <c r="A281">
        <v>280</v>
      </c>
      <c r="B281" t="s">
        <v>836</v>
      </c>
      <c r="C281" t="s">
        <v>294</v>
      </c>
      <c r="D281" t="s">
        <v>272</v>
      </c>
      <c r="E281">
        <v>0</v>
      </c>
      <c r="F281">
        <v>0.15540235780851799</v>
      </c>
      <c r="G281" t="s">
        <v>291</v>
      </c>
      <c r="H281" t="s">
        <v>34</v>
      </c>
    </row>
    <row r="282" spans="1:8" x14ac:dyDescent="0.25">
      <c r="A282">
        <v>281</v>
      </c>
      <c r="B282" t="s">
        <v>836</v>
      </c>
      <c r="C282" t="s">
        <v>294</v>
      </c>
      <c r="D282" t="s">
        <v>278</v>
      </c>
      <c r="E282">
        <v>0</v>
      </c>
      <c r="F282">
        <v>0.85516066056114604</v>
      </c>
      <c r="G282" t="s">
        <v>291</v>
      </c>
      <c r="H282" t="s">
        <v>34</v>
      </c>
    </row>
    <row r="283" spans="1:8" x14ac:dyDescent="0.25">
      <c r="A283">
        <v>282</v>
      </c>
      <c r="B283" t="s">
        <v>835</v>
      </c>
      <c r="C283" t="s">
        <v>294</v>
      </c>
      <c r="D283" t="s">
        <v>282</v>
      </c>
      <c r="E283">
        <v>5.0599999999999998E-6</v>
      </c>
      <c r="F283">
        <v>4.6767903899999999</v>
      </c>
      <c r="G283" t="s">
        <v>291</v>
      </c>
      <c r="H283" t="s">
        <v>34</v>
      </c>
    </row>
    <row r="284" spans="1:8" x14ac:dyDescent="0.25">
      <c r="A284">
        <v>283</v>
      </c>
      <c r="B284" t="s">
        <v>835</v>
      </c>
      <c r="C284" t="s">
        <v>294</v>
      </c>
      <c r="D284" t="s">
        <v>280</v>
      </c>
      <c r="E284">
        <v>0</v>
      </c>
      <c r="F284">
        <v>0.37770981309846702</v>
      </c>
      <c r="G284" t="s">
        <v>291</v>
      </c>
      <c r="H284" t="s">
        <v>34</v>
      </c>
    </row>
    <row r="285" spans="1:8" x14ac:dyDescent="0.25">
      <c r="A285">
        <v>284</v>
      </c>
      <c r="B285" t="s">
        <v>834</v>
      </c>
      <c r="C285" t="s">
        <v>294</v>
      </c>
      <c r="D285" t="s">
        <v>285</v>
      </c>
      <c r="E285">
        <v>5.8100000000000003E-6</v>
      </c>
      <c r="F285">
        <v>123.555011334958</v>
      </c>
      <c r="G285" t="s">
        <v>291</v>
      </c>
      <c r="H285" t="s">
        <v>34</v>
      </c>
    </row>
    <row r="286" spans="1:8" x14ac:dyDescent="0.25">
      <c r="A286">
        <v>285</v>
      </c>
      <c r="B286" t="s">
        <v>833</v>
      </c>
      <c r="C286" t="s">
        <v>294</v>
      </c>
      <c r="D286" t="s">
        <v>277</v>
      </c>
      <c r="E286">
        <v>7.0000000000000005E-8</v>
      </c>
      <c r="F286">
        <v>38.8360718465375</v>
      </c>
      <c r="G286" t="s">
        <v>291</v>
      </c>
      <c r="H286" t="s">
        <v>34</v>
      </c>
    </row>
    <row r="287" spans="1:8" x14ac:dyDescent="0.25">
      <c r="A287">
        <v>286</v>
      </c>
      <c r="B287" t="s">
        <v>833</v>
      </c>
      <c r="C287" t="s">
        <v>294</v>
      </c>
      <c r="D287" t="s">
        <v>284</v>
      </c>
      <c r="E287">
        <v>3.3999999999999997E-7</v>
      </c>
      <c r="F287">
        <v>1.79323239388979E-3</v>
      </c>
      <c r="G287" t="s">
        <v>291</v>
      </c>
      <c r="H287" t="s">
        <v>34</v>
      </c>
    </row>
    <row r="288" spans="1:8" x14ac:dyDescent="0.25">
      <c r="A288">
        <v>287</v>
      </c>
      <c r="B288" t="s">
        <v>832</v>
      </c>
      <c r="C288" t="s">
        <v>294</v>
      </c>
      <c r="D288" t="s">
        <v>279</v>
      </c>
      <c r="E288">
        <v>0</v>
      </c>
      <c r="F288">
        <v>0.132114751115985</v>
      </c>
      <c r="G288" t="s">
        <v>291</v>
      </c>
      <c r="H288" t="s">
        <v>34</v>
      </c>
    </row>
    <row r="289" spans="1:8" x14ac:dyDescent="0.25">
      <c r="A289">
        <v>288</v>
      </c>
      <c r="B289" t="s">
        <v>831</v>
      </c>
      <c r="C289" t="s">
        <v>294</v>
      </c>
      <c r="D289" t="s">
        <v>271</v>
      </c>
      <c r="E289">
        <v>8.9999999999999996E-7</v>
      </c>
      <c r="F289">
        <v>5.5367799999999998E-3</v>
      </c>
      <c r="G289" t="s">
        <v>289</v>
      </c>
      <c r="H289" t="s">
        <v>34</v>
      </c>
    </row>
    <row r="290" spans="1:8" x14ac:dyDescent="0.25">
      <c r="A290">
        <v>289</v>
      </c>
      <c r="B290" t="s">
        <v>830</v>
      </c>
      <c r="C290" t="s">
        <v>294</v>
      </c>
      <c r="D290" t="s">
        <v>279</v>
      </c>
      <c r="E290">
        <v>6.3300000000000004E-6</v>
      </c>
      <c r="F290">
        <v>0.13211474812528001</v>
      </c>
      <c r="G290" t="s">
        <v>291</v>
      </c>
      <c r="H290" t="s">
        <v>34</v>
      </c>
    </row>
    <row r="291" spans="1:8" x14ac:dyDescent="0.25">
      <c r="A291">
        <v>290</v>
      </c>
      <c r="B291" t="s">
        <v>829</v>
      </c>
      <c r="C291" t="s">
        <v>294</v>
      </c>
      <c r="D291" t="s">
        <v>271</v>
      </c>
      <c r="E291">
        <v>5.9999999999999997E-7</v>
      </c>
      <c r="F291">
        <v>5.53588E-3</v>
      </c>
      <c r="G291" t="s">
        <v>289</v>
      </c>
      <c r="H291" t="s">
        <v>34</v>
      </c>
    </row>
    <row r="292" spans="1:8" x14ac:dyDescent="0.25">
      <c r="A292">
        <v>291</v>
      </c>
      <c r="B292" t="s">
        <v>828</v>
      </c>
      <c r="C292" t="s">
        <v>294</v>
      </c>
      <c r="D292" t="s">
        <v>278</v>
      </c>
      <c r="E292">
        <v>1.0781999999999999E-4</v>
      </c>
      <c r="F292">
        <v>0.85516065547423303</v>
      </c>
      <c r="G292" t="s">
        <v>291</v>
      </c>
      <c r="H292" t="s">
        <v>34</v>
      </c>
    </row>
    <row r="293" spans="1:8" x14ac:dyDescent="0.25">
      <c r="A293">
        <v>292</v>
      </c>
      <c r="B293" t="s">
        <v>827</v>
      </c>
      <c r="C293" t="s">
        <v>294</v>
      </c>
      <c r="D293" t="s">
        <v>274</v>
      </c>
      <c r="E293">
        <v>7.0584999999999997E-3</v>
      </c>
      <c r="F293">
        <v>6.6858589995984001</v>
      </c>
      <c r="G293" t="s">
        <v>291</v>
      </c>
      <c r="H293" t="s">
        <v>34</v>
      </c>
    </row>
    <row r="294" spans="1:8" x14ac:dyDescent="0.25">
      <c r="A294">
        <v>293</v>
      </c>
      <c r="B294" t="s">
        <v>826</v>
      </c>
      <c r="C294" t="s">
        <v>294</v>
      </c>
      <c r="D294" t="s">
        <v>277</v>
      </c>
      <c r="E294">
        <v>7.7781500000000002E-3</v>
      </c>
      <c r="F294">
        <v>38.836071767898602</v>
      </c>
      <c r="G294" t="s">
        <v>291</v>
      </c>
      <c r="H294" t="s">
        <v>34</v>
      </c>
    </row>
    <row r="295" spans="1:8" x14ac:dyDescent="0.25">
      <c r="A295">
        <v>294</v>
      </c>
      <c r="B295" t="s">
        <v>825</v>
      </c>
      <c r="C295" t="s">
        <v>294</v>
      </c>
      <c r="D295" t="s">
        <v>279</v>
      </c>
      <c r="E295">
        <v>2.1509999999999999E-5</v>
      </c>
      <c r="F295">
        <v>0.132108417670974</v>
      </c>
      <c r="G295" t="s">
        <v>291</v>
      </c>
      <c r="H295" t="s">
        <v>34</v>
      </c>
    </row>
    <row r="296" spans="1:8" x14ac:dyDescent="0.25">
      <c r="A296">
        <v>295</v>
      </c>
      <c r="B296" t="s">
        <v>824</v>
      </c>
      <c r="C296" t="s">
        <v>294</v>
      </c>
      <c r="D296" t="s">
        <v>277</v>
      </c>
      <c r="E296">
        <v>9.3601000000000003E-4</v>
      </c>
      <c r="F296">
        <v>38.828293612178001</v>
      </c>
      <c r="G296" t="s">
        <v>291</v>
      </c>
      <c r="H296" t="s">
        <v>34</v>
      </c>
    </row>
    <row r="297" spans="1:8" x14ac:dyDescent="0.25">
      <c r="A297">
        <v>296</v>
      </c>
      <c r="B297" t="s">
        <v>823</v>
      </c>
      <c r="C297" t="s">
        <v>294</v>
      </c>
      <c r="D297" t="s">
        <v>279</v>
      </c>
      <c r="E297">
        <v>4.2759999999999997E-5</v>
      </c>
      <c r="F297">
        <v>0.132086907549646</v>
      </c>
      <c r="G297" t="s">
        <v>291</v>
      </c>
      <c r="H297" t="s">
        <v>34</v>
      </c>
    </row>
    <row r="298" spans="1:8" x14ac:dyDescent="0.25">
      <c r="A298">
        <v>297</v>
      </c>
      <c r="B298" t="s">
        <v>822</v>
      </c>
      <c r="C298" t="s">
        <v>294</v>
      </c>
      <c r="D298" t="s">
        <v>271</v>
      </c>
      <c r="E298">
        <v>1.1999999999999999E-6</v>
      </c>
      <c r="F298">
        <v>5.5352800000000001E-3</v>
      </c>
      <c r="G298" t="s">
        <v>289</v>
      </c>
      <c r="H298" t="s">
        <v>34</v>
      </c>
    </row>
    <row r="299" spans="1:8" x14ac:dyDescent="0.25">
      <c r="A299">
        <v>298</v>
      </c>
      <c r="B299" t="s">
        <v>821</v>
      </c>
      <c r="C299" t="s">
        <v>294</v>
      </c>
      <c r="D299" t="s">
        <v>277</v>
      </c>
      <c r="E299">
        <v>1.473958E-2</v>
      </c>
      <c r="F299">
        <v>38.827357599940697</v>
      </c>
      <c r="G299" t="s">
        <v>291</v>
      </c>
      <c r="H299" t="s">
        <v>34</v>
      </c>
    </row>
    <row r="300" spans="1:8" x14ac:dyDescent="0.25">
      <c r="A300">
        <v>299</v>
      </c>
      <c r="B300" t="s">
        <v>821</v>
      </c>
      <c r="C300" t="s">
        <v>294</v>
      </c>
      <c r="D300" t="s">
        <v>278</v>
      </c>
      <c r="E300">
        <v>7.2522000000000005E-4</v>
      </c>
      <c r="F300">
        <v>0.85505283240017904</v>
      </c>
      <c r="G300" t="s">
        <v>291</v>
      </c>
      <c r="H300" t="s">
        <v>34</v>
      </c>
    </row>
    <row r="301" spans="1:8" x14ac:dyDescent="0.25">
      <c r="A301">
        <v>300</v>
      </c>
      <c r="B301" t="s">
        <v>820</v>
      </c>
      <c r="C301" t="s">
        <v>294</v>
      </c>
      <c r="D301" t="s">
        <v>279</v>
      </c>
      <c r="E301">
        <v>1.1341E-4</v>
      </c>
      <c r="F301">
        <v>0.13204414430309799</v>
      </c>
      <c r="G301" t="s">
        <v>291</v>
      </c>
      <c r="H301" t="s">
        <v>34</v>
      </c>
    </row>
    <row r="302" spans="1:8" x14ac:dyDescent="0.25">
      <c r="A302">
        <v>301</v>
      </c>
      <c r="B302" t="s">
        <v>819</v>
      </c>
      <c r="C302" t="s">
        <v>294</v>
      </c>
      <c r="D302" t="s">
        <v>277</v>
      </c>
      <c r="E302">
        <v>9.4300500000000006E-3</v>
      </c>
      <c r="F302">
        <v>38.812618016909298</v>
      </c>
      <c r="G302" t="s">
        <v>291</v>
      </c>
      <c r="H302" t="s">
        <v>34</v>
      </c>
    </row>
    <row r="303" spans="1:8" x14ac:dyDescent="0.25">
      <c r="A303">
        <v>302</v>
      </c>
      <c r="B303" t="s">
        <v>818</v>
      </c>
      <c r="C303" t="s">
        <v>294</v>
      </c>
      <c r="D303" t="s">
        <v>279</v>
      </c>
      <c r="E303">
        <v>2.6449999999999999E-5</v>
      </c>
      <c r="F303">
        <v>0.13193072961174701</v>
      </c>
      <c r="G303" t="s">
        <v>291</v>
      </c>
      <c r="H303" t="s">
        <v>34</v>
      </c>
    </row>
    <row r="304" spans="1:8" x14ac:dyDescent="0.25">
      <c r="A304">
        <v>303</v>
      </c>
      <c r="B304" t="s">
        <v>817</v>
      </c>
      <c r="C304" t="s">
        <v>294</v>
      </c>
      <c r="D304" t="s">
        <v>285</v>
      </c>
      <c r="E304">
        <v>2.3419679999999998E-2</v>
      </c>
      <c r="F304">
        <v>123.55500552226</v>
      </c>
      <c r="G304" t="s">
        <v>291</v>
      </c>
      <c r="H304" t="s">
        <v>34</v>
      </c>
    </row>
    <row r="305" spans="1:8" x14ac:dyDescent="0.25">
      <c r="A305">
        <v>304</v>
      </c>
      <c r="B305" t="s">
        <v>816</v>
      </c>
      <c r="C305" t="s">
        <v>294</v>
      </c>
      <c r="D305" t="s">
        <v>271</v>
      </c>
      <c r="E305">
        <v>5.9999999999999997E-7</v>
      </c>
      <c r="F305">
        <v>5.5340800000000002E-3</v>
      </c>
      <c r="G305" t="s">
        <v>289</v>
      </c>
      <c r="H305" t="s">
        <v>34</v>
      </c>
    </row>
    <row r="306" spans="1:8" x14ac:dyDescent="0.25">
      <c r="A306">
        <v>305</v>
      </c>
      <c r="B306" t="s">
        <v>815</v>
      </c>
      <c r="C306" t="s">
        <v>294</v>
      </c>
      <c r="D306" t="s">
        <v>271</v>
      </c>
      <c r="E306">
        <v>1.7999999999999999E-6</v>
      </c>
      <c r="F306">
        <v>5.5334800000000003E-3</v>
      </c>
      <c r="G306" t="s">
        <v>289</v>
      </c>
      <c r="H306" t="s">
        <v>34</v>
      </c>
    </row>
    <row r="307" spans="1:8" x14ac:dyDescent="0.25">
      <c r="A307">
        <v>306</v>
      </c>
      <c r="B307" t="s">
        <v>814</v>
      </c>
      <c r="C307" t="s">
        <v>294</v>
      </c>
      <c r="D307" t="s">
        <v>285</v>
      </c>
      <c r="E307">
        <v>5.1564440000000003E-2</v>
      </c>
      <c r="F307">
        <v>123.53158584125001</v>
      </c>
      <c r="G307" t="s">
        <v>291</v>
      </c>
      <c r="H307" t="s">
        <v>34</v>
      </c>
    </row>
    <row r="308" spans="1:8" x14ac:dyDescent="0.25">
      <c r="A308">
        <v>307</v>
      </c>
      <c r="B308" t="s">
        <v>813</v>
      </c>
      <c r="C308" t="s">
        <v>294</v>
      </c>
      <c r="D308" t="s">
        <v>279</v>
      </c>
      <c r="E308">
        <v>6.3419999999999999E-5</v>
      </c>
      <c r="F308">
        <v>0.131904279242918</v>
      </c>
      <c r="G308" t="s">
        <v>291</v>
      </c>
      <c r="H308" t="s">
        <v>34</v>
      </c>
    </row>
    <row r="309" spans="1:8" x14ac:dyDescent="0.25">
      <c r="A309">
        <v>308</v>
      </c>
      <c r="B309" t="s">
        <v>812</v>
      </c>
      <c r="C309" t="s">
        <v>294</v>
      </c>
      <c r="D309" t="s">
        <v>277</v>
      </c>
      <c r="E309">
        <v>8.5206599999999993E-3</v>
      </c>
      <c r="F309">
        <v>38.803187965681701</v>
      </c>
      <c r="G309" t="s">
        <v>291</v>
      </c>
      <c r="H309" t="s">
        <v>34</v>
      </c>
    </row>
    <row r="310" spans="1:8" x14ac:dyDescent="0.25">
      <c r="A310">
        <v>309</v>
      </c>
      <c r="B310" t="s">
        <v>811</v>
      </c>
      <c r="C310" t="s">
        <v>294</v>
      </c>
      <c r="D310" t="s">
        <v>287</v>
      </c>
      <c r="E310">
        <v>1.3589E-4</v>
      </c>
      <c r="F310">
        <v>15.576734197789699</v>
      </c>
      <c r="G310" t="s">
        <v>291</v>
      </c>
      <c r="H310" t="s">
        <v>34</v>
      </c>
    </row>
    <row r="311" spans="1:8" x14ac:dyDescent="0.25">
      <c r="A311">
        <v>310</v>
      </c>
      <c r="B311" t="s">
        <v>810</v>
      </c>
      <c r="C311" t="s">
        <v>294</v>
      </c>
      <c r="D311" t="s">
        <v>283</v>
      </c>
      <c r="E311">
        <v>4.4099999999999999E-4</v>
      </c>
      <c r="F311">
        <v>0.58396499999999996</v>
      </c>
      <c r="G311" t="s">
        <v>291</v>
      </c>
      <c r="H311" t="s">
        <v>34</v>
      </c>
    </row>
    <row r="312" spans="1:8" x14ac:dyDescent="0.25">
      <c r="A312">
        <v>311</v>
      </c>
      <c r="B312" t="s">
        <v>809</v>
      </c>
      <c r="C312" t="s">
        <v>294</v>
      </c>
      <c r="D312" t="s">
        <v>274</v>
      </c>
      <c r="E312">
        <v>7.0438E-4</v>
      </c>
      <c r="F312">
        <v>6.6788004976298803</v>
      </c>
      <c r="G312" t="s">
        <v>291</v>
      </c>
      <c r="H312" t="s">
        <v>34</v>
      </c>
    </row>
    <row r="313" spans="1:8" x14ac:dyDescent="0.25">
      <c r="A313">
        <v>312</v>
      </c>
      <c r="B313" t="s">
        <v>809</v>
      </c>
      <c r="C313" t="s">
        <v>294</v>
      </c>
      <c r="D313" t="s">
        <v>273</v>
      </c>
      <c r="E313">
        <v>1.4000000000000001E-7</v>
      </c>
      <c r="F313">
        <v>7.562224869258E-4</v>
      </c>
      <c r="G313" t="s">
        <v>291</v>
      </c>
      <c r="H313" t="s">
        <v>34</v>
      </c>
    </row>
    <row r="314" spans="1:8" x14ac:dyDescent="0.25">
      <c r="A314">
        <v>313</v>
      </c>
      <c r="B314" t="s">
        <v>808</v>
      </c>
      <c r="C314" t="s">
        <v>294</v>
      </c>
      <c r="D314" t="s">
        <v>272</v>
      </c>
      <c r="E314">
        <v>0</v>
      </c>
      <c r="F314">
        <v>0.15540235618366399</v>
      </c>
      <c r="G314" t="s">
        <v>291</v>
      </c>
      <c r="H314" t="s">
        <v>34</v>
      </c>
    </row>
    <row r="315" spans="1:8" x14ac:dyDescent="0.25">
      <c r="A315">
        <v>314</v>
      </c>
      <c r="B315" t="s">
        <v>808</v>
      </c>
      <c r="C315" t="s">
        <v>294</v>
      </c>
      <c r="D315" t="s">
        <v>278</v>
      </c>
      <c r="E315">
        <v>0</v>
      </c>
      <c r="F315">
        <v>0.85432761151450198</v>
      </c>
      <c r="G315" t="s">
        <v>291</v>
      </c>
      <c r="H315" t="s">
        <v>34</v>
      </c>
    </row>
    <row r="316" spans="1:8" x14ac:dyDescent="0.25">
      <c r="A316">
        <v>315</v>
      </c>
      <c r="B316" t="s">
        <v>807</v>
      </c>
      <c r="C316" t="s">
        <v>294</v>
      </c>
      <c r="D316" t="s">
        <v>282</v>
      </c>
      <c r="E316">
        <v>5.04E-6</v>
      </c>
      <c r="F316">
        <v>4.6767853299000004</v>
      </c>
      <c r="G316" t="s">
        <v>291</v>
      </c>
      <c r="H316" t="s">
        <v>34</v>
      </c>
    </row>
    <row r="317" spans="1:8" x14ac:dyDescent="0.25">
      <c r="A317">
        <v>316</v>
      </c>
      <c r="B317" t="s">
        <v>807</v>
      </c>
      <c r="C317" t="s">
        <v>294</v>
      </c>
      <c r="D317" t="s">
        <v>280</v>
      </c>
      <c r="E317">
        <v>0</v>
      </c>
      <c r="F317">
        <v>0.37770981309745599</v>
      </c>
      <c r="G317" t="s">
        <v>291</v>
      </c>
      <c r="H317" t="s">
        <v>34</v>
      </c>
    </row>
    <row r="318" spans="1:8" x14ac:dyDescent="0.25">
      <c r="A318">
        <v>317</v>
      </c>
      <c r="B318" t="s">
        <v>806</v>
      </c>
      <c r="C318" t="s">
        <v>294</v>
      </c>
      <c r="D318" t="s">
        <v>285</v>
      </c>
      <c r="E318">
        <v>5.8000000000000004E-6</v>
      </c>
      <c r="F318">
        <v>123.48002139539</v>
      </c>
      <c r="G318" t="s">
        <v>291</v>
      </c>
      <c r="H318" t="s">
        <v>34</v>
      </c>
    </row>
    <row r="319" spans="1:8" x14ac:dyDescent="0.25">
      <c r="A319">
        <v>318</v>
      </c>
      <c r="B319" t="s">
        <v>805</v>
      </c>
      <c r="C319" t="s">
        <v>294</v>
      </c>
      <c r="D319" t="s">
        <v>277</v>
      </c>
      <c r="E319">
        <v>7.0000000000000005E-8</v>
      </c>
      <c r="F319">
        <v>38.794667296878302</v>
      </c>
      <c r="G319" t="s">
        <v>291</v>
      </c>
      <c r="H319" t="s">
        <v>34</v>
      </c>
    </row>
    <row r="320" spans="1:8" x14ac:dyDescent="0.25">
      <c r="A320">
        <v>319</v>
      </c>
      <c r="B320" t="s">
        <v>805</v>
      </c>
      <c r="C320" t="s">
        <v>294</v>
      </c>
      <c r="D320" t="s">
        <v>284</v>
      </c>
      <c r="E320">
        <v>3.3999999999999997E-7</v>
      </c>
      <c r="F320">
        <v>1.7928885616661199E-3</v>
      </c>
      <c r="G320" t="s">
        <v>291</v>
      </c>
      <c r="H320" t="s">
        <v>34</v>
      </c>
    </row>
    <row r="321" spans="1:8" x14ac:dyDescent="0.25">
      <c r="A321">
        <v>320</v>
      </c>
      <c r="B321" t="s">
        <v>804</v>
      </c>
      <c r="C321" t="s">
        <v>294</v>
      </c>
      <c r="D321" t="s">
        <v>279</v>
      </c>
      <c r="E321">
        <v>0</v>
      </c>
      <c r="F321">
        <v>0.13184085014968899</v>
      </c>
      <c r="G321" t="s">
        <v>291</v>
      </c>
      <c r="H321" t="s">
        <v>34</v>
      </c>
    </row>
    <row r="322" spans="1:8" x14ac:dyDescent="0.25">
      <c r="A322">
        <v>321</v>
      </c>
      <c r="B322" t="s">
        <v>803</v>
      </c>
      <c r="C322" t="s">
        <v>294</v>
      </c>
      <c r="D322" t="s">
        <v>277</v>
      </c>
      <c r="E322">
        <v>3.4586819999999997E-2</v>
      </c>
      <c r="F322">
        <v>38.794667218254503</v>
      </c>
      <c r="G322" t="s">
        <v>291</v>
      </c>
      <c r="H322" t="s">
        <v>34</v>
      </c>
    </row>
    <row r="323" spans="1:8" x14ac:dyDescent="0.25">
      <c r="A323">
        <v>322</v>
      </c>
      <c r="B323" t="s">
        <v>802</v>
      </c>
      <c r="C323" t="s">
        <v>294</v>
      </c>
      <c r="D323" t="s">
        <v>279</v>
      </c>
      <c r="E323">
        <v>7.2689999999999997E-5</v>
      </c>
      <c r="F323">
        <v>0.131840847161563</v>
      </c>
      <c r="G323" t="s">
        <v>291</v>
      </c>
      <c r="H323" t="s">
        <v>34</v>
      </c>
    </row>
    <row r="324" spans="1:8" x14ac:dyDescent="0.25">
      <c r="A324">
        <v>323</v>
      </c>
      <c r="B324" t="s">
        <v>801</v>
      </c>
      <c r="C324" t="s">
        <v>294</v>
      </c>
      <c r="D324" t="s">
        <v>288</v>
      </c>
      <c r="E324">
        <v>0.40755000000000002</v>
      </c>
      <c r="F324">
        <v>76.697207000000006</v>
      </c>
      <c r="G324" t="s">
        <v>619</v>
      </c>
      <c r="H324" t="s">
        <v>34</v>
      </c>
    </row>
    <row r="325" spans="1:8" x14ac:dyDescent="0.25">
      <c r="A325">
        <v>324</v>
      </c>
      <c r="B325" t="s">
        <v>800</v>
      </c>
      <c r="C325" t="s">
        <v>294</v>
      </c>
      <c r="D325" t="s">
        <v>279</v>
      </c>
      <c r="E325">
        <v>1.9239999999999999E-5</v>
      </c>
      <c r="F325">
        <v>0.13176815410125101</v>
      </c>
      <c r="G325" t="s">
        <v>291</v>
      </c>
      <c r="H325" t="s">
        <v>34</v>
      </c>
    </row>
    <row r="326" spans="1:8" x14ac:dyDescent="0.25">
      <c r="A326">
        <v>325</v>
      </c>
      <c r="B326" t="s">
        <v>799</v>
      </c>
      <c r="C326" t="s">
        <v>294</v>
      </c>
      <c r="D326" t="s">
        <v>271</v>
      </c>
      <c r="E326">
        <v>2.0999999999999998E-6</v>
      </c>
      <c r="F326">
        <v>5.5316799999999998E-3</v>
      </c>
      <c r="G326" t="s">
        <v>289</v>
      </c>
      <c r="H326" t="s">
        <v>34</v>
      </c>
    </row>
    <row r="327" spans="1:8" x14ac:dyDescent="0.25">
      <c r="A327">
        <v>326</v>
      </c>
      <c r="B327" t="s">
        <v>798</v>
      </c>
      <c r="C327" t="s">
        <v>294</v>
      </c>
      <c r="D327" t="s">
        <v>272</v>
      </c>
      <c r="E327">
        <v>3.8222000000000001E-4</v>
      </c>
      <c r="F327">
        <v>0.15540235455912199</v>
      </c>
      <c r="G327" t="s">
        <v>291</v>
      </c>
      <c r="H327" t="s">
        <v>34</v>
      </c>
    </row>
    <row r="328" spans="1:8" x14ac:dyDescent="0.25">
      <c r="A328">
        <v>327</v>
      </c>
      <c r="B328" t="s">
        <v>797</v>
      </c>
      <c r="C328" t="s">
        <v>294</v>
      </c>
      <c r="D328" t="s">
        <v>278</v>
      </c>
      <c r="E328">
        <v>1.1967799999999999E-3</v>
      </c>
      <c r="F328">
        <v>0.85432760642856498</v>
      </c>
      <c r="G328" t="s">
        <v>291</v>
      </c>
      <c r="H328" t="s">
        <v>34</v>
      </c>
    </row>
    <row r="329" spans="1:8" x14ac:dyDescent="0.25">
      <c r="A329">
        <v>328</v>
      </c>
      <c r="B329" t="s">
        <v>796</v>
      </c>
      <c r="C329" t="s">
        <v>294</v>
      </c>
      <c r="D329" t="s">
        <v>280</v>
      </c>
      <c r="E329">
        <v>3.1011999999999999E-4</v>
      </c>
      <c r="F329">
        <v>0.37770981309644502</v>
      </c>
      <c r="G329" t="s">
        <v>291</v>
      </c>
      <c r="H329" t="s">
        <v>34</v>
      </c>
    </row>
    <row r="330" spans="1:8" x14ac:dyDescent="0.25">
      <c r="A330">
        <v>329</v>
      </c>
      <c r="B330" t="s">
        <v>795</v>
      </c>
      <c r="C330" t="s">
        <v>294</v>
      </c>
      <c r="D330" t="s">
        <v>279</v>
      </c>
      <c r="E330">
        <v>2.6570000000000001E-5</v>
      </c>
      <c r="F330">
        <v>0.13174890625941299</v>
      </c>
      <c r="G330" t="s">
        <v>291</v>
      </c>
      <c r="H330" t="s">
        <v>34</v>
      </c>
    </row>
    <row r="331" spans="1:8" x14ac:dyDescent="0.25">
      <c r="A331">
        <v>330</v>
      </c>
      <c r="B331" t="s">
        <v>794</v>
      </c>
      <c r="C331" t="s">
        <v>294</v>
      </c>
      <c r="D331" t="s">
        <v>271</v>
      </c>
      <c r="E331">
        <v>5.9999999999999997E-7</v>
      </c>
      <c r="F331">
        <v>5.5295800000000001E-3</v>
      </c>
      <c r="G331" t="s">
        <v>289</v>
      </c>
      <c r="H331" t="s">
        <v>34</v>
      </c>
    </row>
    <row r="332" spans="1:8" x14ac:dyDescent="0.25">
      <c r="A332">
        <v>331</v>
      </c>
      <c r="B332" t="s">
        <v>793</v>
      </c>
      <c r="C332" t="s">
        <v>294</v>
      </c>
      <c r="D332" t="s">
        <v>279</v>
      </c>
      <c r="E332">
        <v>4.8099999999999997E-6</v>
      </c>
      <c r="F332">
        <v>0.13172233301936601</v>
      </c>
      <c r="G332" t="s">
        <v>291</v>
      </c>
      <c r="H332" t="s">
        <v>34</v>
      </c>
    </row>
    <row r="333" spans="1:8" x14ac:dyDescent="0.25">
      <c r="A333">
        <v>332</v>
      </c>
      <c r="B333" t="s">
        <v>792</v>
      </c>
      <c r="C333" t="s">
        <v>294</v>
      </c>
      <c r="D333" t="s">
        <v>287</v>
      </c>
      <c r="E333">
        <v>1.2616E-4</v>
      </c>
      <c r="F333">
        <v>15.5765983047206</v>
      </c>
      <c r="G333" t="s">
        <v>291</v>
      </c>
      <c r="H333" t="s">
        <v>34</v>
      </c>
    </row>
    <row r="334" spans="1:8" x14ac:dyDescent="0.25">
      <c r="A334">
        <v>333</v>
      </c>
      <c r="B334" t="s">
        <v>791</v>
      </c>
      <c r="C334" t="s">
        <v>294</v>
      </c>
      <c r="D334" t="s">
        <v>283</v>
      </c>
      <c r="E334">
        <v>4.4099999999999999E-4</v>
      </c>
      <c r="F334">
        <v>0.58352400000000004</v>
      </c>
      <c r="G334" t="s">
        <v>291</v>
      </c>
      <c r="H334" t="s">
        <v>34</v>
      </c>
    </row>
    <row r="335" spans="1:8" x14ac:dyDescent="0.25">
      <c r="A335">
        <v>334</v>
      </c>
      <c r="B335" t="s">
        <v>790</v>
      </c>
      <c r="C335" t="s">
        <v>301</v>
      </c>
      <c r="D335" t="s">
        <v>271</v>
      </c>
      <c r="E335">
        <v>3.5999999999999999E-7</v>
      </c>
      <c r="F335">
        <v>5.5289800000000002E-3</v>
      </c>
      <c r="G335" t="s">
        <v>289</v>
      </c>
      <c r="H335" t="s">
        <v>34</v>
      </c>
    </row>
    <row r="336" spans="1:8" x14ac:dyDescent="0.25">
      <c r="A336">
        <v>335</v>
      </c>
      <c r="B336" t="s">
        <v>790</v>
      </c>
      <c r="C336" t="s">
        <v>294</v>
      </c>
      <c r="D336" t="s">
        <v>271</v>
      </c>
      <c r="E336">
        <v>1.47E-5</v>
      </c>
      <c r="F336">
        <v>5.5286199999999997E-3</v>
      </c>
      <c r="G336" t="s">
        <v>289</v>
      </c>
      <c r="H336" t="s">
        <v>34</v>
      </c>
    </row>
    <row r="337" spans="1:8" x14ac:dyDescent="0.25">
      <c r="A337">
        <v>336</v>
      </c>
      <c r="B337" t="s">
        <v>789</v>
      </c>
      <c r="C337" t="s">
        <v>294</v>
      </c>
      <c r="D337" t="s">
        <v>274</v>
      </c>
      <c r="E337">
        <v>7.0425000000000001E-4</v>
      </c>
      <c r="F337">
        <v>6.6780961084235697</v>
      </c>
      <c r="G337" t="s">
        <v>291</v>
      </c>
      <c r="H337" t="s">
        <v>34</v>
      </c>
    </row>
    <row r="338" spans="1:8" x14ac:dyDescent="0.25">
      <c r="A338">
        <v>337</v>
      </c>
      <c r="B338" t="s">
        <v>789</v>
      </c>
      <c r="C338" t="s">
        <v>294</v>
      </c>
      <c r="D338" t="s">
        <v>273</v>
      </c>
      <c r="E338">
        <v>1.4000000000000001E-7</v>
      </c>
      <c r="F338">
        <v>7.5607748973515604E-4</v>
      </c>
      <c r="G338" t="s">
        <v>291</v>
      </c>
      <c r="H338" t="s">
        <v>34</v>
      </c>
    </row>
    <row r="339" spans="1:8" x14ac:dyDescent="0.25">
      <c r="A339">
        <v>338</v>
      </c>
      <c r="B339" t="s">
        <v>789</v>
      </c>
      <c r="C339" t="s">
        <v>294</v>
      </c>
      <c r="D339" t="s">
        <v>272</v>
      </c>
      <c r="E339">
        <v>0</v>
      </c>
      <c r="F339">
        <v>0.155020134020317</v>
      </c>
      <c r="G339" t="s">
        <v>291</v>
      </c>
      <c r="H339" t="s">
        <v>34</v>
      </c>
    </row>
    <row r="340" spans="1:8" x14ac:dyDescent="0.25">
      <c r="A340">
        <v>339</v>
      </c>
      <c r="B340" t="s">
        <v>789</v>
      </c>
      <c r="C340" t="s">
        <v>294</v>
      </c>
      <c r="D340" t="s">
        <v>278</v>
      </c>
      <c r="E340">
        <v>0</v>
      </c>
      <c r="F340">
        <v>0.853130825813184</v>
      </c>
      <c r="G340" t="s">
        <v>291</v>
      </c>
      <c r="H340" t="s">
        <v>34</v>
      </c>
    </row>
    <row r="341" spans="1:8" x14ac:dyDescent="0.25">
      <c r="A341">
        <v>340</v>
      </c>
      <c r="B341" t="s">
        <v>788</v>
      </c>
      <c r="C341" t="s">
        <v>294</v>
      </c>
      <c r="D341" t="s">
        <v>279</v>
      </c>
      <c r="E341">
        <v>1.7499999999999998E-5</v>
      </c>
      <c r="F341">
        <v>0.131717516650454</v>
      </c>
      <c r="G341" t="s">
        <v>291</v>
      </c>
      <c r="H341" t="s">
        <v>34</v>
      </c>
    </row>
    <row r="342" spans="1:8" x14ac:dyDescent="0.25">
      <c r="A342">
        <v>341</v>
      </c>
      <c r="B342" t="s">
        <v>787</v>
      </c>
      <c r="C342" t="s">
        <v>294</v>
      </c>
      <c r="D342" t="s">
        <v>282</v>
      </c>
      <c r="E342">
        <v>5.0300000000000001E-6</v>
      </c>
      <c r="F342">
        <v>4.6767802810000001</v>
      </c>
      <c r="G342" t="s">
        <v>291</v>
      </c>
      <c r="H342" t="s">
        <v>34</v>
      </c>
    </row>
    <row r="343" spans="1:8" x14ac:dyDescent="0.25">
      <c r="A343">
        <v>342</v>
      </c>
      <c r="B343" t="s">
        <v>787</v>
      </c>
      <c r="C343" t="s">
        <v>294</v>
      </c>
      <c r="D343" t="s">
        <v>280</v>
      </c>
      <c r="E343">
        <v>0</v>
      </c>
      <c r="F343">
        <v>0.37739968955680597</v>
      </c>
      <c r="G343" t="s">
        <v>291</v>
      </c>
      <c r="H343" t="s">
        <v>34</v>
      </c>
    </row>
    <row r="344" spans="1:8" x14ac:dyDescent="0.25">
      <c r="A344">
        <v>343</v>
      </c>
      <c r="B344" t="s">
        <v>786</v>
      </c>
      <c r="C344" t="s">
        <v>294</v>
      </c>
      <c r="D344" t="s">
        <v>285</v>
      </c>
      <c r="E344">
        <v>5.8000000000000004E-6</v>
      </c>
      <c r="F344">
        <v>123.48001558714699</v>
      </c>
      <c r="G344" t="s">
        <v>291</v>
      </c>
      <c r="H344" t="s">
        <v>34</v>
      </c>
    </row>
    <row r="345" spans="1:8" x14ac:dyDescent="0.25">
      <c r="A345">
        <v>344</v>
      </c>
      <c r="B345" t="s">
        <v>785</v>
      </c>
      <c r="C345" t="s">
        <v>294</v>
      </c>
      <c r="D345" t="s">
        <v>277</v>
      </c>
      <c r="E345">
        <v>7.0000000000000005E-8</v>
      </c>
      <c r="F345">
        <v>38.7600803948879</v>
      </c>
      <c r="G345" t="s">
        <v>291</v>
      </c>
      <c r="H345" t="s">
        <v>34</v>
      </c>
    </row>
    <row r="346" spans="1:8" x14ac:dyDescent="0.25">
      <c r="A346">
        <v>345</v>
      </c>
      <c r="B346" t="s">
        <v>785</v>
      </c>
      <c r="C346" t="s">
        <v>294</v>
      </c>
      <c r="D346" t="s">
        <v>284</v>
      </c>
      <c r="E346">
        <v>3.3999999999999997E-7</v>
      </c>
      <c r="F346">
        <v>1.7925447953684301E-3</v>
      </c>
      <c r="G346" t="s">
        <v>291</v>
      </c>
      <c r="H346" t="s">
        <v>34</v>
      </c>
    </row>
    <row r="347" spans="1:8" x14ac:dyDescent="0.25">
      <c r="A347">
        <v>346</v>
      </c>
      <c r="B347" t="s">
        <v>784</v>
      </c>
      <c r="C347" t="s">
        <v>294</v>
      </c>
      <c r="D347" t="s">
        <v>279</v>
      </c>
      <c r="E347">
        <v>0</v>
      </c>
      <c r="F347">
        <v>0.131700011826306</v>
      </c>
      <c r="G347" t="s">
        <v>291</v>
      </c>
      <c r="H347" t="s">
        <v>34</v>
      </c>
    </row>
    <row r="348" spans="1:8" x14ac:dyDescent="0.25">
      <c r="A348">
        <v>347</v>
      </c>
      <c r="B348" t="s">
        <v>783</v>
      </c>
      <c r="C348" t="s">
        <v>294</v>
      </c>
      <c r="D348" t="s">
        <v>279</v>
      </c>
      <c r="E348">
        <v>1.7119999999999999E-5</v>
      </c>
      <c r="F348">
        <v>0.131700008840757</v>
      </c>
      <c r="G348" t="s">
        <v>291</v>
      </c>
      <c r="H348" t="s">
        <v>34</v>
      </c>
    </row>
    <row r="349" spans="1:8" x14ac:dyDescent="0.25">
      <c r="A349">
        <v>348</v>
      </c>
      <c r="B349" t="s">
        <v>782</v>
      </c>
      <c r="C349" t="s">
        <v>294</v>
      </c>
      <c r="D349" t="s">
        <v>279</v>
      </c>
      <c r="E349">
        <v>2E-8</v>
      </c>
      <c r="F349">
        <v>0.131682881297157</v>
      </c>
      <c r="G349" t="s">
        <v>291</v>
      </c>
      <c r="H349" t="s">
        <v>34</v>
      </c>
    </row>
    <row r="350" spans="1:8" x14ac:dyDescent="0.25">
      <c r="A350">
        <v>349</v>
      </c>
      <c r="B350" t="s">
        <v>781</v>
      </c>
      <c r="C350" t="s">
        <v>294</v>
      </c>
      <c r="D350" t="s">
        <v>280</v>
      </c>
      <c r="E350">
        <v>5.9999999999999995E-8</v>
      </c>
      <c r="F350">
        <v>0.377399689555795</v>
      </c>
      <c r="G350" t="s">
        <v>291</v>
      </c>
      <c r="H350" t="s">
        <v>34</v>
      </c>
    </row>
    <row r="351" spans="1:8" x14ac:dyDescent="0.25">
      <c r="A351">
        <v>350</v>
      </c>
      <c r="B351" t="s">
        <v>780</v>
      </c>
      <c r="C351" t="s">
        <v>294</v>
      </c>
      <c r="D351" t="s">
        <v>279</v>
      </c>
      <c r="E351">
        <v>1.7010000000000001E-5</v>
      </c>
      <c r="F351">
        <v>0.13168285970570601</v>
      </c>
      <c r="G351" t="s">
        <v>291</v>
      </c>
      <c r="H351" t="s">
        <v>34</v>
      </c>
    </row>
    <row r="352" spans="1:8" x14ac:dyDescent="0.25">
      <c r="A352">
        <v>351</v>
      </c>
      <c r="B352" t="s">
        <v>779</v>
      </c>
      <c r="C352" t="s">
        <v>301</v>
      </c>
      <c r="D352" t="s">
        <v>287</v>
      </c>
      <c r="E352">
        <v>6.7371799999999997E-3</v>
      </c>
      <c r="F352">
        <v>15.5764721386542</v>
      </c>
      <c r="G352" t="s">
        <v>291</v>
      </c>
      <c r="H352" t="s">
        <v>34</v>
      </c>
    </row>
    <row r="353" spans="1:8" x14ac:dyDescent="0.25">
      <c r="A353">
        <v>352</v>
      </c>
      <c r="B353" t="s">
        <v>778</v>
      </c>
      <c r="C353" t="s">
        <v>294</v>
      </c>
      <c r="D353" t="s">
        <v>287</v>
      </c>
      <c r="E353">
        <v>0.26948742999999997</v>
      </c>
      <c r="F353">
        <v>15.569734952811601</v>
      </c>
      <c r="G353" t="s">
        <v>291</v>
      </c>
      <c r="H353" t="s">
        <v>34</v>
      </c>
    </row>
    <row r="354" spans="1:8" x14ac:dyDescent="0.25">
      <c r="A354">
        <v>353</v>
      </c>
      <c r="B354" t="s">
        <v>777</v>
      </c>
      <c r="C354" t="s">
        <v>301</v>
      </c>
      <c r="D354" t="s">
        <v>287</v>
      </c>
      <c r="E354">
        <v>2.8218700000000002E-3</v>
      </c>
      <c r="F354">
        <v>15.300247519105</v>
      </c>
      <c r="G354" t="s">
        <v>291</v>
      </c>
      <c r="H354" t="s">
        <v>34</v>
      </c>
    </row>
    <row r="355" spans="1:8" x14ac:dyDescent="0.25">
      <c r="A355">
        <v>354</v>
      </c>
      <c r="B355" t="s">
        <v>777</v>
      </c>
      <c r="C355" t="s">
        <v>294</v>
      </c>
      <c r="D355" t="s">
        <v>287</v>
      </c>
      <c r="E355">
        <v>0.11287501</v>
      </c>
      <c r="F355">
        <v>15.2974256438492</v>
      </c>
      <c r="G355" t="s">
        <v>291</v>
      </c>
      <c r="H355" t="s">
        <v>34</v>
      </c>
    </row>
    <row r="356" spans="1:8" x14ac:dyDescent="0.25">
      <c r="A356">
        <v>355</v>
      </c>
      <c r="B356" t="s">
        <v>776</v>
      </c>
      <c r="C356" t="s">
        <v>294</v>
      </c>
      <c r="D356" t="s">
        <v>287</v>
      </c>
      <c r="E356">
        <v>6.4689659999999996E-2</v>
      </c>
      <c r="F356">
        <v>15.184550633618199</v>
      </c>
      <c r="G356" t="s">
        <v>291</v>
      </c>
      <c r="H356" t="s">
        <v>34</v>
      </c>
    </row>
    <row r="357" spans="1:8" x14ac:dyDescent="0.25">
      <c r="A357">
        <v>356</v>
      </c>
      <c r="B357" t="s">
        <v>775</v>
      </c>
      <c r="C357" t="s">
        <v>294</v>
      </c>
      <c r="D357" t="s">
        <v>279</v>
      </c>
      <c r="E357">
        <v>1.3825E-4</v>
      </c>
      <c r="F357">
        <v>0.13166584764389999</v>
      </c>
      <c r="G357" t="s">
        <v>291</v>
      </c>
      <c r="H357" t="s">
        <v>34</v>
      </c>
    </row>
    <row r="358" spans="1:8" x14ac:dyDescent="0.25">
      <c r="A358">
        <v>357</v>
      </c>
      <c r="B358" t="s">
        <v>774</v>
      </c>
      <c r="C358" t="s">
        <v>294</v>
      </c>
      <c r="D358" t="s">
        <v>285</v>
      </c>
      <c r="E358">
        <v>1.3019E-4</v>
      </c>
      <c r="F358">
        <v>123.480009783355</v>
      </c>
      <c r="G358" t="s">
        <v>291</v>
      </c>
      <c r="H358" t="s">
        <v>34</v>
      </c>
    </row>
    <row r="359" spans="1:8" x14ac:dyDescent="0.25">
      <c r="A359">
        <v>358</v>
      </c>
      <c r="B359" t="s">
        <v>773</v>
      </c>
      <c r="C359" t="s">
        <v>294</v>
      </c>
      <c r="D359" t="s">
        <v>287</v>
      </c>
      <c r="E359">
        <v>7.2260000000000003E-5</v>
      </c>
      <c r="F359">
        <v>15.119860970961801</v>
      </c>
      <c r="G359" t="s">
        <v>291</v>
      </c>
      <c r="H359" t="s">
        <v>34</v>
      </c>
    </row>
    <row r="360" spans="1:8" x14ac:dyDescent="0.25">
      <c r="A360">
        <v>359</v>
      </c>
      <c r="B360" t="s">
        <v>772</v>
      </c>
      <c r="C360" t="s">
        <v>294</v>
      </c>
      <c r="D360" t="s">
        <v>283</v>
      </c>
      <c r="E360">
        <v>4.4099999999999999E-4</v>
      </c>
      <c r="F360">
        <v>0.58308300000000002</v>
      </c>
      <c r="G360" t="s">
        <v>291</v>
      </c>
      <c r="H360" t="s">
        <v>34</v>
      </c>
    </row>
    <row r="361" spans="1:8" x14ac:dyDescent="0.25">
      <c r="A361">
        <v>360</v>
      </c>
      <c r="B361" t="s">
        <v>771</v>
      </c>
      <c r="C361" t="s">
        <v>294</v>
      </c>
      <c r="D361" t="s">
        <v>274</v>
      </c>
      <c r="E361">
        <v>6.0355999999999995E-4</v>
      </c>
      <c r="F361">
        <v>6.67739185152152</v>
      </c>
      <c r="G361" t="s">
        <v>291</v>
      </c>
      <c r="H361" t="s">
        <v>34</v>
      </c>
    </row>
    <row r="362" spans="1:8" x14ac:dyDescent="0.25">
      <c r="A362">
        <v>361</v>
      </c>
      <c r="B362" t="s">
        <v>771</v>
      </c>
      <c r="C362" t="s">
        <v>294</v>
      </c>
      <c r="D362" t="s">
        <v>273</v>
      </c>
      <c r="E362">
        <v>1.4000000000000001E-7</v>
      </c>
      <c r="F362">
        <v>7.5593252034610004E-4</v>
      </c>
      <c r="G362" t="s">
        <v>291</v>
      </c>
      <c r="H362" t="s">
        <v>34</v>
      </c>
    </row>
    <row r="363" spans="1:8" x14ac:dyDescent="0.25">
      <c r="A363">
        <v>362</v>
      </c>
      <c r="B363" t="s">
        <v>771</v>
      </c>
      <c r="C363" t="s">
        <v>294</v>
      </c>
      <c r="D363" t="s">
        <v>272</v>
      </c>
      <c r="E363">
        <v>0</v>
      </c>
      <c r="F363">
        <v>0.155020132396086</v>
      </c>
      <c r="G363" t="s">
        <v>291</v>
      </c>
      <c r="H363" t="s">
        <v>34</v>
      </c>
    </row>
    <row r="364" spans="1:8" x14ac:dyDescent="0.25">
      <c r="A364">
        <v>363</v>
      </c>
      <c r="B364" t="s">
        <v>770</v>
      </c>
      <c r="C364" t="s">
        <v>294</v>
      </c>
      <c r="D364" t="s">
        <v>278</v>
      </c>
      <c r="E364">
        <v>0</v>
      </c>
      <c r="F364">
        <v>0.85313082072822199</v>
      </c>
      <c r="G364" t="s">
        <v>291</v>
      </c>
      <c r="H364" t="s">
        <v>34</v>
      </c>
    </row>
    <row r="365" spans="1:8" x14ac:dyDescent="0.25">
      <c r="A365">
        <v>364</v>
      </c>
      <c r="B365" t="s">
        <v>769</v>
      </c>
      <c r="C365" t="s">
        <v>294</v>
      </c>
      <c r="D365" t="s">
        <v>282</v>
      </c>
      <c r="E365">
        <v>3.9500000000000003E-6</v>
      </c>
      <c r="F365">
        <v>4.6767752428999998</v>
      </c>
      <c r="G365" t="s">
        <v>291</v>
      </c>
      <c r="H365" t="s">
        <v>34</v>
      </c>
    </row>
    <row r="366" spans="1:8" x14ac:dyDescent="0.25">
      <c r="A366">
        <v>365</v>
      </c>
      <c r="B366" t="s">
        <v>769</v>
      </c>
      <c r="C366" t="s">
        <v>294</v>
      </c>
      <c r="D366" t="s">
        <v>280</v>
      </c>
      <c r="E366">
        <v>0</v>
      </c>
      <c r="F366">
        <v>0.37739962163426199</v>
      </c>
      <c r="G366" t="s">
        <v>291</v>
      </c>
      <c r="H366" t="s">
        <v>34</v>
      </c>
    </row>
    <row r="367" spans="1:8" x14ac:dyDescent="0.25">
      <c r="A367">
        <v>366</v>
      </c>
      <c r="B367" t="s">
        <v>768</v>
      </c>
      <c r="C367" t="s">
        <v>294</v>
      </c>
      <c r="D367" t="s">
        <v>285</v>
      </c>
      <c r="E367">
        <v>5.7899999999999996E-6</v>
      </c>
      <c r="F367">
        <v>123.479879592468</v>
      </c>
      <c r="G367" t="s">
        <v>291</v>
      </c>
      <c r="H367" t="s">
        <v>34</v>
      </c>
    </row>
    <row r="368" spans="1:8" x14ac:dyDescent="0.25">
      <c r="A368">
        <v>367</v>
      </c>
      <c r="B368" t="s">
        <v>767</v>
      </c>
      <c r="C368" t="s">
        <v>294</v>
      </c>
      <c r="D368" t="s">
        <v>277</v>
      </c>
      <c r="E368">
        <v>7.0000000000000005E-8</v>
      </c>
      <c r="F368">
        <v>38.7600803162792</v>
      </c>
      <c r="G368" t="s">
        <v>291</v>
      </c>
      <c r="H368" t="s">
        <v>34</v>
      </c>
    </row>
    <row r="369" spans="1:8" x14ac:dyDescent="0.25">
      <c r="A369">
        <v>368</v>
      </c>
      <c r="B369" t="s">
        <v>767</v>
      </c>
      <c r="C369" t="s">
        <v>294</v>
      </c>
      <c r="D369" t="s">
        <v>284</v>
      </c>
      <c r="E369">
        <v>3.3999999999999997E-7</v>
      </c>
      <c r="F369">
        <v>1.7922010949840801E-3</v>
      </c>
      <c r="G369" t="s">
        <v>291</v>
      </c>
      <c r="H369" t="s">
        <v>34</v>
      </c>
    </row>
    <row r="370" spans="1:8" x14ac:dyDescent="0.25">
      <c r="A370">
        <v>369</v>
      </c>
      <c r="B370" t="s">
        <v>766</v>
      </c>
      <c r="C370" t="s">
        <v>294</v>
      </c>
      <c r="D370" t="s">
        <v>279</v>
      </c>
      <c r="E370">
        <v>0</v>
      </c>
      <c r="F370">
        <v>0.13152759126879501</v>
      </c>
      <c r="G370" t="s">
        <v>291</v>
      </c>
      <c r="H370" t="s">
        <v>34</v>
      </c>
    </row>
    <row r="371" spans="1:8" x14ac:dyDescent="0.25">
      <c r="A371">
        <v>370</v>
      </c>
      <c r="B371" t="s">
        <v>765</v>
      </c>
      <c r="C371" t="s">
        <v>294</v>
      </c>
      <c r="D371" t="s">
        <v>285</v>
      </c>
      <c r="E371">
        <v>8.352569E-2</v>
      </c>
      <c r="F371">
        <v>123.479873793124</v>
      </c>
      <c r="G371" t="s">
        <v>291</v>
      </c>
      <c r="H371" t="s">
        <v>34</v>
      </c>
    </row>
    <row r="372" spans="1:8" x14ac:dyDescent="0.25">
      <c r="A372">
        <v>371</v>
      </c>
      <c r="B372" t="s">
        <v>764</v>
      </c>
      <c r="C372" t="s">
        <v>294</v>
      </c>
      <c r="D372" t="s">
        <v>271</v>
      </c>
      <c r="E372">
        <v>1.5E-6</v>
      </c>
      <c r="F372">
        <v>5.5139200000000003E-3</v>
      </c>
      <c r="G372" t="s">
        <v>289</v>
      </c>
      <c r="H372" t="s">
        <v>34</v>
      </c>
    </row>
    <row r="373" spans="1:8" x14ac:dyDescent="0.25">
      <c r="A373">
        <v>372</v>
      </c>
      <c r="B373" t="s">
        <v>763</v>
      </c>
      <c r="C373" t="s">
        <v>294</v>
      </c>
      <c r="D373" t="s">
        <v>277</v>
      </c>
      <c r="E373">
        <v>6.92613E-3</v>
      </c>
      <c r="F373">
        <v>38.7600802376856</v>
      </c>
      <c r="G373" t="s">
        <v>291</v>
      </c>
      <c r="H373" t="s">
        <v>34</v>
      </c>
    </row>
    <row r="374" spans="1:8" x14ac:dyDescent="0.25">
      <c r="A374">
        <v>373</v>
      </c>
      <c r="B374" t="s">
        <v>762</v>
      </c>
      <c r="C374" t="s">
        <v>294</v>
      </c>
      <c r="D374" t="s">
        <v>279</v>
      </c>
      <c r="E374">
        <v>2.7460000000000001E-5</v>
      </c>
      <c r="F374">
        <v>0.13152758828582001</v>
      </c>
      <c r="G374" t="s">
        <v>291</v>
      </c>
      <c r="H374" t="s">
        <v>34</v>
      </c>
    </row>
    <row r="375" spans="1:8" x14ac:dyDescent="0.25">
      <c r="A375">
        <v>374</v>
      </c>
      <c r="B375" t="s">
        <v>761</v>
      </c>
      <c r="C375" t="s">
        <v>294</v>
      </c>
      <c r="D375" t="s">
        <v>278</v>
      </c>
      <c r="E375">
        <v>7.3529999999999996E-5</v>
      </c>
      <c r="F375">
        <v>0.85313081564423499</v>
      </c>
      <c r="G375" t="s">
        <v>291</v>
      </c>
      <c r="H375" t="s">
        <v>34</v>
      </c>
    </row>
    <row r="376" spans="1:8" x14ac:dyDescent="0.25">
      <c r="A376">
        <v>375</v>
      </c>
      <c r="B376" t="s">
        <v>760</v>
      </c>
      <c r="C376" t="s">
        <v>294</v>
      </c>
      <c r="D376" t="s">
        <v>279</v>
      </c>
      <c r="E376">
        <v>2E-8</v>
      </c>
      <c r="F376">
        <v>0.13150012078076101</v>
      </c>
      <c r="G376" t="s">
        <v>291</v>
      </c>
      <c r="H376" t="s">
        <v>34</v>
      </c>
    </row>
    <row r="377" spans="1:8" x14ac:dyDescent="0.25">
      <c r="A377">
        <v>376</v>
      </c>
      <c r="B377" t="s">
        <v>759</v>
      </c>
      <c r="C377" t="s">
        <v>301</v>
      </c>
      <c r="D377" t="s">
        <v>282</v>
      </c>
      <c r="E377">
        <v>1.14135E-3</v>
      </c>
      <c r="F377">
        <v>4.6767712915999997</v>
      </c>
      <c r="G377" t="s">
        <v>291</v>
      </c>
      <c r="H377" t="s">
        <v>34</v>
      </c>
    </row>
    <row r="378" spans="1:8" x14ac:dyDescent="0.25">
      <c r="A378">
        <v>377</v>
      </c>
      <c r="B378" t="s">
        <v>759</v>
      </c>
      <c r="C378" t="s">
        <v>294</v>
      </c>
      <c r="D378" t="s">
        <v>282</v>
      </c>
      <c r="E378">
        <v>4.5654269999999997E-2</v>
      </c>
      <c r="F378">
        <v>4.6756299348999999</v>
      </c>
      <c r="G378" t="s">
        <v>291</v>
      </c>
      <c r="H378" t="s">
        <v>34</v>
      </c>
    </row>
    <row r="379" spans="1:8" x14ac:dyDescent="0.25">
      <c r="A379">
        <v>378</v>
      </c>
      <c r="B379" t="s">
        <v>758</v>
      </c>
      <c r="C379" t="s">
        <v>294</v>
      </c>
      <c r="D379" t="s">
        <v>277</v>
      </c>
      <c r="E379">
        <v>5.35243E-3</v>
      </c>
      <c r="F379">
        <v>38.753154105577003</v>
      </c>
      <c r="G379" t="s">
        <v>291</v>
      </c>
      <c r="H379" t="s">
        <v>34</v>
      </c>
    </row>
    <row r="380" spans="1:8" x14ac:dyDescent="0.25">
      <c r="A380">
        <v>379</v>
      </c>
      <c r="B380" t="s">
        <v>757</v>
      </c>
      <c r="C380" t="s">
        <v>294</v>
      </c>
      <c r="D380" t="s">
        <v>271</v>
      </c>
      <c r="E380">
        <v>1.5E-6</v>
      </c>
      <c r="F380">
        <v>5.5124199999999996E-3</v>
      </c>
      <c r="G380" t="s">
        <v>289</v>
      </c>
      <c r="H380" t="s">
        <v>34</v>
      </c>
    </row>
    <row r="381" spans="1:8" x14ac:dyDescent="0.25">
      <c r="A381">
        <v>380</v>
      </c>
      <c r="B381" t="s">
        <v>756</v>
      </c>
      <c r="C381" t="s">
        <v>294</v>
      </c>
      <c r="D381" t="s">
        <v>279</v>
      </c>
      <c r="E381">
        <v>4.2360000000000001E-5</v>
      </c>
      <c r="F381">
        <v>0.131500094615151</v>
      </c>
      <c r="G381" t="s">
        <v>291</v>
      </c>
      <c r="H381" t="s">
        <v>34</v>
      </c>
    </row>
    <row r="382" spans="1:8" x14ac:dyDescent="0.25">
      <c r="A382">
        <v>381</v>
      </c>
      <c r="B382" t="s">
        <v>755</v>
      </c>
      <c r="C382" t="s">
        <v>294</v>
      </c>
      <c r="D382" t="s">
        <v>287</v>
      </c>
      <c r="E382">
        <v>7.1799999999999997E-5</v>
      </c>
      <c r="F382">
        <v>15.119788702113301</v>
      </c>
      <c r="G382" t="s">
        <v>291</v>
      </c>
      <c r="H382" t="s">
        <v>34</v>
      </c>
    </row>
    <row r="383" spans="1:8" x14ac:dyDescent="0.25">
      <c r="A383">
        <v>382</v>
      </c>
      <c r="B383" t="s">
        <v>754</v>
      </c>
      <c r="C383" t="s">
        <v>294</v>
      </c>
      <c r="D383" t="s">
        <v>283</v>
      </c>
      <c r="E383">
        <v>4.4099999999999999E-4</v>
      </c>
      <c r="F383">
        <v>0.58264199999999999</v>
      </c>
      <c r="G383" t="s">
        <v>291</v>
      </c>
      <c r="H383" t="s">
        <v>34</v>
      </c>
    </row>
    <row r="384" spans="1:8" x14ac:dyDescent="0.25">
      <c r="A384">
        <v>383</v>
      </c>
      <c r="B384" t="s">
        <v>753</v>
      </c>
      <c r="C384" t="s">
        <v>294</v>
      </c>
      <c r="D384" t="s">
        <v>274</v>
      </c>
      <c r="E384">
        <v>8.0455000000000001E-4</v>
      </c>
      <c r="F384">
        <v>6.6767882877905702</v>
      </c>
      <c r="G384" t="s">
        <v>291</v>
      </c>
      <c r="H384" t="s">
        <v>34</v>
      </c>
    </row>
    <row r="385" spans="1:8" x14ac:dyDescent="0.25">
      <c r="A385">
        <v>384</v>
      </c>
      <c r="B385" t="s">
        <v>753</v>
      </c>
      <c r="C385" t="s">
        <v>294</v>
      </c>
      <c r="D385" t="s">
        <v>273</v>
      </c>
      <c r="E385">
        <v>1.4000000000000001E-7</v>
      </c>
      <c r="F385">
        <v>7.5578757875328602E-4</v>
      </c>
      <c r="G385" t="s">
        <v>291</v>
      </c>
      <c r="H385" t="s">
        <v>34</v>
      </c>
    </row>
    <row r="386" spans="1:8" x14ac:dyDescent="0.25">
      <c r="A386">
        <v>385</v>
      </c>
      <c r="B386" t="s">
        <v>753</v>
      </c>
      <c r="C386" t="s">
        <v>294</v>
      </c>
      <c r="D386" t="s">
        <v>272</v>
      </c>
      <c r="E386">
        <v>0</v>
      </c>
      <c r="F386">
        <v>0.155020130772166</v>
      </c>
      <c r="G386" t="s">
        <v>291</v>
      </c>
      <c r="H386" t="s">
        <v>34</v>
      </c>
    </row>
    <row r="387" spans="1:8" x14ac:dyDescent="0.25">
      <c r="A387">
        <v>386</v>
      </c>
      <c r="B387" t="s">
        <v>753</v>
      </c>
      <c r="C387" t="s">
        <v>294</v>
      </c>
      <c r="D387" t="s">
        <v>278</v>
      </c>
      <c r="E387">
        <v>0</v>
      </c>
      <c r="F387">
        <v>0.85305727668526998</v>
      </c>
      <c r="G387" t="s">
        <v>291</v>
      </c>
      <c r="H387" t="s">
        <v>34</v>
      </c>
    </row>
    <row r="388" spans="1:8" x14ac:dyDescent="0.25">
      <c r="A388">
        <v>387</v>
      </c>
      <c r="B388" t="s">
        <v>752</v>
      </c>
      <c r="C388" t="s">
        <v>294</v>
      </c>
      <c r="D388" t="s">
        <v>285</v>
      </c>
      <c r="E388">
        <v>0.23767898000000001</v>
      </c>
      <c r="F388">
        <v>123.396348095194</v>
      </c>
      <c r="G388" t="s">
        <v>291</v>
      </c>
      <c r="H388" t="s">
        <v>34</v>
      </c>
    </row>
    <row r="389" spans="1:8" x14ac:dyDescent="0.25">
      <c r="A389">
        <v>388</v>
      </c>
      <c r="B389" t="s">
        <v>751</v>
      </c>
      <c r="C389" t="s">
        <v>294</v>
      </c>
      <c r="D389" t="s">
        <v>277</v>
      </c>
      <c r="E389">
        <v>7.2537599999999997E-3</v>
      </c>
      <c r="F389">
        <v>38.747801668533803</v>
      </c>
      <c r="G389" t="s">
        <v>291</v>
      </c>
      <c r="H389" t="s">
        <v>34</v>
      </c>
    </row>
    <row r="390" spans="1:8" x14ac:dyDescent="0.25">
      <c r="A390">
        <v>389</v>
      </c>
      <c r="B390" t="s">
        <v>750</v>
      </c>
      <c r="C390" t="s">
        <v>294</v>
      </c>
      <c r="D390" t="s">
        <v>274</v>
      </c>
      <c r="E390">
        <v>3.5049000000000001E-4</v>
      </c>
      <c r="F390">
        <v>6.6759837317738997</v>
      </c>
      <c r="G390" t="s">
        <v>291</v>
      </c>
      <c r="H390" t="s">
        <v>34</v>
      </c>
    </row>
    <row r="391" spans="1:8" x14ac:dyDescent="0.25">
      <c r="A391">
        <v>390</v>
      </c>
      <c r="B391" t="s">
        <v>749</v>
      </c>
      <c r="C391" t="s">
        <v>294</v>
      </c>
      <c r="D391" t="s">
        <v>285</v>
      </c>
      <c r="E391">
        <v>1.056934E-2</v>
      </c>
      <c r="F391">
        <v>123.15866910778701</v>
      </c>
      <c r="G391" t="s">
        <v>291</v>
      </c>
      <c r="H391" t="s">
        <v>34</v>
      </c>
    </row>
    <row r="392" spans="1:8" x14ac:dyDescent="0.25">
      <c r="A392">
        <v>391</v>
      </c>
      <c r="B392" t="s">
        <v>748</v>
      </c>
      <c r="C392" t="s">
        <v>294</v>
      </c>
      <c r="D392" t="s">
        <v>279</v>
      </c>
      <c r="E392">
        <v>4.3970000000000001E-5</v>
      </c>
      <c r="F392">
        <v>0.13145772912647399</v>
      </c>
      <c r="G392" t="s">
        <v>291</v>
      </c>
      <c r="H392" t="s">
        <v>34</v>
      </c>
    </row>
    <row r="393" spans="1:8" x14ac:dyDescent="0.25">
      <c r="A393">
        <v>392</v>
      </c>
      <c r="B393" t="s">
        <v>747</v>
      </c>
      <c r="C393" t="s">
        <v>294</v>
      </c>
      <c r="D393" t="s">
        <v>271</v>
      </c>
      <c r="E393">
        <v>8.9999999999999996E-7</v>
      </c>
      <c r="F393">
        <v>5.5109199999999999E-3</v>
      </c>
      <c r="G393" t="s">
        <v>289</v>
      </c>
      <c r="H393" t="s">
        <v>34</v>
      </c>
    </row>
    <row r="394" spans="1:8" x14ac:dyDescent="0.25">
      <c r="A394">
        <v>393</v>
      </c>
      <c r="B394" t="s">
        <v>746</v>
      </c>
      <c r="C394" t="s">
        <v>294</v>
      </c>
      <c r="D394" t="s">
        <v>282</v>
      </c>
      <c r="E394">
        <v>2.5000000000000002E-6</v>
      </c>
      <c r="F394">
        <v>4.6299756648999999</v>
      </c>
      <c r="G394" t="s">
        <v>291</v>
      </c>
      <c r="H394" t="s">
        <v>34</v>
      </c>
    </row>
    <row r="395" spans="1:8" x14ac:dyDescent="0.25">
      <c r="A395">
        <v>394</v>
      </c>
      <c r="B395" t="s">
        <v>745</v>
      </c>
      <c r="C395" t="s">
        <v>294</v>
      </c>
      <c r="D395" t="s">
        <v>280</v>
      </c>
      <c r="E395">
        <v>0</v>
      </c>
      <c r="F395">
        <v>0.37739962163325103</v>
      </c>
      <c r="G395" t="s">
        <v>291</v>
      </c>
      <c r="H395" t="s">
        <v>34</v>
      </c>
    </row>
    <row r="396" spans="1:8" x14ac:dyDescent="0.25">
      <c r="A396">
        <v>395</v>
      </c>
      <c r="B396" t="s">
        <v>744</v>
      </c>
      <c r="C396" t="s">
        <v>294</v>
      </c>
      <c r="D396" t="s">
        <v>285</v>
      </c>
      <c r="E396">
        <v>5.7899999999999996E-6</v>
      </c>
      <c r="F396">
        <v>123.14809976527</v>
      </c>
      <c r="G396" t="s">
        <v>291</v>
      </c>
      <c r="H396" t="s">
        <v>34</v>
      </c>
    </row>
    <row r="397" spans="1:8" x14ac:dyDescent="0.25">
      <c r="A397">
        <v>396</v>
      </c>
      <c r="B397" t="s">
        <v>743</v>
      </c>
      <c r="C397" t="s">
        <v>294</v>
      </c>
      <c r="D397" t="s">
        <v>277</v>
      </c>
      <c r="E397">
        <v>7.0000000000000005E-8</v>
      </c>
      <c r="F397">
        <v>38.740547903922597</v>
      </c>
      <c r="G397" t="s">
        <v>291</v>
      </c>
      <c r="H397" t="s">
        <v>34</v>
      </c>
    </row>
    <row r="398" spans="1:8" x14ac:dyDescent="0.25">
      <c r="A398">
        <v>397</v>
      </c>
      <c r="B398" t="s">
        <v>743</v>
      </c>
      <c r="C398" t="s">
        <v>294</v>
      </c>
      <c r="D398" t="s">
        <v>284</v>
      </c>
      <c r="E398">
        <v>3.3999999999999997E-7</v>
      </c>
      <c r="F398">
        <v>1.7918574605004E-3</v>
      </c>
      <c r="G398" t="s">
        <v>291</v>
      </c>
      <c r="H398" t="s">
        <v>34</v>
      </c>
    </row>
    <row r="399" spans="1:8" x14ac:dyDescent="0.25">
      <c r="A399">
        <v>398</v>
      </c>
      <c r="B399" t="s">
        <v>742</v>
      </c>
      <c r="C399" t="s">
        <v>294</v>
      </c>
      <c r="D399" t="s">
        <v>279</v>
      </c>
      <c r="E399">
        <v>0</v>
      </c>
      <c r="F399">
        <v>0.13141375817831299</v>
      </c>
      <c r="G399" t="s">
        <v>291</v>
      </c>
      <c r="H399" t="s">
        <v>34</v>
      </c>
    </row>
    <row r="400" spans="1:8" x14ac:dyDescent="0.25">
      <c r="A400">
        <v>399</v>
      </c>
      <c r="B400" t="s">
        <v>741</v>
      </c>
      <c r="C400" t="s">
        <v>294</v>
      </c>
      <c r="D400" t="s">
        <v>279</v>
      </c>
      <c r="E400">
        <v>1.06E-6</v>
      </c>
      <c r="F400">
        <v>0.13141375519791099</v>
      </c>
      <c r="G400" t="s">
        <v>291</v>
      </c>
      <c r="H400" t="s">
        <v>34</v>
      </c>
    </row>
    <row r="401" spans="1:8" x14ac:dyDescent="0.25">
      <c r="A401">
        <v>400</v>
      </c>
      <c r="B401" t="s">
        <v>740</v>
      </c>
      <c r="C401" t="s">
        <v>294</v>
      </c>
      <c r="D401" t="s">
        <v>271</v>
      </c>
      <c r="E401">
        <v>8.9999999999999996E-7</v>
      </c>
      <c r="F401">
        <v>5.51002E-3</v>
      </c>
      <c r="G401" t="s">
        <v>289</v>
      </c>
      <c r="H401" t="s">
        <v>34</v>
      </c>
    </row>
    <row r="402" spans="1:8" x14ac:dyDescent="0.25">
      <c r="A402">
        <v>401</v>
      </c>
      <c r="B402" t="s">
        <v>739</v>
      </c>
      <c r="C402" t="s">
        <v>294</v>
      </c>
      <c r="D402" t="s">
        <v>285</v>
      </c>
      <c r="E402">
        <v>0.29986621000000002</v>
      </c>
      <c r="F402">
        <v>123.14809397037099</v>
      </c>
      <c r="G402" t="s">
        <v>291</v>
      </c>
      <c r="H402" t="s">
        <v>34</v>
      </c>
    </row>
    <row r="403" spans="1:8" x14ac:dyDescent="0.25">
      <c r="A403">
        <v>402</v>
      </c>
      <c r="B403" t="s">
        <v>738</v>
      </c>
      <c r="C403" t="s">
        <v>294</v>
      </c>
      <c r="D403" t="s">
        <v>271</v>
      </c>
      <c r="E403">
        <v>8.9999999999999996E-7</v>
      </c>
      <c r="F403">
        <v>5.5091200000000002E-3</v>
      </c>
      <c r="G403" t="s">
        <v>289</v>
      </c>
      <c r="H403" t="s">
        <v>34</v>
      </c>
    </row>
    <row r="404" spans="1:8" x14ac:dyDescent="0.25">
      <c r="A404">
        <v>403</v>
      </c>
      <c r="B404" t="s">
        <v>737</v>
      </c>
      <c r="C404" t="s">
        <v>294</v>
      </c>
      <c r="D404" t="s">
        <v>279</v>
      </c>
      <c r="E404">
        <v>6.2899999999999999E-6</v>
      </c>
      <c r="F404">
        <v>0.13141268685922899</v>
      </c>
      <c r="G404" t="s">
        <v>291</v>
      </c>
      <c r="H404" t="s">
        <v>34</v>
      </c>
    </row>
    <row r="405" spans="1:8" x14ac:dyDescent="0.25">
      <c r="A405">
        <v>404</v>
      </c>
      <c r="B405" t="s">
        <v>736</v>
      </c>
      <c r="C405" t="s">
        <v>294</v>
      </c>
      <c r="D405" t="s">
        <v>271</v>
      </c>
      <c r="E405">
        <v>5.9999999999999997E-7</v>
      </c>
      <c r="F405">
        <v>5.5082200000000003E-3</v>
      </c>
      <c r="G405" t="s">
        <v>289</v>
      </c>
      <c r="H405" t="s">
        <v>34</v>
      </c>
    </row>
    <row r="406" spans="1:8" x14ac:dyDescent="0.25">
      <c r="A406">
        <v>405</v>
      </c>
      <c r="B406" t="s">
        <v>735</v>
      </c>
      <c r="C406" t="s">
        <v>294</v>
      </c>
      <c r="D406" t="s">
        <v>278</v>
      </c>
      <c r="E406">
        <v>1.0755E-4</v>
      </c>
      <c r="F406">
        <v>0.85305727160223799</v>
      </c>
      <c r="G406" t="s">
        <v>291</v>
      </c>
      <c r="H406" t="s">
        <v>34</v>
      </c>
    </row>
    <row r="407" spans="1:8" x14ac:dyDescent="0.25">
      <c r="A407">
        <v>406</v>
      </c>
      <c r="B407" t="s">
        <v>734</v>
      </c>
      <c r="C407" t="s">
        <v>294</v>
      </c>
      <c r="D407" t="s">
        <v>274</v>
      </c>
      <c r="E407">
        <v>7.0411400000000004E-3</v>
      </c>
      <c r="F407">
        <v>6.67563324034567</v>
      </c>
      <c r="G407" t="s">
        <v>291</v>
      </c>
      <c r="H407" t="s">
        <v>34</v>
      </c>
    </row>
    <row r="408" spans="1:8" x14ac:dyDescent="0.25">
      <c r="A408">
        <v>407</v>
      </c>
      <c r="B408" t="s">
        <v>733</v>
      </c>
      <c r="C408" t="s">
        <v>294</v>
      </c>
      <c r="D408" t="s">
        <v>277</v>
      </c>
      <c r="E408">
        <v>7.7590200000000002E-3</v>
      </c>
      <c r="F408">
        <v>38.740547825344002</v>
      </c>
      <c r="G408" t="s">
        <v>291</v>
      </c>
      <c r="H408" t="s">
        <v>34</v>
      </c>
    </row>
    <row r="409" spans="1:8" x14ac:dyDescent="0.25">
      <c r="A409">
        <v>408</v>
      </c>
      <c r="B409" t="s">
        <v>732</v>
      </c>
      <c r="C409" t="s">
        <v>294</v>
      </c>
      <c r="D409" t="s">
        <v>279</v>
      </c>
      <c r="E409">
        <v>2.139E-5</v>
      </c>
      <c r="F409">
        <v>0.131406390045435</v>
      </c>
      <c r="G409" t="s">
        <v>291</v>
      </c>
      <c r="H409" t="s">
        <v>34</v>
      </c>
    </row>
    <row r="410" spans="1:8" x14ac:dyDescent="0.25">
      <c r="A410">
        <v>409</v>
      </c>
      <c r="B410" t="s">
        <v>731</v>
      </c>
      <c r="C410" t="s">
        <v>294</v>
      </c>
      <c r="D410" t="s">
        <v>277</v>
      </c>
      <c r="E410">
        <v>9.3369999999999998E-4</v>
      </c>
      <c r="F410">
        <v>38.732788801463101</v>
      </c>
      <c r="G410" t="s">
        <v>291</v>
      </c>
      <c r="H410" t="s">
        <v>34</v>
      </c>
    </row>
    <row r="411" spans="1:8" x14ac:dyDescent="0.25">
      <c r="A411">
        <v>410</v>
      </c>
      <c r="B411" t="s">
        <v>730</v>
      </c>
      <c r="C411" t="s">
        <v>294</v>
      </c>
      <c r="D411" t="s">
        <v>279</v>
      </c>
      <c r="E411">
        <v>4.2530000000000001E-5</v>
      </c>
      <c r="F411">
        <v>0.131384994230515</v>
      </c>
      <c r="G411" t="s">
        <v>291</v>
      </c>
      <c r="H411" t="s">
        <v>34</v>
      </c>
    </row>
    <row r="412" spans="1:8" x14ac:dyDescent="0.25">
      <c r="A412">
        <v>411</v>
      </c>
      <c r="B412" t="s">
        <v>729</v>
      </c>
      <c r="C412" t="s">
        <v>294</v>
      </c>
      <c r="D412" t="s">
        <v>271</v>
      </c>
      <c r="E412">
        <v>1.1999999999999999E-6</v>
      </c>
      <c r="F412">
        <v>5.5076200000000004E-3</v>
      </c>
      <c r="G412" t="s">
        <v>289</v>
      </c>
      <c r="H412" t="s">
        <v>34</v>
      </c>
    </row>
    <row r="413" spans="1:8" x14ac:dyDescent="0.25">
      <c r="A413">
        <v>412</v>
      </c>
      <c r="B413" t="s">
        <v>728</v>
      </c>
      <c r="C413" t="s">
        <v>294</v>
      </c>
      <c r="D413" t="s">
        <v>277</v>
      </c>
      <c r="E413">
        <v>1.4703320000000001E-2</v>
      </c>
      <c r="F413">
        <v>38.731855091524302</v>
      </c>
      <c r="G413" t="s">
        <v>291</v>
      </c>
      <c r="H413" t="s">
        <v>34</v>
      </c>
    </row>
    <row r="414" spans="1:8" x14ac:dyDescent="0.25">
      <c r="A414">
        <v>413</v>
      </c>
      <c r="B414" t="s">
        <v>727</v>
      </c>
      <c r="C414" t="s">
        <v>294</v>
      </c>
      <c r="D414" t="s">
        <v>278</v>
      </c>
      <c r="E414">
        <v>7.2342999999999995E-4</v>
      </c>
      <c r="F414">
        <v>0.85294971373935202</v>
      </c>
      <c r="G414" t="s">
        <v>291</v>
      </c>
      <c r="H414" t="s">
        <v>34</v>
      </c>
    </row>
    <row r="415" spans="1:8" x14ac:dyDescent="0.25">
      <c r="A415">
        <v>414</v>
      </c>
      <c r="B415" t="s">
        <v>726</v>
      </c>
      <c r="C415" t="s">
        <v>294</v>
      </c>
      <c r="D415" t="s">
        <v>279</v>
      </c>
      <c r="E415">
        <v>1.1281E-4</v>
      </c>
      <c r="F415">
        <v>0.13134245823108701</v>
      </c>
      <c r="G415" t="s">
        <v>291</v>
      </c>
      <c r="H415" t="s">
        <v>34</v>
      </c>
    </row>
    <row r="416" spans="1:8" x14ac:dyDescent="0.25">
      <c r="A416">
        <v>415</v>
      </c>
      <c r="B416" t="s">
        <v>725</v>
      </c>
      <c r="C416" t="s">
        <v>294</v>
      </c>
      <c r="D416" t="s">
        <v>277</v>
      </c>
      <c r="E416">
        <v>9.4068499999999996E-3</v>
      </c>
      <c r="F416">
        <v>38.717151763274899</v>
      </c>
      <c r="G416" t="s">
        <v>291</v>
      </c>
      <c r="H416" t="s">
        <v>34</v>
      </c>
    </row>
    <row r="417" spans="1:8" x14ac:dyDescent="0.25">
      <c r="A417">
        <v>416</v>
      </c>
      <c r="B417" t="s">
        <v>725</v>
      </c>
      <c r="C417" t="s">
        <v>294</v>
      </c>
      <c r="D417" t="s">
        <v>279</v>
      </c>
      <c r="E417">
        <v>2.6299999999999999E-5</v>
      </c>
      <c r="F417">
        <v>0.13122964623396699</v>
      </c>
      <c r="G417" t="s">
        <v>291</v>
      </c>
      <c r="H417" t="s">
        <v>34</v>
      </c>
    </row>
    <row r="418" spans="1:8" x14ac:dyDescent="0.25">
      <c r="A418">
        <v>417</v>
      </c>
      <c r="B418" t="s">
        <v>724</v>
      </c>
      <c r="C418" t="s">
        <v>294</v>
      </c>
      <c r="D418" t="s">
        <v>285</v>
      </c>
      <c r="E418">
        <v>2.3285699999999999E-2</v>
      </c>
      <c r="F418">
        <v>122.848227759753</v>
      </c>
      <c r="G418" t="s">
        <v>291</v>
      </c>
      <c r="H418" t="s">
        <v>34</v>
      </c>
    </row>
    <row r="419" spans="1:8" x14ac:dyDescent="0.25">
      <c r="A419">
        <v>418</v>
      </c>
      <c r="B419" t="s">
        <v>723</v>
      </c>
      <c r="C419" t="s">
        <v>294</v>
      </c>
      <c r="D419" t="s">
        <v>271</v>
      </c>
      <c r="E419">
        <v>5.9999999999999997E-7</v>
      </c>
      <c r="F419">
        <v>5.5064199999999997E-3</v>
      </c>
      <c r="G419" t="s">
        <v>289</v>
      </c>
      <c r="H419" t="s">
        <v>34</v>
      </c>
    </row>
    <row r="420" spans="1:8" x14ac:dyDescent="0.25">
      <c r="A420">
        <v>419</v>
      </c>
      <c r="B420" t="s">
        <v>722</v>
      </c>
      <c r="C420" t="s">
        <v>294</v>
      </c>
      <c r="D420" t="s">
        <v>287</v>
      </c>
      <c r="E420">
        <v>7.1329999999999996E-5</v>
      </c>
      <c r="F420">
        <v>15.1197169014444</v>
      </c>
      <c r="G420" t="s">
        <v>291</v>
      </c>
      <c r="H420" t="s">
        <v>34</v>
      </c>
    </row>
    <row r="421" spans="1:8" x14ac:dyDescent="0.25">
      <c r="A421">
        <v>420</v>
      </c>
      <c r="B421" t="s">
        <v>721</v>
      </c>
      <c r="C421" t="s">
        <v>294</v>
      </c>
      <c r="D421" t="s">
        <v>283</v>
      </c>
      <c r="E421">
        <v>4.4099999999999999E-4</v>
      </c>
      <c r="F421">
        <v>0.58220099999999997</v>
      </c>
      <c r="G421" t="s">
        <v>291</v>
      </c>
      <c r="H421" t="s">
        <v>34</v>
      </c>
    </row>
    <row r="422" spans="1:8" x14ac:dyDescent="0.25">
      <c r="A422">
        <v>421</v>
      </c>
      <c r="B422" t="s">
        <v>720</v>
      </c>
      <c r="C422" t="s">
        <v>294</v>
      </c>
      <c r="D422" t="s">
        <v>274</v>
      </c>
      <c r="E422">
        <v>7.0383999999999996E-4</v>
      </c>
      <c r="F422">
        <v>6.6685921000928303</v>
      </c>
      <c r="G422" t="s">
        <v>291</v>
      </c>
      <c r="H422" t="s">
        <v>34</v>
      </c>
    </row>
    <row r="423" spans="1:8" x14ac:dyDescent="0.25">
      <c r="A423">
        <v>422</v>
      </c>
      <c r="B423" t="s">
        <v>720</v>
      </c>
      <c r="C423" t="s">
        <v>294</v>
      </c>
      <c r="D423" t="s">
        <v>273</v>
      </c>
      <c r="E423">
        <v>1.4000000000000001E-7</v>
      </c>
      <c r="F423">
        <v>7.55642664951404E-4</v>
      </c>
      <c r="G423" t="s">
        <v>291</v>
      </c>
      <c r="H423" t="s">
        <v>34</v>
      </c>
    </row>
    <row r="424" spans="1:8" x14ac:dyDescent="0.25">
      <c r="A424">
        <v>423</v>
      </c>
      <c r="B424" t="s">
        <v>720</v>
      </c>
      <c r="C424" t="s">
        <v>294</v>
      </c>
      <c r="D424" t="s">
        <v>272</v>
      </c>
      <c r="E424">
        <v>0</v>
      </c>
      <c r="F424">
        <v>0.15502012914855201</v>
      </c>
      <c r="G424" t="s">
        <v>291</v>
      </c>
      <c r="H424" t="s">
        <v>34</v>
      </c>
    </row>
    <row r="425" spans="1:8" x14ac:dyDescent="0.25">
      <c r="A425">
        <v>424</v>
      </c>
      <c r="B425" t="s">
        <v>720</v>
      </c>
      <c r="C425" t="s">
        <v>294</v>
      </c>
      <c r="D425" t="s">
        <v>278</v>
      </c>
      <c r="E425">
        <v>0</v>
      </c>
      <c r="F425">
        <v>0.85222627667110495</v>
      </c>
      <c r="G425" t="s">
        <v>291</v>
      </c>
      <c r="H425" t="s">
        <v>34</v>
      </c>
    </row>
    <row r="426" spans="1:8" x14ac:dyDescent="0.25">
      <c r="A426">
        <v>425</v>
      </c>
      <c r="B426" t="s">
        <v>719</v>
      </c>
      <c r="C426" t="s">
        <v>294</v>
      </c>
      <c r="D426" t="s">
        <v>282</v>
      </c>
      <c r="E426">
        <v>2.5000000000000002E-6</v>
      </c>
      <c r="F426">
        <v>4.6299731576000003</v>
      </c>
      <c r="G426" t="s">
        <v>291</v>
      </c>
      <c r="H426" t="s">
        <v>34</v>
      </c>
    </row>
    <row r="427" spans="1:8" x14ac:dyDescent="0.25">
      <c r="A427">
        <v>426</v>
      </c>
      <c r="B427" t="s">
        <v>719</v>
      </c>
      <c r="C427" t="s">
        <v>294</v>
      </c>
      <c r="D427" t="s">
        <v>280</v>
      </c>
      <c r="E427">
        <v>0</v>
      </c>
      <c r="F427">
        <v>0.377399621632241</v>
      </c>
      <c r="G427" t="s">
        <v>291</v>
      </c>
      <c r="H427" t="s">
        <v>34</v>
      </c>
    </row>
    <row r="428" spans="1:8" x14ac:dyDescent="0.25">
      <c r="A428">
        <v>427</v>
      </c>
      <c r="B428" t="s">
        <v>718</v>
      </c>
      <c r="C428" t="s">
        <v>294</v>
      </c>
      <c r="D428" t="s">
        <v>285</v>
      </c>
      <c r="E428">
        <v>5.7899999999999996E-6</v>
      </c>
      <c r="F428">
        <v>122.82494205131199</v>
      </c>
      <c r="G428" t="s">
        <v>291</v>
      </c>
      <c r="H428" t="s">
        <v>34</v>
      </c>
    </row>
    <row r="429" spans="1:8" x14ac:dyDescent="0.25">
      <c r="A429">
        <v>428</v>
      </c>
      <c r="B429" t="s">
        <v>717</v>
      </c>
      <c r="C429" t="s">
        <v>294</v>
      </c>
      <c r="D429" t="s">
        <v>277</v>
      </c>
      <c r="E429">
        <v>7.0000000000000005E-8</v>
      </c>
      <c r="F429">
        <v>38.707744907035298</v>
      </c>
      <c r="G429" t="s">
        <v>291</v>
      </c>
      <c r="H429" t="s">
        <v>34</v>
      </c>
    </row>
    <row r="430" spans="1:8" x14ac:dyDescent="0.25">
      <c r="A430">
        <v>429</v>
      </c>
      <c r="B430" t="s">
        <v>717</v>
      </c>
      <c r="C430" t="s">
        <v>294</v>
      </c>
      <c r="D430" t="s">
        <v>284</v>
      </c>
      <c r="E430">
        <v>3.3999999999999997E-7</v>
      </c>
      <c r="F430">
        <v>1.7915138919047499E-3</v>
      </c>
      <c r="G430" t="s">
        <v>291</v>
      </c>
      <c r="H430" t="s">
        <v>34</v>
      </c>
    </row>
    <row r="431" spans="1:8" x14ac:dyDescent="0.25">
      <c r="A431">
        <v>430</v>
      </c>
      <c r="B431" t="s">
        <v>716</v>
      </c>
      <c r="C431" t="s">
        <v>294</v>
      </c>
      <c r="D431" t="s">
        <v>279</v>
      </c>
      <c r="E431">
        <v>0</v>
      </c>
      <c r="F431">
        <v>0.131203336424395</v>
      </c>
      <c r="G431" t="s">
        <v>291</v>
      </c>
      <c r="H431" t="s">
        <v>34</v>
      </c>
    </row>
    <row r="432" spans="1:8" x14ac:dyDescent="0.25">
      <c r="A432">
        <v>431</v>
      </c>
      <c r="B432" t="s">
        <v>715</v>
      </c>
      <c r="C432" t="s">
        <v>294</v>
      </c>
      <c r="D432" t="s">
        <v>279</v>
      </c>
      <c r="E432">
        <v>6.3089999999999994E-5</v>
      </c>
      <c r="F432">
        <v>0.13120333344656199</v>
      </c>
      <c r="G432" t="s">
        <v>291</v>
      </c>
      <c r="H432" t="s">
        <v>34</v>
      </c>
    </row>
    <row r="433" spans="1:8" x14ac:dyDescent="0.25">
      <c r="A433">
        <v>432</v>
      </c>
      <c r="B433" t="s">
        <v>714</v>
      </c>
      <c r="C433" t="s">
        <v>294</v>
      </c>
      <c r="D433" t="s">
        <v>271</v>
      </c>
      <c r="E433">
        <v>1.7999999999999999E-6</v>
      </c>
      <c r="F433">
        <v>5.5058199999999998E-3</v>
      </c>
      <c r="G433" t="s">
        <v>289</v>
      </c>
      <c r="H433" t="s">
        <v>34</v>
      </c>
    </row>
    <row r="434" spans="1:8" x14ac:dyDescent="0.25">
      <c r="A434">
        <v>433</v>
      </c>
      <c r="B434" t="s">
        <v>713</v>
      </c>
      <c r="C434" t="s">
        <v>294</v>
      </c>
      <c r="D434" t="s">
        <v>285</v>
      </c>
      <c r="E434">
        <v>5.1269469999999998E-2</v>
      </c>
      <c r="F434">
        <v>122.824936260855</v>
      </c>
      <c r="G434" t="s">
        <v>291</v>
      </c>
      <c r="H434" t="s">
        <v>34</v>
      </c>
    </row>
    <row r="435" spans="1:8" x14ac:dyDescent="0.25">
      <c r="A435">
        <v>434</v>
      </c>
      <c r="B435" t="s">
        <v>712</v>
      </c>
      <c r="C435" t="s">
        <v>294</v>
      </c>
      <c r="D435" t="s">
        <v>277</v>
      </c>
      <c r="E435">
        <v>8.4997100000000006E-3</v>
      </c>
      <c r="F435">
        <v>38.707744828471697</v>
      </c>
      <c r="G435" t="s">
        <v>291</v>
      </c>
      <c r="H435" t="s">
        <v>34</v>
      </c>
    </row>
    <row r="436" spans="1:8" x14ac:dyDescent="0.25">
      <c r="A436">
        <v>435</v>
      </c>
      <c r="B436" t="s">
        <v>711</v>
      </c>
      <c r="C436" t="s">
        <v>294</v>
      </c>
      <c r="D436" t="s">
        <v>277</v>
      </c>
      <c r="E436">
        <v>3.4501749999999998E-2</v>
      </c>
      <c r="F436">
        <v>38.699245117858901</v>
      </c>
      <c r="G436" t="s">
        <v>291</v>
      </c>
      <c r="H436" t="s">
        <v>34</v>
      </c>
    </row>
    <row r="437" spans="1:8" x14ac:dyDescent="0.25">
      <c r="A437">
        <v>436</v>
      </c>
      <c r="B437" t="s">
        <v>710</v>
      </c>
      <c r="C437" t="s">
        <v>294</v>
      </c>
      <c r="D437" t="s">
        <v>279</v>
      </c>
      <c r="E437">
        <v>7.2299999999999996E-5</v>
      </c>
      <c r="F437">
        <v>0.13114024142032299</v>
      </c>
      <c r="G437" t="s">
        <v>291</v>
      </c>
      <c r="H437" t="s">
        <v>34</v>
      </c>
    </row>
    <row r="438" spans="1:8" x14ac:dyDescent="0.25">
      <c r="A438">
        <v>437</v>
      </c>
      <c r="B438" t="s">
        <v>709</v>
      </c>
      <c r="C438" t="s">
        <v>294</v>
      </c>
      <c r="D438" t="s">
        <v>288</v>
      </c>
      <c r="E438">
        <v>0.40538999999999997</v>
      </c>
      <c r="F438">
        <v>76.289657000000005</v>
      </c>
      <c r="G438" t="s">
        <v>619</v>
      </c>
      <c r="H438" t="s">
        <v>34</v>
      </c>
    </row>
    <row r="439" spans="1:8" x14ac:dyDescent="0.25">
      <c r="A439">
        <v>438</v>
      </c>
      <c r="B439" t="s">
        <v>708</v>
      </c>
      <c r="C439" t="s">
        <v>294</v>
      </c>
      <c r="D439" t="s">
        <v>287</v>
      </c>
      <c r="E439">
        <v>7.0870000000000004E-5</v>
      </c>
      <c r="F439">
        <v>15.119645565922299</v>
      </c>
      <c r="G439" t="s">
        <v>291</v>
      </c>
      <c r="H439" t="s">
        <v>34</v>
      </c>
    </row>
    <row r="440" spans="1:8" x14ac:dyDescent="0.25">
      <c r="A440">
        <v>439</v>
      </c>
      <c r="B440" t="s">
        <v>707</v>
      </c>
      <c r="C440" t="s">
        <v>294</v>
      </c>
      <c r="D440" t="s">
        <v>283</v>
      </c>
      <c r="E440">
        <v>5.04E-4</v>
      </c>
      <c r="F440">
        <v>0.58176000000000005</v>
      </c>
      <c r="G440" t="s">
        <v>291</v>
      </c>
      <c r="H440" t="s">
        <v>34</v>
      </c>
    </row>
    <row r="441" spans="1:8" x14ac:dyDescent="0.25">
      <c r="A441">
        <v>440</v>
      </c>
      <c r="B441" t="s">
        <v>706</v>
      </c>
      <c r="C441" t="s">
        <v>294</v>
      </c>
      <c r="D441" t="s">
        <v>274</v>
      </c>
      <c r="E441">
        <v>7.0370999999999997E-4</v>
      </c>
      <c r="F441">
        <v>6.6678882509697504</v>
      </c>
      <c r="G441" t="s">
        <v>291</v>
      </c>
      <c r="H441" t="s">
        <v>34</v>
      </c>
    </row>
    <row r="442" spans="1:8" x14ac:dyDescent="0.25">
      <c r="A442">
        <v>441</v>
      </c>
      <c r="B442" t="s">
        <v>706</v>
      </c>
      <c r="C442" t="s">
        <v>294</v>
      </c>
      <c r="D442" t="s">
        <v>273</v>
      </c>
      <c r="E442">
        <v>1.4000000000000001E-7</v>
      </c>
      <c r="F442">
        <v>7.5549777893512001E-4</v>
      </c>
      <c r="G442" t="s">
        <v>291</v>
      </c>
      <c r="H442" t="s">
        <v>34</v>
      </c>
    </row>
    <row r="443" spans="1:8" x14ac:dyDescent="0.25">
      <c r="A443">
        <v>442</v>
      </c>
      <c r="B443" t="s">
        <v>706</v>
      </c>
      <c r="C443" t="s">
        <v>294</v>
      </c>
      <c r="D443" t="s">
        <v>272</v>
      </c>
      <c r="E443">
        <v>0</v>
      </c>
      <c r="F443">
        <v>0.15502012775707799</v>
      </c>
      <c r="G443" t="s">
        <v>291</v>
      </c>
      <c r="H443" t="s">
        <v>34</v>
      </c>
    </row>
    <row r="444" spans="1:8" x14ac:dyDescent="0.25">
      <c r="A444">
        <v>443</v>
      </c>
      <c r="B444" t="s">
        <v>706</v>
      </c>
      <c r="C444" t="s">
        <v>294</v>
      </c>
      <c r="D444" t="s">
        <v>278</v>
      </c>
      <c r="E444">
        <v>0</v>
      </c>
      <c r="F444">
        <v>0.85222627231483405</v>
      </c>
      <c r="G444" t="s">
        <v>291</v>
      </c>
      <c r="H444" t="s">
        <v>34</v>
      </c>
    </row>
    <row r="445" spans="1:8" x14ac:dyDescent="0.25">
      <c r="A445">
        <v>444</v>
      </c>
      <c r="B445" t="s">
        <v>705</v>
      </c>
      <c r="C445" t="s">
        <v>294</v>
      </c>
      <c r="D445" t="s">
        <v>271</v>
      </c>
      <c r="E445">
        <v>2.0999999999999998E-6</v>
      </c>
      <c r="F445">
        <v>5.5040200000000001E-3</v>
      </c>
      <c r="G445" t="s">
        <v>289</v>
      </c>
      <c r="H445" t="s">
        <v>34</v>
      </c>
    </row>
    <row r="446" spans="1:8" x14ac:dyDescent="0.25">
      <c r="A446">
        <v>445</v>
      </c>
      <c r="B446" t="s">
        <v>704</v>
      </c>
      <c r="C446" t="s">
        <v>294</v>
      </c>
      <c r="D446" t="s">
        <v>279</v>
      </c>
      <c r="E446">
        <v>1.914E-5</v>
      </c>
      <c r="F446">
        <v>0.131067934656421</v>
      </c>
      <c r="G446" t="s">
        <v>291</v>
      </c>
      <c r="H446" t="s">
        <v>34</v>
      </c>
    </row>
    <row r="447" spans="1:8" x14ac:dyDescent="0.25">
      <c r="A447">
        <v>446</v>
      </c>
      <c r="B447" t="s">
        <v>703</v>
      </c>
      <c r="C447" t="s">
        <v>294</v>
      </c>
      <c r="D447" t="s">
        <v>272</v>
      </c>
      <c r="E447">
        <v>3.8128000000000001E-4</v>
      </c>
      <c r="F447">
        <v>0.15502012590223099</v>
      </c>
      <c r="G447" t="s">
        <v>291</v>
      </c>
      <c r="H447" t="s">
        <v>34</v>
      </c>
    </row>
    <row r="448" spans="1:8" x14ac:dyDescent="0.25">
      <c r="A448">
        <v>447</v>
      </c>
      <c r="B448" t="s">
        <v>702</v>
      </c>
      <c r="C448" t="s">
        <v>294</v>
      </c>
      <c r="D448" t="s">
        <v>278</v>
      </c>
      <c r="E448">
        <v>1.1938300000000001E-3</v>
      </c>
      <c r="F448">
        <v>0.85222626650788402</v>
      </c>
      <c r="G448" t="s">
        <v>291</v>
      </c>
      <c r="H448" t="s">
        <v>34</v>
      </c>
    </row>
    <row r="449" spans="1:8" x14ac:dyDescent="0.25">
      <c r="A449">
        <v>448</v>
      </c>
      <c r="B449" t="s">
        <v>701</v>
      </c>
      <c r="C449" t="s">
        <v>294</v>
      </c>
      <c r="D449" t="s">
        <v>280</v>
      </c>
      <c r="E449">
        <v>3.0986000000000002E-4</v>
      </c>
      <c r="F449">
        <v>0.37739962163122998</v>
      </c>
      <c r="G449" t="s">
        <v>291</v>
      </c>
      <c r="H449" t="s">
        <v>34</v>
      </c>
    </row>
    <row r="450" spans="1:8" x14ac:dyDescent="0.25">
      <c r="A450">
        <v>449</v>
      </c>
      <c r="B450" t="s">
        <v>700</v>
      </c>
      <c r="C450" t="s">
        <v>294</v>
      </c>
      <c r="D450" t="s">
        <v>279</v>
      </c>
      <c r="E450">
        <v>2.6429999999999999E-5</v>
      </c>
      <c r="F450">
        <v>0.131048789099067</v>
      </c>
      <c r="G450" t="s">
        <v>291</v>
      </c>
      <c r="H450" t="s">
        <v>34</v>
      </c>
    </row>
    <row r="451" spans="1:8" x14ac:dyDescent="0.25">
      <c r="A451">
        <v>450</v>
      </c>
      <c r="B451" t="s">
        <v>699</v>
      </c>
      <c r="C451" t="s">
        <v>294</v>
      </c>
      <c r="D451" t="s">
        <v>271</v>
      </c>
      <c r="E451">
        <v>5.9999999999999997E-7</v>
      </c>
      <c r="F451">
        <v>5.5019200000000004E-3</v>
      </c>
      <c r="G451" t="s">
        <v>289</v>
      </c>
      <c r="H451" t="s">
        <v>34</v>
      </c>
    </row>
    <row r="452" spans="1:8" x14ac:dyDescent="0.25">
      <c r="A452">
        <v>451</v>
      </c>
      <c r="B452" t="s">
        <v>698</v>
      </c>
      <c r="C452" t="s">
        <v>294</v>
      </c>
      <c r="D452" t="s">
        <v>279</v>
      </c>
      <c r="E452">
        <v>4.7899999999999999E-6</v>
      </c>
      <c r="F452">
        <v>0.131022357071224</v>
      </c>
      <c r="G452" t="s">
        <v>291</v>
      </c>
      <c r="H452" t="s">
        <v>34</v>
      </c>
    </row>
    <row r="453" spans="1:8" x14ac:dyDescent="0.25">
      <c r="A453">
        <v>452</v>
      </c>
      <c r="B453" t="s">
        <v>697</v>
      </c>
      <c r="C453" t="s">
        <v>294</v>
      </c>
      <c r="D453" t="s">
        <v>282</v>
      </c>
      <c r="E453">
        <v>2.4899999999999999E-6</v>
      </c>
      <c r="F453">
        <v>4.6299706559000002</v>
      </c>
      <c r="G453" t="s">
        <v>291</v>
      </c>
      <c r="H453" t="s">
        <v>34</v>
      </c>
    </row>
    <row r="454" spans="1:8" x14ac:dyDescent="0.25">
      <c r="A454">
        <v>453</v>
      </c>
      <c r="B454" t="s">
        <v>697</v>
      </c>
      <c r="C454" t="s">
        <v>294</v>
      </c>
      <c r="D454" t="s">
        <v>280</v>
      </c>
      <c r="E454">
        <v>0</v>
      </c>
      <c r="F454">
        <v>0.37708975277831902</v>
      </c>
      <c r="G454" t="s">
        <v>291</v>
      </c>
      <c r="H454" t="s">
        <v>34</v>
      </c>
    </row>
    <row r="455" spans="1:8" x14ac:dyDescent="0.25">
      <c r="A455">
        <v>454</v>
      </c>
      <c r="B455" t="s">
        <v>696</v>
      </c>
      <c r="C455" t="s">
        <v>294</v>
      </c>
      <c r="D455" t="s">
        <v>285</v>
      </c>
      <c r="E455">
        <v>5.7799999999999997E-6</v>
      </c>
      <c r="F455">
        <v>122.773666790032</v>
      </c>
      <c r="G455" t="s">
        <v>291</v>
      </c>
      <c r="H455" t="s">
        <v>34</v>
      </c>
    </row>
    <row r="456" spans="1:8" x14ac:dyDescent="0.25">
      <c r="A456">
        <v>455</v>
      </c>
      <c r="B456" t="s">
        <v>695</v>
      </c>
      <c r="C456" t="s">
        <v>294</v>
      </c>
      <c r="D456" t="s">
        <v>277</v>
      </c>
      <c r="E456">
        <v>7.0000000000000005E-8</v>
      </c>
      <c r="F456">
        <v>38.664743367301902</v>
      </c>
      <c r="G456" t="s">
        <v>291</v>
      </c>
      <c r="H456" t="s">
        <v>34</v>
      </c>
    </row>
    <row r="457" spans="1:8" x14ac:dyDescent="0.25">
      <c r="A457">
        <v>456</v>
      </c>
      <c r="B457" t="s">
        <v>695</v>
      </c>
      <c r="C457" t="s">
        <v>294</v>
      </c>
      <c r="D457" t="s">
        <v>284</v>
      </c>
      <c r="E457">
        <v>3.3999999999999997E-7</v>
      </c>
      <c r="F457">
        <v>1.7911703891845699E-3</v>
      </c>
      <c r="G457" t="s">
        <v>291</v>
      </c>
      <c r="H457" t="s">
        <v>34</v>
      </c>
    </row>
    <row r="458" spans="1:8" x14ac:dyDescent="0.25">
      <c r="A458">
        <v>457</v>
      </c>
      <c r="B458" t="s">
        <v>694</v>
      </c>
      <c r="C458" t="s">
        <v>294</v>
      </c>
      <c r="D458" t="s">
        <v>279</v>
      </c>
      <c r="E458">
        <v>0</v>
      </c>
      <c r="F458">
        <v>0.13101756629685901</v>
      </c>
      <c r="G458" t="s">
        <v>291</v>
      </c>
      <c r="H458" t="s">
        <v>34</v>
      </c>
    </row>
    <row r="459" spans="1:8" x14ac:dyDescent="0.25">
      <c r="A459">
        <v>458</v>
      </c>
      <c r="B459" t="s">
        <v>693</v>
      </c>
      <c r="C459" t="s">
        <v>301</v>
      </c>
      <c r="D459" t="s">
        <v>271</v>
      </c>
      <c r="E459">
        <v>3.5999999999999999E-7</v>
      </c>
      <c r="F459">
        <v>5.5013199999999996E-3</v>
      </c>
      <c r="G459" t="s">
        <v>289</v>
      </c>
      <c r="H459" t="s">
        <v>34</v>
      </c>
    </row>
    <row r="460" spans="1:8" x14ac:dyDescent="0.25">
      <c r="A460">
        <v>459</v>
      </c>
      <c r="B460" t="s">
        <v>692</v>
      </c>
      <c r="C460" t="s">
        <v>294</v>
      </c>
      <c r="D460" t="s">
        <v>271</v>
      </c>
      <c r="E460">
        <v>1.47E-5</v>
      </c>
      <c r="F460">
        <v>5.5009600000000001E-3</v>
      </c>
      <c r="G460" t="s">
        <v>289</v>
      </c>
      <c r="H460" t="s">
        <v>34</v>
      </c>
    </row>
    <row r="461" spans="1:8" x14ac:dyDescent="0.25">
      <c r="A461">
        <v>460</v>
      </c>
      <c r="B461" t="s">
        <v>691</v>
      </c>
      <c r="C461" t="s">
        <v>294</v>
      </c>
      <c r="D461" t="s">
        <v>279</v>
      </c>
      <c r="E461">
        <v>1.7410000000000001E-5</v>
      </c>
      <c r="F461">
        <v>0.131017563321594</v>
      </c>
      <c r="G461" t="s">
        <v>291</v>
      </c>
      <c r="H461" t="s">
        <v>34</v>
      </c>
    </row>
    <row r="462" spans="1:8" x14ac:dyDescent="0.25">
      <c r="A462">
        <v>461</v>
      </c>
      <c r="B462" t="s">
        <v>690</v>
      </c>
      <c r="C462" t="s">
        <v>294</v>
      </c>
      <c r="D462" t="s">
        <v>279</v>
      </c>
      <c r="E462">
        <v>1.7030000000000001E-5</v>
      </c>
      <c r="F462">
        <v>0.131000151519403</v>
      </c>
      <c r="G462" t="s">
        <v>291</v>
      </c>
      <c r="H462" t="s">
        <v>34</v>
      </c>
    </row>
    <row r="463" spans="1:8" x14ac:dyDescent="0.25">
      <c r="A463">
        <v>462</v>
      </c>
      <c r="B463" t="s">
        <v>689</v>
      </c>
      <c r="C463" t="s">
        <v>294</v>
      </c>
      <c r="D463" t="s">
        <v>280</v>
      </c>
      <c r="E463">
        <v>5.9999999999999995E-8</v>
      </c>
      <c r="F463">
        <v>0.377089752777309</v>
      </c>
      <c r="G463" t="s">
        <v>291</v>
      </c>
      <c r="H463" t="s">
        <v>34</v>
      </c>
    </row>
    <row r="464" spans="1:8" x14ac:dyDescent="0.25">
      <c r="A464">
        <v>463</v>
      </c>
      <c r="B464" t="s">
        <v>688</v>
      </c>
      <c r="C464" t="s">
        <v>294</v>
      </c>
      <c r="D464" t="s">
        <v>279</v>
      </c>
      <c r="E464">
        <v>2E-8</v>
      </c>
      <c r="F464">
        <v>0.130983114992863</v>
      </c>
      <c r="G464" t="s">
        <v>291</v>
      </c>
      <c r="H464" t="s">
        <v>34</v>
      </c>
    </row>
    <row r="465" spans="1:8" x14ac:dyDescent="0.25">
      <c r="A465">
        <v>464</v>
      </c>
      <c r="B465" t="s">
        <v>687</v>
      </c>
      <c r="C465" t="s">
        <v>294</v>
      </c>
      <c r="D465" t="s">
        <v>287</v>
      </c>
      <c r="E465">
        <v>1.412E-5</v>
      </c>
      <c r="F465">
        <v>15.119574692533501</v>
      </c>
      <c r="G465" t="s">
        <v>291</v>
      </c>
      <c r="H465" t="s">
        <v>34</v>
      </c>
    </row>
    <row r="466" spans="1:8" x14ac:dyDescent="0.25">
      <c r="A466">
        <v>465</v>
      </c>
      <c r="B466" t="s">
        <v>686</v>
      </c>
      <c r="C466" t="s">
        <v>294</v>
      </c>
      <c r="D466" t="s">
        <v>283</v>
      </c>
      <c r="E466">
        <v>4.4099999999999999E-4</v>
      </c>
      <c r="F466">
        <v>0.58125599999999999</v>
      </c>
      <c r="G466" t="s">
        <v>291</v>
      </c>
      <c r="H466" t="s">
        <v>34</v>
      </c>
    </row>
    <row r="467" spans="1:8" x14ac:dyDescent="0.25">
      <c r="A467">
        <v>466</v>
      </c>
      <c r="B467" t="s">
        <v>685</v>
      </c>
      <c r="C467" t="s">
        <v>294</v>
      </c>
      <c r="D467" t="s">
        <v>279</v>
      </c>
      <c r="E467">
        <v>1.6920000000000001E-5</v>
      </c>
      <c r="F467">
        <v>0.13098309351615101</v>
      </c>
      <c r="G467" t="s">
        <v>291</v>
      </c>
      <c r="H467" t="s">
        <v>34</v>
      </c>
    </row>
    <row r="468" spans="1:8" x14ac:dyDescent="0.25">
      <c r="A468">
        <v>467</v>
      </c>
      <c r="B468" t="s">
        <v>684</v>
      </c>
      <c r="C468" t="s">
        <v>294</v>
      </c>
      <c r="D468" t="s">
        <v>274</v>
      </c>
      <c r="E468">
        <v>7.0357000000000004E-4</v>
      </c>
      <c r="F468">
        <v>6.6671845368018499</v>
      </c>
      <c r="G468" t="s">
        <v>291</v>
      </c>
      <c r="H468" t="s">
        <v>34</v>
      </c>
    </row>
    <row r="469" spans="1:8" x14ac:dyDescent="0.25">
      <c r="A469">
        <v>468</v>
      </c>
      <c r="B469" t="s">
        <v>684</v>
      </c>
      <c r="C469" t="s">
        <v>294</v>
      </c>
      <c r="D469" t="s">
        <v>273</v>
      </c>
      <c r="E469">
        <v>1.4000000000000001E-7</v>
      </c>
      <c r="F469">
        <v>7.5535292069910803E-4</v>
      </c>
      <c r="G469" t="s">
        <v>291</v>
      </c>
      <c r="H469" t="s">
        <v>34</v>
      </c>
    </row>
    <row r="470" spans="1:8" x14ac:dyDescent="0.25">
      <c r="A470">
        <v>469</v>
      </c>
      <c r="B470" t="s">
        <v>684</v>
      </c>
      <c r="C470" t="s">
        <v>294</v>
      </c>
      <c r="D470" t="s">
        <v>272</v>
      </c>
      <c r="E470">
        <v>0</v>
      </c>
      <c r="F470">
        <v>0.15463884550686699</v>
      </c>
      <c r="G470" t="s">
        <v>291</v>
      </c>
      <c r="H470" t="s">
        <v>34</v>
      </c>
    </row>
    <row r="471" spans="1:8" x14ac:dyDescent="0.25">
      <c r="A471">
        <v>470</v>
      </c>
      <c r="B471" t="s">
        <v>683</v>
      </c>
      <c r="C471" t="s">
        <v>294</v>
      </c>
      <c r="D471" t="s">
        <v>278</v>
      </c>
      <c r="E471">
        <v>0</v>
      </c>
      <c r="F471">
        <v>0.85103242959994696</v>
      </c>
      <c r="G471" t="s">
        <v>291</v>
      </c>
      <c r="H471" t="s">
        <v>34</v>
      </c>
    </row>
    <row r="472" spans="1:8" x14ac:dyDescent="0.25">
      <c r="A472">
        <v>471</v>
      </c>
      <c r="B472" t="s">
        <v>682</v>
      </c>
      <c r="C472" t="s">
        <v>294</v>
      </c>
      <c r="D472" t="s">
        <v>282</v>
      </c>
      <c r="E472">
        <v>2.1299999999999999E-6</v>
      </c>
      <c r="F472">
        <v>4.6299681596999998</v>
      </c>
      <c r="G472" t="s">
        <v>291</v>
      </c>
      <c r="H472" t="s">
        <v>34</v>
      </c>
    </row>
    <row r="473" spans="1:8" x14ac:dyDescent="0.25">
      <c r="A473">
        <v>472</v>
      </c>
      <c r="B473" t="s">
        <v>682</v>
      </c>
      <c r="C473" t="s">
        <v>294</v>
      </c>
      <c r="D473" t="s">
        <v>280</v>
      </c>
      <c r="E473">
        <v>0</v>
      </c>
      <c r="F473">
        <v>0.37708968491155498</v>
      </c>
      <c r="G473" t="s">
        <v>291</v>
      </c>
      <c r="H473" t="s">
        <v>34</v>
      </c>
    </row>
    <row r="474" spans="1:8" x14ac:dyDescent="0.25">
      <c r="A474">
        <v>473</v>
      </c>
      <c r="B474" t="s">
        <v>681</v>
      </c>
      <c r="C474" t="s">
        <v>294</v>
      </c>
      <c r="D474" t="s">
        <v>285</v>
      </c>
      <c r="E474">
        <v>5.7799999999999997E-6</v>
      </c>
      <c r="F474">
        <v>122.773661004014</v>
      </c>
      <c r="G474" t="s">
        <v>291</v>
      </c>
      <c r="H474" t="s">
        <v>34</v>
      </c>
    </row>
    <row r="475" spans="1:8" x14ac:dyDescent="0.25">
      <c r="A475">
        <v>474</v>
      </c>
      <c r="B475" t="s">
        <v>680</v>
      </c>
      <c r="C475" t="s">
        <v>294</v>
      </c>
      <c r="D475" t="s">
        <v>277</v>
      </c>
      <c r="E475">
        <v>7.0000000000000005E-8</v>
      </c>
      <c r="F475">
        <v>38.664743288753499</v>
      </c>
      <c r="G475" t="s">
        <v>291</v>
      </c>
      <c r="H475" t="s">
        <v>34</v>
      </c>
    </row>
    <row r="476" spans="1:8" x14ac:dyDescent="0.25">
      <c r="A476">
        <v>475</v>
      </c>
      <c r="B476" t="s">
        <v>680</v>
      </c>
      <c r="C476" t="s">
        <v>294</v>
      </c>
      <c r="D476" t="s">
        <v>284</v>
      </c>
      <c r="E476">
        <v>3.3999999999999997E-7</v>
      </c>
      <c r="F476">
        <v>1.7908269523272101E-3</v>
      </c>
      <c r="G476" t="s">
        <v>291</v>
      </c>
      <c r="H476" t="s">
        <v>34</v>
      </c>
    </row>
    <row r="477" spans="1:8" x14ac:dyDescent="0.25">
      <c r="A477">
        <v>476</v>
      </c>
      <c r="B477" t="s">
        <v>679</v>
      </c>
      <c r="C477" t="s">
        <v>294</v>
      </c>
      <c r="D477" t="s">
        <v>279</v>
      </c>
      <c r="E477">
        <v>0</v>
      </c>
      <c r="F477">
        <v>0.13096617185772499</v>
      </c>
      <c r="G477" t="s">
        <v>291</v>
      </c>
      <c r="H477" t="s">
        <v>34</v>
      </c>
    </row>
    <row r="478" spans="1:8" x14ac:dyDescent="0.25">
      <c r="A478">
        <v>477</v>
      </c>
      <c r="B478" t="s">
        <v>678</v>
      </c>
      <c r="C478" t="s">
        <v>301</v>
      </c>
      <c r="D478" t="s">
        <v>287</v>
      </c>
      <c r="E478">
        <v>6.5435600000000003E-3</v>
      </c>
      <c r="F478">
        <v>15.1195605646926</v>
      </c>
      <c r="G478" t="s">
        <v>291</v>
      </c>
      <c r="H478" t="s">
        <v>34</v>
      </c>
    </row>
    <row r="479" spans="1:8" x14ac:dyDescent="0.25">
      <c r="A479">
        <v>478</v>
      </c>
      <c r="B479" t="s">
        <v>678</v>
      </c>
      <c r="C479" t="s">
        <v>294</v>
      </c>
      <c r="D479" t="s">
        <v>287</v>
      </c>
      <c r="E479">
        <v>0.26174270999999999</v>
      </c>
      <c r="F479">
        <v>15.1130169967506</v>
      </c>
      <c r="G479" t="s">
        <v>291</v>
      </c>
      <c r="H479" t="s">
        <v>34</v>
      </c>
    </row>
    <row r="480" spans="1:8" x14ac:dyDescent="0.25">
      <c r="A480">
        <v>479</v>
      </c>
      <c r="B480" t="s">
        <v>677</v>
      </c>
      <c r="C480" t="s">
        <v>301</v>
      </c>
      <c r="D480" t="s">
        <v>287</v>
      </c>
      <c r="E480">
        <v>2.74077E-3</v>
      </c>
      <c r="F480">
        <v>14.8512742790739</v>
      </c>
      <c r="G480" t="s">
        <v>291</v>
      </c>
      <c r="H480" t="s">
        <v>34</v>
      </c>
    </row>
    <row r="481" spans="1:8" x14ac:dyDescent="0.25">
      <c r="A481">
        <v>480</v>
      </c>
      <c r="B481" t="s">
        <v>677</v>
      </c>
      <c r="C481" t="s">
        <v>294</v>
      </c>
      <c r="D481" t="s">
        <v>287</v>
      </c>
      <c r="E481">
        <v>0.10963112999999999</v>
      </c>
      <c r="F481">
        <v>14.848533500818601</v>
      </c>
      <c r="G481" t="s">
        <v>291</v>
      </c>
      <c r="H481" t="s">
        <v>34</v>
      </c>
    </row>
    <row r="482" spans="1:8" x14ac:dyDescent="0.25">
      <c r="A482">
        <v>481</v>
      </c>
      <c r="B482" t="s">
        <v>676</v>
      </c>
      <c r="C482" t="s">
        <v>301</v>
      </c>
      <c r="D482" t="s">
        <v>287</v>
      </c>
      <c r="E482">
        <v>1.57076E-3</v>
      </c>
      <c r="F482">
        <v>14.738902370604899</v>
      </c>
      <c r="G482" t="s">
        <v>291</v>
      </c>
      <c r="H482" t="s">
        <v>34</v>
      </c>
    </row>
    <row r="483" spans="1:8" x14ac:dyDescent="0.25">
      <c r="A483">
        <v>482</v>
      </c>
      <c r="B483" t="s">
        <v>676</v>
      </c>
      <c r="C483" t="s">
        <v>294</v>
      </c>
      <c r="D483" t="s">
        <v>287</v>
      </c>
      <c r="E483">
        <v>6.2830559999999994E-2</v>
      </c>
      <c r="F483">
        <v>14.737331606443799</v>
      </c>
      <c r="G483" t="s">
        <v>291</v>
      </c>
      <c r="H483" t="s">
        <v>34</v>
      </c>
    </row>
    <row r="484" spans="1:8" x14ac:dyDescent="0.25">
      <c r="A484">
        <v>483</v>
      </c>
      <c r="B484" t="s">
        <v>675</v>
      </c>
      <c r="C484" t="s">
        <v>301</v>
      </c>
      <c r="D484" t="s">
        <v>279</v>
      </c>
      <c r="E484">
        <v>3.4300000000000002E-6</v>
      </c>
      <c r="F484">
        <v>0.130966171426042</v>
      </c>
      <c r="G484" t="s">
        <v>291</v>
      </c>
      <c r="H484" t="s">
        <v>34</v>
      </c>
    </row>
    <row r="485" spans="1:8" x14ac:dyDescent="0.25">
      <c r="A485">
        <v>484</v>
      </c>
      <c r="B485" t="s">
        <v>675</v>
      </c>
      <c r="C485" t="s">
        <v>294</v>
      </c>
      <c r="D485" t="s">
        <v>279</v>
      </c>
      <c r="E485">
        <v>1.3752E-4</v>
      </c>
      <c r="F485">
        <v>0.13096273338428399</v>
      </c>
      <c r="G485" t="s">
        <v>291</v>
      </c>
      <c r="H485" t="s">
        <v>34</v>
      </c>
    </row>
    <row r="486" spans="1:8" x14ac:dyDescent="0.25">
      <c r="A486">
        <v>485</v>
      </c>
      <c r="B486" t="s">
        <v>674</v>
      </c>
      <c r="C486" t="s">
        <v>294</v>
      </c>
      <c r="D486" t="s">
        <v>285</v>
      </c>
      <c r="E486">
        <v>1.2944000000000001E-4</v>
      </c>
      <c r="F486">
        <v>122.77365522215899</v>
      </c>
      <c r="G486" t="s">
        <v>291</v>
      </c>
      <c r="H486" t="s">
        <v>34</v>
      </c>
    </row>
    <row r="487" spans="1:8" x14ac:dyDescent="0.25">
      <c r="A487">
        <v>486</v>
      </c>
      <c r="B487" t="s">
        <v>673</v>
      </c>
      <c r="C487" t="s">
        <v>294</v>
      </c>
      <c r="D487" t="s">
        <v>285</v>
      </c>
      <c r="E487">
        <v>8.3047880000000004E-2</v>
      </c>
      <c r="F487">
        <v>122.77352577603099</v>
      </c>
      <c r="G487" t="s">
        <v>291</v>
      </c>
      <c r="H487" t="s">
        <v>34</v>
      </c>
    </row>
    <row r="488" spans="1:8" x14ac:dyDescent="0.25">
      <c r="A488">
        <v>487</v>
      </c>
      <c r="B488" t="s">
        <v>672</v>
      </c>
      <c r="C488" t="s">
        <v>294</v>
      </c>
      <c r="D488" t="s">
        <v>277</v>
      </c>
      <c r="E488">
        <v>6.9090899999999997E-3</v>
      </c>
      <c r="F488">
        <v>38.664743210220102</v>
      </c>
      <c r="G488" t="s">
        <v>291</v>
      </c>
      <c r="H488" t="s">
        <v>34</v>
      </c>
    </row>
    <row r="489" spans="1:8" x14ac:dyDescent="0.25">
      <c r="A489">
        <v>488</v>
      </c>
      <c r="B489" t="s">
        <v>672</v>
      </c>
      <c r="C489" t="s">
        <v>294</v>
      </c>
      <c r="D489" t="s">
        <v>279</v>
      </c>
      <c r="E489">
        <v>2.7319999999999999E-5</v>
      </c>
      <c r="F489">
        <v>0.130825211713993</v>
      </c>
      <c r="G489" t="s">
        <v>291</v>
      </c>
      <c r="H489" t="s">
        <v>34</v>
      </c>
    </row>
    <row r="490" spans="1:8" x14ac:dyDescent="0.25">
      <c r="A490">
        <v>489</v>
      </c>
      <c r="B490" t="s">
        <v>671</v>
      </c>
      <c r="C490" t="s">
        <v>294</v>
      </c>
      <c r="D490" t="s">
        <v>271</v>
      </c>
      <c r="E490">
        <v>1.5E-6</v>
      </c>
      <c r="F490">
        <v>5.4862599999999997E-3</v>
      </c>
      <c r="G490" t="s">
        <v>289</v>
      </c>
      <c r="H490" t="s">
        <v>34</v>
      </c>
    </row>
    <row r="491" spans="1:8" x14ac:dyDescent="0.25">
      <c r="A491">
        <v>490</v>
      </c>
      <c r="B491" t="s">
        <v>670</v>
      </c>
      <c r="C491" t="s">
        <v>294</v>
      </c>
      <c r="D491" t="s">
        <v>278</v>
      </c>
      <c r="E491">
        <v>7.3349999999999994E-5</v>
      </c>
      <c r="F491">
        <v>0.85103242451985806</v>
      </c>
      <c r="G491" t="s">
        <v>291</v>
      </c>
      <c r="H491" t="s">
        <v>34</v>
      </c>
    </row>
    <row r="492" spans="1:8" x14ac:dyDescent="0.25">
      <c r="A492">
        <v>491</v>
      </c>
      <c r="B492" t="s">
        <v>669</v>
      </c>
      <c r="C492" t="s">
        <v>294</v>
      </c>
      <c r="D492" t="s">
        <v>279</v>
      </c>
      <c r="E492">
        <v>2E-8</v>
      </c>
      <c r="F492">
        <v>0.13079789017332999</v>
      </c>
      <c r="G492" t="s">
        <v>291</v>
      </c>
      <c r="H492" t="s">
        <v>34</v>
      </c>
    </row>
    <row r="493" spans="1:8" x14ac:dyDescent="0.25">
      <c r="A493">
        <v>492</v>
      </c>
      <c r="B493" t="s">
        <v>668</v>
      </c>
      <c r="C493" t="s">
        <v>294</v>
      </c>
      <c r="D493" t="s">
        <v>283</v>
      </c>
      <c r="E493">
        <v>4.4099999999999999E-4</v>
      </c>
      <c r="F493">
        <v>0.58081499999999997</v>
      </c>
      <c r="G493" t="s">
        <v>291</v>
      </c>
      <c r="H493" t="s">
        <v>34</v>
      </c>
    </row>
    <row r="494" spans="1:8" x14ac:dyDescent="0.25">
      <c r="A494">
        <v>493</v>
      </c>
      <c r="B494" t="s">
        <v>667</v>
      </c>
      <c r="C494" t="s">
        <v>301</v>
      </c>
      <c r="D494" t="s">
        <v>282</v>
      </c>
      <c r="E494">
        <v>1.1302E-3</v>
      </c>
      <c r="F494">
        <v>4.6299660236999998</v>
      </c>
      <c r="G494" t="s">
        <v>291</v>
      </c>
      <c r="H494" t="s">
        <v>34</v>
      </c>
    </row>
    <row r="495" spans="1:8" x14ac:dyDescent="0.25">
      <c r="A495">
        <v>494</v>
      </c>
      <c r="B495" t="s">
        <v>667</v>
      </c>
      <c r="C495" t="s">
        <v>294</v>
      </c>
      <c r="D495" t="s">
        <v>282</v>
      </c>
      <c r="E495">
        <v>4.5208379999999999E-2</v>
      </c>
      <c r="F495">
        <v>4.6288358142000003</v>
      </c>
      <c r="G495" t="s">
        <v>291</v>
      </c>
      <c r="H495" t="s">
        <v>34</v>
      </c>
    </row>
    <row r="496" spans="1:8" x14ac:dyDescent="0.25">
      <c r="A496">
        <v>495</v>
      </c>
      <c r="B496" t="s">
        <v>666</v>
      </c>
      <c r="C496" t="s">
        <v>294</v>
      </c>
      <c r="D496" t="s">
        <v>274</v>
      </c>
      <c r="E496">
        <v>7.0343999999999995E-4</v>
      </c>
      <c r="F496">
        <v>6.6664809575632598</v>
      </c>
      <c r="G496" t="s">
        <v>291</v>
      </c>
      <c r="H496" t="s">
        <v>34</v>
      </c>
    </row>
    <row r="497" spans="1:8" x14ac:dyDescent="0.25">
      <c r="A497">
        <v>496</v>
      </c>
      <c r="B497" t="s">
        <v>666</v>
      </c>
      <c r="C497" t="s">
        <v>294</v>
      </c>
      <c r="D497" t="s">
        <v>273</v>
      </c>
      <c r="E497">
        <v>1.4000000000000001E-7</v>
      </c>
      <c r="F497">
        <v>7.5520809023804202E-4</v>
      </c>
      <c r="G497" t="s">
        <v>291</v>
      </c>
      <c r="H497" t="s">
        <v>34</v>
      </c>
    </row>
    <row r="498" spans="1:8" x14ac:dyDescent="0.25">
      <c r="A498">
        <v>497</v>
      </c>
      <c r="B498" t="s">
        <v>666</v>
      </c>
      <c r="C498" t="s">
        <v>294</v>
      </c>
      <c r="D498" t="s">
        <v>272</v>
      </c>
      <c r="E498">
        <v>0</v>
      </c>
      <c r="F498">
        <v>0.15463884388419299</v>
      </c>
      <c r="G498" t="s">
        <v>291</v>
      </c>
      <c r="H498" t="s">
        <v>34</v>
      </c>
    </row>
    <row r="499" spans="1:8" x14ac:dyDescent="0.25">
      <c r="A499">
        <v>498</v>
      </c>
      <c r="B499" t="s">
        <v>666</v>
      </c>
      <c r="C499" t="s">
        <v>294</v>
      </c>
      <c r="D499" t="s">
        <v>278</v>
      </c>
      <c r="E499">
        <v>0</v>
      </c>
      <c r="F499">
        <v>0.85095906644382102</v>
      </c>
      <c r="G499" t="s">
        <v>291</v>
      </c>
      <c r="H499" t="s">
        <v>34</v>
      </c>
    </row>
    <row r="500" spans="1:8" x14ac:dyDescent="0.25">
      <c r="A500">
        <v>499</v>
      </c>
      <c r="B500" t="s">
        <v>665</v>
      </c>
      <c r="C500" t="s">
        <v>294</v>
      </c>
      <c r="D500" t="s">
        <v>277</v>
      </c>
      <c r="E500">
        <v>5.3392700000000001E-3</v>
      </c>
      <c r="F500">
        <v>38.657834114238597</v>
      </c>
      <c r="G500" t="s">
        <v>291</v>
      </c>
      <c r="H500" t="s">
        <v>34</v>
      </c>
    </row>
    <row r="501" spans="1:8" x14ac:dyDescent="0.25">
      <c r="A501">
        <v>500</v>
      </c>
      <c r="B501" t="s">
        <v>664</v>
      </c>
      <c r="C501" t="s">
        <v>294</v>
      </c>
      <c r="D501" t="s">
        <v>271</v>
      </c>
      <c r="E501">
        <v>1.5E-6</v>
      </c>
      <c r="F501">
        <v>5.48476E-3</v>
      </c>
      <c r="G501" t="s">
        <v>289</v>
      </c>
      <c r="H501" t="s">
        <v>34</v>
      </c>
    </row>
    <row r="502" spans="1:8" x14ac:dyDescent="0.25">
      <c r="A502">
        <v>501</v>
      </c>
      <c r="B502" t="s">
        <v>663</v>
      </c>
      <c r="C502" t="s">
        <v>294</v>
      </c>
      <c r="D502" t="s">
        <v>279</v>
      </c>
      <c r="E502">
        <v>4.214E-5</v>
      </c>
      <c r="F502">
        <v>0.130797864146766</v>
      </c>
      <c r="G502" t="s">
        <v>291</v>
      </c>
      <c r="H502" t="s">
        <v>34</v>
      </c>
    </row>
    <row r="503" spans="1:8" x14ac:dyDescent="0.25">
      <c r="A503">
        <v>502</v>
      </c>
      <c r="B503" t="s">
        <v>662</v>
      </c>
      <c r="C503" t="s">
        <v>294</v>
      </c>
      <c r="D503" t="s">
        <v>280</v>
      </c>
      <c r="E503">
        <v>0</v>
      </c>
      <c r="F503">
        <v>0.37708968491054501</v>
      </c>
      <c r="G503" t="s">
        <v>291</v>
      </c>
      <c r="H503" t="s">
        <v>34</v>
      </c>
    </row>
    <row r="504" spans="1:8" x14ac:dyDescent="0.25">
      <c r="A504">
        <v>503</v>
      </c>
      <c r="B504" t="s">
        <v>661</v>
      </c>
      <c r="C504" t="s">
        <v>294</v>
      </c>
      <c r="D504" t="s">
        <v>285</v>
      </c>
      <c r="E504">
        <v>3.3000000000000002E-6</v>
      </c>
      <c r="F504">
        <v>122.690477887867</v>
      </c>
      <c r="G504" t="s">
        <v>291</v>
      </c>
      <c r="H504" t="s">
        <v>34</v>
      </c>
    </row>
    <row r="505" spans="1:8" x14ac:dyDescent="0.25">
      <c r="A505">
        <v>504</v>
      </c>
      <c r="B505" t="s">
        <v>660</v>
      </c>
      <c r="C505" t="s">
        <v>294</v>
      </c>
      <c r="D505" t="s">
        <v>277</v>
      </c>
      <c r="E505">
        <v>7.0000000000000005E-8</v>
      </c>
      <c r="F505">
        <v>38.652494842522898</v>
      </c>
      <c r="G505" t="s">
        <v>291</v>
      </c>
      <c r="H505" t="s">
        <v>34</v>
      </c>
    </row>
    <row r="506" spans="1:8" x14ac:dyDescent="0.25">
      <c r="A506">
        <v>505</v>
      </c>
      <c r="B506" t="s">
        <v>660</v>
      </c>
      <c r="C506" t="s">
        <v>294</v>
      </c>
      <c r="D506" t="s">
        <v>284</v>
      </c>
      <c r="E506">
        <v>3.3999999999999997E-7</v>
      </c>
      <c r="F506">
        <v>1.79048358132E-3</v>
      </c>
      <c r="G506" t="s">
        <v>291</v>
      </c>
      <c r="H506" t="s">
        <v>34</v>
      </c>
    </row>
    <row r="507" spans="1:8" x14ac:dyDescent="0.25">
      <c r="A507">
        <v>506</v>
      </c>
      <c r="B507" t="s">
        <v>659</v>
      </c>
      <c r="C507" t="s">
        <v>294</v>
      </c>
      <c r="D507" t="s">
        <v>279</v>
      </c>
      <c r="E507">
        <v>0</v>
      </c>
      <c r="F507">
        <v>0.130755723791493</v>
      </c>
      <c r="G507" t="s">
        <v>291</v>
      </c>
      <c r="H507" t="s">
        <v>34</v>
      </c>
    </row>
    <row r="508" spans="1:8" x14ac:dyDescent="0.25">
      <c r="A508">
        <v>507</v>
      </c>
      <c r="B508" t="s">
        <v>658</v>
      </c>
      <c r="C508" t="s">
        <v>294</v>
      </c>
      <c r="D508" t="s">
        <v>285</v>
      </c>
      <c r="E508">
        <v>0.23631933999999999</v>
      </c>
      <c r="F508">
        <v>122.69047458194601</v>
      </c>
      <c r="G508" t="s">
        <v>291</v>
      </c>
      <c r="H508" t="s">
        <v>34</v>
      </c>
    </row>
    <row r="509" spans="1:8" x14ac:dyDescent="0.25">
      <c r="A509">
        <v>508</v>
      </c>
      <c r="B509" t="s">
        <v>657</v>
      </c>
      <c r="C509" t="s">
        <v>294</v>
      </c>
      <c r="D509" t="s">
        <v>274</v>
      </c>
      <c r="E509">
        <v>3.4961999999999998E-4</v>
      </c>
      <c r="F509">
        <v>6.6657775132281101</v>
      </c>
      <c r="G509" t="s">
        <v>291</v>
      </c>
      <c r="H509" t="s">
        <v>34</v>
      </c>
    </row>
    <row r="510" spans="1:8" x14ac:dyDescent="0.25">
      <c r="A510">
        <v>509</v>
      </c>
      <c r="B510" t="s">
        <v>656</v>
      </c>
      <c r="C510" t="s">
        <v>294</v>
      </c>
      <c r="D510" t="s">
        <v>277</v>
      </c>
      <c r="E510">
        <v>7.2359199999999999E-3</v>
      </c>
      <c r="F510">
        <v>38.652494764004601</v>
      </c>
      <c r="G510" t="s">
        <v>291</v>
      </c>
      <c r="H510" t="s">
        <v>34</v>
      </c>
    </row>
    <row r="511" spans="1:8" x14ac:dyDescent="0.25">
      <c r="A511">
        <v>510</v>
      </c>
      <c r="B511" t="s">
        <v>655</v>
      </c>
      <c r="C511" t="s">
        <v>294</v>
      </c>
      <c r="D511" t="s">
        <v>285</v>
      </c>
      <c r="E511">
        <v>1.050888E-2</v>
      </c>
      <c r="F511">
        <v>122.454155240068</v>
      </c>
      <c r="G511" t="s">
        <v>291</v>
      </c>
      <c r="H511" t="s">
        <v>34</v>
      </c>
    </row>
    <row r="512" spans="1:8" x14ac:dyDescent="0.25">
      <c r="A512">
        <v>511</v>
      </c>
      <c r="B512" t="s">
        <v>654</v>
      </c>
      <c r="C512" t="s">
        <v>294</v>
      </c>
      <c r="D512" t="s">
        <v>279</v>
      </c>
      <c r="E512">
        <v>4.3730000000000003E-5</v>
      </c>
      <c r="F512">
        <v>0.130755723783685</v>
      </c>
      <c r="G512" t="s">
        <v>291</v>
      </c>
      <c r="H512" t="s">
        <v>34</v>
      </c>
    </row>
    <row r="513" spans="1:8" x14ac:dyDescent="0.25">
      <c r="A513">
        <v>512</v>
      </c>
      <c r="B513" t="s">
        <v>653</v>
      </c>
      <c r="C513" t="s">
        <v>294</v>
      </c>
      <c r="D513" t="s">
        <v>271</v>
      </c>
      <c r="E513">
        <v>8.9999999999999996E-7</v>
      </c>
      <c r="F513">
        <v>5.4832600000000002E-3</v>
      </c>
      <c r="G513" t="s">
        <v>289</v>
      </c>
      <c r="H513" t="s">
        <v>34</v>
      </c>
    </row>
    <row r="514" spans="1:8" x14ac:dyDescent="0.25">
      <c r="A514">
        <v>513</v>
      </c>
      <c r="B514" t="s">
        <v>652</v>
      </c>
      <c r="C514" t="s">
        <v>294</v>
      </c>
      <c r="D514" t="s">
        <v>279</v>
      </c>
      <c r="E514">
        <v>1.06E-6</v>
      </c>
      <c r="F514">
        <v>0.13071198650046201</v>
      </c>
      <c r="G514" t="s">
        <v>291</v>
      </c>
      <c r="H514" t="s">
        <v>34</v>
      </c>
    </row>
    <row r="515" spans="1:8" x14ac:dyDescent="0.25">
      <c r="A515">
        <v>514</v>
      </c>
      <c r="B515" t="s">
        <v>651</v>
      </c>
      <c r="C515" t="s">
        <v>294</v>
      </c>
      <c r="D515" t="s">
        <v>271</v>
      </c>
      <c r="E515">
        <v>8.9999999999999996E-7</v>
      </c>
      <c r="F515">
        <v>5.4823600000000004E-3</v>
      </c>
      <c r="G515" t="s">
        <v>289</v>
      </c>
      <c r="H515" t="s">
        <v>34</v>
      </c>
    </row>
    <row r="516" spans="1:8" x14ac:dyDescent="0.25">
      <c r="A516">
        <v>515</v>
      </c>
      <c r="B516" t="s">
        <v>650</v>
      </c>
      <c r="C516" t="s">
        <v>301</v>
      </c>
      <c r="D516" t="s">
        <v>285</v>
      </c>
      <c r="E516">
        <v>7.52434E-3</v>
      </c>
      <c r="F516">
        <v>122.443646359602</v>
      </c>
      <c r="G516" t="s">
        <v>291</v>
      </c>
      <c r="H516" t="s">
        <v>34</v>
      </c>
    </row>
    <row r="517" spans="1:8" x14ac:dyDescent="0.25">
      <c r="A517">
        <v>516</v>
      </c>
      <c r="B517" t="s">
        <v>650</v>
      </c>
      <c r="C517" t="s">
        <v>294</v>
      </c>
      <c r="D517" t="s">
        <v>285</v>
      </c>
      <c r="E517">
        <v>0.30097394999999999</v>
      </c>
      <c r="F517">
        <v>122.436122010688</v>
      </c>
      <c r="G517" t="s">
        <v>291</v>
      </c>
      <c r="H517" t="s">
        <v>34</v>
      </c>
    </row>
    <row r="518" spans="1:8" x14ac:dyDescent="0.25">
      <c r="A518">
        <v>517</v>
      </c>
      <c r="B518" t="s">
        <v>649</v>
      </c>
      <c r="C518" t="s">
        <v>294</v>
      </c>
      <c r="D518" t="s">
        <v>283</v>
      </c>
      <c r="E518">
        <v>4.4099999999999999E-4</v>
      </c>
      <c r="F518">
        <v>0.58037399999999995</v>
      </c>
      <c r="G518" t="s">
        <v>291</v>
      </c>
      <c r="H518" t="s">
        <v>34</v>
      </c>
    </row>
    <row r="519" spans="1:8" x14ac:dyDescent="0.25">
      <c r="A519">
        <v>518</v>
      </c>
      <c r="B519" t="s">
        <v>648</v>
      </c>
      <c r="C519" t="s">
        <v>294</v>
      </c>
      <c r="D519" t="s">
        <v>279</v>
      </c>
      <c r="E519">
        <v>6.2600000000000002E-6</v>
      </c>
      <c r="F519">
        <v>0.130710923839013</v>
      </c>
      <c r="G519" t="s">
        <v>291</v>
      </c>
      <c r="H519" t="s">
        <v>34</v>
      </c>
    </row>
    <row r="520" spans="1:8" x14ac:dyDescent="0.25">
      <c r="A520">
        <v>519</v>
      </c>
      <c r="B520" t="s">
        <v>647</v>
      </c>
      <c r="C520" t="s">
        <v>294</v>
      </c>
      <c r="D520" t="s">
        <v>271</v>
      </c>
      <c r="E520">
        <v>8.9999999999999996E-7</v>
      </c>
      <c r="F520">
        <v>5.4814599999999996E-3</v>
      </c>
      <c r="G520" t="s">
        <v>289</v>
      </c>
      <c r="H520" t="s">
        <v>34</v>
      </c>
    </row>
    <row r="521" spans="1:8" x14ac:dyDescent="0.25">
      <c r="A521">
        <v>520</v>
      </c>
      <c r="B521" t="s">
        <v>646</v>
      </c>
      <c r="C521" t="s">
        <v>294</v>
      </c>
      <c r="D521" t="s">
        <v>271</v>
      </c>
      <c r="E521">
        <v>5.9999999999999997E-7</v>
      </c>
      <c r="F521">
        <v>5.4805599999999998E-3</v>
      </c>
      <c r="G521" t="s">
        <v>289</v>
      </c>
      <c r="H521" t="s">
        <v>34</v>
      </c>
    </row>
    <row r="522" spans="1:8" x14ac:dyDescent="0.25">
      <c r="A522">
        <v>521</v>
      </c>
      <c r="B522" t="s">
        <v>645</v>
      </c>
      <c r="C522" t="s">
        <v>294</v>
      </c>
      <c r="D522" t="s">
        <v>278</v>
      </c>
      <c r="E522">
        <v>1.0729E-4</v>
      </c>
      <c r="F522">
        <v>0.850959061364706</v>
      </c>
      <c r="G522" t="s">
        <v>291</v>
      </c>
      <c r="H522" t="s">
        <v>34</v>
      </c>
    </row>
    <row r="523" spans="1:8" x14ac:dyDescent="0.25">
      <c r="A523">
        <v>522</v>
      </c>
      <c r="B523" t="s">
        <v>644</v>
      </c>
      <c r="C523" t="s">
        <v>294</v>
      </c>
      <c r="D523" t="s">
        <v>274</v>
      </c>
      <c r="E523">
        <v>7.0238200000000001E-3</v>
      </c>
      <c r="F523">
        <v>6.6654278838995902</v>
      </c>
      <c r="G523" t="s">
        <v>291</v>
      </c>
      <c r="H523" t="s">
        <v>34</v>
      </c>
    </row>
    <row r="524" spans="1:8" x14ac:dyDescent="0.25">
      <c r="A524">
        <v>523</v>
      </c>
      <c r="B524" t="s">
        <v>643</v>
      </c>
      <c r="C524" t="s">
        <v>294</v>
      </c>
      <c r="D524" t="s">
        <v>277</v>
      </c>
      <c r="E524">
        <v>7.7399299999999999E-3</v>
      </c>
      <c r="F524">
        <v>38.645258841394401</v>
      </c>
      <c r="G524" t="s">
        <v>291</v>
      </c>
      <c r="H524" t="s">
        <v>34</v>
      </c>
    </row>
    <row r="525" spans="1:8" x14ac:dyDescent="0.25">
      <c r="A525">
        <v>524</v>
      </c>
      <c r="B525" t="s">
        <v>643</v>
      </c>
      <c r="C525" t="s">
        <v>294</v>
      </c>
      <c r="D525" t="s">
        <v>279</v>
      </c>
      <c r="E525">
        <v>2.128E-5</v>
      </c>
      <c r="F525">
        <v>0.130704660486963</v>
      </c>
      <c r="G525" t="s">
        <v>291</v>
      </c>
      <c r="H525" t="s">
        <v>34</v>
      </c>
    </row>
    <row r="526" spans="1:8" x14ac:dyDescent="0.25">
      <c r="A526">
        <v>525</v>
      </c>
      <c r="B526" t="s">
        <v>642</v>
      </c>
      <c r="C526" t="s">
        <v>294</v>
      </c>
      <c r="D526" t="s">
        <v>277</v>
      </c>
      <c r="E526">
        <v>9.3141000000000003E-4</v>
      </c>
      <c r="F526">
        <v>38.637518902294801</v>
      </c>
      <c r="G526" t="s">
        <v>291</v>
      </c>
      <c r="H526" t="s">
        <v>34</v>
      </c>
    </row>
    <row r="527" spans="1:8" x14ac:dyDescent="0.25">
      <c r="A527">
        <v>526</v>
      </c>
      <c r="B527" t="s">
        <v>641</v>
      </c>
      <c r="C527" t="s">
        <v>294</v>
      </c>
      <c r="D527" t="s">
        <v>274</v>
      </c>
      <c r="E527">
        <v>7.0330000000000002E-4</v>
      </c>
      <c r="F527">
        <v>6.6584040626580396</v>
      </c>
      <c r="G527" t="s">
        <v>291</v>
      </c>
      <c r="H527" t="s">
        <v>34</v>
      </c>
    </row>
    <row r="528" spans="1:8" x14ac:dyDescent="0.25">
      <c r="A528">
        <v>527</v>
      </c>
      <c r="B528" t="s">
        <v>641</v>
      </c>
      <c r="C528" t="s">
        <v>294</v>
      </c>
      <c r="D528" t="s">
        <v>273</v>
      </c>
      <c r="E528">
        <v>1.4000000000000001E-7</v>
      </c>
      <c r="F528">
        <v>7.55063287546594E-4</v>
      </c>
      <c r="G528" t="s">
        <v>291</v>
      </c>
      <c r="H528" t="s">
        <v>34</v>
      </c>
    </row>
    <row r="529" spans="1:8" x14ac:dyDescent="0.25">
      <c r="A529">
        <v>528</v>
      </c>
      <c r="B529" t="s">
        <v>641</v>
      </c>
      <c r="C529" t="s">
        <v>294</v>
      </c>
      <c r="D529" t="s">
        <v>272</v>
      </c>
      <c r="E529">
        <v>0</v>
      </c>
      <c r="F529">
        <v>0.154638842261829</v>
      </c>
      <c r="G529" t="s">
        <v>291</v>
      </c>
      <c r="H529" t="s">
        <v>34</v>
      </c>
    </row>
    <row r="530" spans="1:8" x14ac:dyDescent="0.25">
      <c r="A530">
        <v>529</v>
      </c>
      <c r="B530" t="s">
        <v>641</v>
      </c>
      <c r="C530" t="s">
        <v>294</v>
      </c>
      <c r="D530" t="s">
        <v>278</v>
      </c>
      <c r="E530">
        <v>0</v>
      </c>
      <c r="F530">
        <v>0.85085176806065199</v>
      </c>
      <c r="G530" t="s">
        <v>291</v>
      </c>
      <c r="H530" t="s">
        <v>34</v>
      </c>
    </row>
    <row r="531" spans="1:8" x14ac:dyDescent="0.25">
      <c r="A531">
        <v>530</v>
      </c>
      <c r="B531" t="s">
        <v>640</v>
      </c>
      <c r="C531" t="s">
        <v>294</v>
      </c>
      <c r="D531" t="s">
        <v>279</v>
      </c>
      <c r="E531">
        <v>4.2299999999999998E-5</v>
      </c>
      <c r="F531">
        <v>0.13068337837101801</v>
      </c>
      <c r="G531" t="s">
        <v>291</v>
      </c>
      <c r="H531" t="s">
        <v>34</v>
      </c>
    </row>
    <row r="532" spans="1:8" x14ac:dyDescent="0.25">
      <c r="A532">
        <v>531</v>
      </c>
      <c r="B532" t="s">
        <v>639</v>
      </c>
      <c r="C532" t="s">
        <v>294</v>
      </c>
      <c r="D532" t="s">
        <v>280</v>
      </c>
      <c r="E532">
        <v>0</v>
      </c>
      <c r="F532">
        <v>0.37708968490953498</v>
      </c>
      <c r="G532" t="s">
        <v>291</v>
      </c>
      <c r="H532" t="s">
        <v>34</v>
      </c>
    </row>
    <row r="533" spans="1:8" x14ac:dyDescent="0.25">
      <c r="A533">
        <v>532</v>
      </c>
      <c r="B533" t="s">
        <v>638</v>
      </c>
      <c r="C533" t="s">
        <v>294</v>
      </c>
      <c r="D533" t="s">
        <v>285</v>
      </c>
      <c r="E533">
        <v>0</v>
      </c>
      <c r="F533">
        <v>122.135148054103</v>
      </c>
      <c r="G533" t="s">
        <v>291</v>
      </c>
      <c r="H533" t="s">
        <v>34</v>
      </c>
    </row>
    <row r="534" spans="1:8" x14ac:dyDescent="0.25">
      <c r="A534">
        <v>533</v>
      </c>
      <c r="B534" t="s">
        <v>637</v>
      </c>
      <c r="C534" t="s">
        <v>294</v>
      </c>
      <c r="D534" t="s">
        <v>277</v>
      </c>
      <c r="E534">
        <v>7.0000000000000005E-8</v>
      </c>
      <c r="F534">
        <v>38.636587488991601</v>
      </c>
      <c r="G534" t="s">
        <v>291</v>
      </c>
      <c r="H534" t="s">
        <v>34</v>
      </c>
    </row>
    <row r="535" spans="1:8" x14ac:dyDescent="0.25">
      <c r="A535">
        <v>534</v>
      </c>
      <c r="B535" t="s">
        <v>637</v>
      </c>
      <c r="C535" t="s">
        <v>294</v>
      </c>
      <c r="D535" t="s">
        <v>284</v>
      </c>
      <c r="E535">
        <v>3.3999999999999997E-7</v>
      </c>
      <c r="F535">
        <v>1.79014027615032E-3</v>
      </c>
      <c r="G535" t="s">
        <v>291</v>
      </c>
      <c r="H535" t="s">
        <v>34</v>
      </c>
    </row>
    <row r="536" spans="1:8" x14ac:dyDescent="0.25">
      <c r="A536">
        <v>535</v>
      </c>
      <c r="B536" t="s">
        <v>636</v>
      </c>
      <c r="C536" t="s">
        <v>294</v>
      </c>
      <c r="D536" t="s">
        <v>279</v>
      </c>
      <c r="E536">
        <v>0</v>
      </c>
      <c r="F536">
        <v>0.13064106841110201</v>
      </c>
      <c r="G536" t="s">
        <v>291</v>
      </c>
      <c r="H536" t="s">
        <v>34</v>
      </c>
    </row>
    <row r="537" spans="1:8" x14ac:dyDescent="0.25">
      <c r="A537">
        <v>536</v>
      </c>
      <c r="B537" t="s">
        <v>635</v>
      </c>
      <c r="C537" t="s">
        <v>294</v>
      </c>
      <c r="D537" t="s">
        <v>277</v>
      </c>
      <c r="E537">
        <v>1.466716E-2</v>
      </c>
      <c r="F537">
        <v>38.636587410488303</v>
      </c>
      <c r="G537" t="s">
        <v>291</v>
      </c>
      <c r="H537" t="s">
        <v>34</v>
      </c>
    </row>
    <row r="538" spans="1:8" x14ac:dyDescent="0.25">
      <c r="A538">
        <v>537</v>
      </c>
      <c r="B538" t="s">
        <v>635</v>
      </c>
      <c r="C538" t="s">
        <v>294</v>
      </c>
      <c r="D538" t="s">
        <v>278</v>
      </c>
      <c r="E538">
        <v>7.2165E-4</v>
      </c>
      <c r="F538">
        <v>0.85085176298251097</v>
      </c>
      <c r="G538" t="s">
        <v>291</v>
      </c>
      <c r="H538" t="s">
        <v>34</v>
      </c>
    </row>
    <row r="539" spans="1:8" x14ac:dyDescent="0.25">
      <c r="A539">
        <v>538</v>
      </c>
      <c r="B539" t="s">
        <v>634</v>
      </c>
      <c r="C539" t="s">
        <v>294</v>
      </c>
      <c r="D539" t="s">
        <v>271</v>
      </c>
      <c r="E539">
        <v>1.1999999999999999E-6</v>
      </c>
      <c r="F539">
        <v>5.4799599999999999E-3</v>
      </c>
      <c r="G539" t="s">
        <v>289</v>
      </c>
      <c r="H539" t="s">
        <v>34</v>
      </c>
    </row>
    <row r="540" spans="1:8" x14ac:dyDescent="0.25">
      <c r="A540">
        <v>539</v>
      </c>
      <c r="B540" t="s">
        <v>633</v>
      </c>
      <c r="C540" t="s">
        <v>294</v>
      </c>
      <c r="D540" t="s">
        <v>279</v>
      </c>
      <c r="E540">
        <v>1.1221E-4</v>
      </c>
      <c r="F540">
        <v>0.1306410684033</v>
      </c>
      <c r="G540" t="s">
        <v>291</v>
      </c>
      <c r="H540" t="s">
        <v>34</v>
      </c>
    </row>
    <row r="541" spans="1:8" x14ac:dyDescent="0.25">
      <c r="A541">
        <v>540</v>
      </c>
      <c r="B541" t="s">
        <v>632</v>
      </c>
      <c r="C541" t="s">
        <v>294</v>
      </c>
      <c r="D541" t="s">
        <v>277</v>
      </c>
      <c r="E541">
        <v>9.38371E-3</v>
      </c>
      <c r="F541">
        <v>38.621920247845402</v>
      </c>
      <c r="G541" t="s">
        <v>291</v>
      </c>
      <c r="H541" t="s">
        <v>34</v>
      </c>
    </row>
    <row r="542" spans="1:8" x14ac:dyDescent="0.25">
      <c r="A542">
        <v>541</v>
      </c>
      <c r="B542" t="s">
        <v>631</v>
      </c>
      <c r="C542" t="s">
        <v>294</v>
      </c>
      <c r="D542" t="s">
        <v>279</v>
      </c>
      <c r="E542">
        <v>2.616E-5</v>
      </c>
      <c r="F542">
        <v>0.13052885589764901</v>
      </c>
      <c r="G542" t="s">
        <v>291</v>
      </c>
      <c r="H542" t="s">
        <v>34</v>
      </c>
    </row>
    <row r="543" spans="1:8" x14ac:dyDescent="0.25">
      <c r="A543">
        <v>542</v>
      </c>
      <c r="B543" t="s">
        <v>630</v>
      </c>
      <c r="C543" t="s">
        <v>294</v>
      </c>
      <c r="D543" t="s">
        <v>271</v>
      </c>
      <c r="E543">
        <v>5.9999999999999997E-7</v>
      </c>
      <c r="F543">
        <v>5.4787600000000001E-3</v>
      </c>
      <c r="G543" t="s">
        <v>289</v>
      </c>
      <c r="H543" t="s">
        <v>34</v>
      </c>
    </row>
    <row r="544" spans="1:8" x14ac:dyDescent="0.25">
      <c r="A544">
        <v>543</v>
      </c>
      <c r="B544" t="s">
        <v>629</v>
      </c>
      <c r="C544" t="s">
        <v>294</v>
      </c>
      <c r="D544" t="s">
        <v>285</v>
      </c>
      <c r="E544">
        <v>2.5562680000000001E-2</v>
      </c>
      <c r="F544">
        <v>122.135148046532</v>
      </c>
      <c r="G544" t="s">
        <v>291</v>
      </c>
      <c r="H544" t="s">
        <v>34</v>
      </c>
    </row>
    <row r="545" spans="1:8" x14ac:dyDescent="0.25">
      <c r="A545">
        <v>544</v>
      </c>
      <c r="B545" t="s">
        <v>628</v>
      </c>
      <c r="C545" t="s">
        <v>294</v>
      </c>
      <c r="D545" t="s">
        <v>277</v>
      </c>
      <c r="E545">
        <v>8.4787999999999999E-3</v>
      </c>
      <c r="F545">
        <v>38.612536529541302</v>
      </c>
      <c r="G545" t="s">
        <v>291</v>
      </c>
      <c r="H545" t="s">
        <v>34</v>
      </c>
    </row>
    <row r="546" spans="1:8" x14ac:dyDescent="0.25">
      <c r="A546">
        <v>545</v>
      </c>
      <c r="B546" t="s">
        <v>628</v>
      </c>
      <c r="C546" t="s">
        <v>294</v>
      </c>
      <c r="D546" t="s">
        <v>285</v>
      </c>
      <c r="E546">
        <v>5.869282E-2</v>
      </c>
      <c r="F546">
        <v>122.109585363536</v>
      </c>
      <c r="G546" t="s">
        <v>291</v>
      </c>
      <c r="H546" t="s">
        <v>34</v>
      </c>
    </row>
    <row r="547" spans="1:8" x14ac:dyDescent="0.25">
      <c r="A547">
        <v>546</v>
      </c>
      <c r="B547" t="s">
        <v>628</v>
      </c>
      <c r="C547" t="s">
        <v>294</v>
      </c>
      <c r="D547" t="s">
        <v>279</v>
      </c>
      <c r="E547">
        <v>6.2749999999999994E-5</v>
      </c>
      <c r="F547">
        <v>0.13050268590039099</v>
      </c>
      <c r="G547" t="s">
        <v>291</v>
      </c>
      <c r="H547" t="s">
        <v>34</v>
      </c>
    </row>
    <row r="548" spans="1:8" x14ac:dyDescent="0.25">
      <c r="A548">
        <v>547</v>
      </c>
      <c r="B548" t="s">
        <v>628</v>
      </c>
      <c r="C548" t="s">
        <v>294</v>
      </c>
      <c r="D548" t="s">
        <v>271</v>
      </c>
      <c r="E548">
        <v>1.7999999999999999E-6</v>
      </c>
      <c r="F548">
        <v>5.4781600000000001E-3</v>
      </c>
      <c r="G548" t="s">
        <v>289</v>
      </c>
      <c r="H548" t="s">
        <v>34</v>
      </c>
    </row>
    <row r="549" spans="1:8" x14ac:dyDescent="0.25">
      <c r="A549">
        <v>548</v>
      </c>
      <c r="B549" t="s">
        <v>627</v>
      </c>
      <c r="C549" t="s">
        <v>294</v>
      </c>
      <c r="D549" t="s">
        <v>283</v>
      </c>
      <c r="E549">
        <v>4.4099999999999999E-4</v>
      </c>
      <c r="F549">
        <v>0.57993300000000003</v>
      </c>
      <c r="G549" t="s">
        <v>291</v>
      </c>
      <c r="H549" t="s">
        <v>34</v>
      </c>
    </row>
    <row r="550" spans="1:8" x14ac:dyDescent="0.25">
      <c r="A550">
        <v>549</v>
      </c>
      <c r="B550" t="s">
        <v>626</v>
      </c>
      <c r="C550" t="s">
        <v>294</v>
      </c>
      <c r="D550" t="s">
        <v>274</v>
      </c>
      <c r="E550">
        <v>7.0317000000000003E-4</v>
      </c>
      <c r="F550">
        <v>6.6577007532004604</v>
      </c>
      <c r="G550" t="s">
        <v>291</v>
      </c>
      <c r="H550" t="s">
        <v>34</v>
      </c>
    </row>
    <row r="551" spans="1:8" x14ac:dyDescent="0.25">
      <c r="A551">
        <v>550</v>
      </c>
      <c r="B551" t="s">
        <v>626</v>
      </c>
      <c r="C551" t="s">
        <v>294</v>
      </c>
      <c r="D551" t="s">
        <v>273</v>
      </c>
      <c r="E551">
        <v>1.4000000000000001E-7</v>
      </c>
      <c r="F551">
        <v>7.5491851261943804E-4</v>
      </c>
      <c r="G551" t="s">
        <v>291</v>
      </c>
      <c r="H551" t="s">
        <v>34</v>
      </c>
    </row>
    <row r="552" spans="1:8" x14ac:dyDescent="0.25">
      <c r="A552">
        <v>551</v>
      </c>
      <c r="B552" t="s">
        <v>626</v>
      </c>
      <c r="C552" t="s">
        <v>294</v>
      </c>
      <c r="D552" t="s">
        <v>272</v>
      </c>
      <c r="E552">
        <v>0</v>
      </c>
      <c r="F552">
        <v>0.15463884063977701</v>
      </c>
      <c r="G552" t="s">
        <v>291</v>
      </c>
      <c r="H552" t="s">
        <v>34</v>
      </c>
    </row>
    <row r="553" spans="1:8" x14ac:dyDescent="0.25">
      <c r="A553">
        <v>552</v>
      </c>
      <c r="B553" t="s">
        <v>626</v>
      </c>
      <c r="C553" t="s">
        <v>294</v>
      </c>
      <c r="D553" t="s">
        <v>278</v>
      </c>
      <c r="E553">
        <v>0</v>
      </c>
      <c r="F553">
        <v>0.85013010534405697</v>
      </c>
      <c r="G553" t="s">
        <v>291</v>
      </c>
      <c r="H553" t="s">
        <v>34</v>
      </c>
    </row>
    <row r="554" spans="1:8" x14ac:dyDescent="0.25">
      <c r="A554">
        <v>553</v>
      </c>
      <c r="B554" t="s">
        <v>625</v>
      </c>
      <c r="C554" t="s">
        <v>294</v>
      </c>
      <c r="D554" t="s">
        <v>280</v>
      </c>
      <c r="E554">
        <v>0</v>
      </c>
      <c r="F554">
        <v>0.37708968490852501</v>
      </c>
      <c r="G554" t="s">
        <v>291</v>
      </c>
      <c r="H554" t="s">
        <v>34</v>
      </c>
    </row>
    <row r="555" spans="1:8" x14ac:dyDescent="0.25">
      <c r="A555">
        <v>554</v>
      </c>
      <c r="B555" t="s">
        <v>624</v>
      </c>
      <c r="C555" t="s">
        <v>294</v>
      </c>
      <c r="D555" t="s">
        <v>285</v>
      </c>
      <c r="E555">
        <v>0</v>
      </c>
      <c r="F555">
        <v>122.05089254336001</v>
      </c>
      <c r="G555" t="s">
        <v>291</v>
      </c>
      <c r="H555" t="s">
        <v>34</v>
      </c>
    </row>
    <row r="556" spans="1:8" x14ac:dyDescent="0.25">
      <c r="A556">
        <v>555</v>
      </c>
      <c r="B556" t="s">
        <v>623</v>
      </c>
      <c r="C556" t="s">
        <v>294</v>
      </c>
      <c r="D556" t="s">
        <v>277</v>
      </c>
      <c r="E556">
        <v>7.0000000000000005E-8</v>
      </c>
      <c r="F556">
        <v>38.604057725568403</v>
      </c>
      <c r="G556" t="s">
        <v>291</v>
      </c>
      <c r="H556" t="s">
        <v>34</v>
      </c>
    </row>
    <row r="557" spans="1:8" x14ac:dyDescent="0.25">
      <c r="A557">
        <v>556</v>
      </c>
      <c r="B557" t="s">
        <v>623</v>
      </c>
      <c r="C557" t="s">
        <v>294</v>
      </c>
      <c r="D557" t="s">
        <v>284</v>
      </c>
      <c r="E557">
        <v>3.3999999999999997E-7</v>
      </c>
      <c r="F557">
        <v>1.7897970368055799E-3</v>
      </c>
      <c r="G557" t="s">
        <v>291</v>
      </c>
      <c r="H557" t="s">
        <v>34</v>
      </c>
    </row>
    <row r="558" spans="1:8" x14ac:dyDescent="0.25">
      <c r="A558">
        <v>557</v>
      </c>
      <c r="B558" t="s">
        <v>622</v>
      </c>
      <c r="C558" t="s">
        <v>294</v>
      </c>
      <c r="D558" t="s">
        <v>279</v>
      </c>
      <c r="E558">
        <v>0</v>
      </c>
      <c r="F558">
        <v>0.13043992914994201</v>
      </c>
      <c r="G558" t="s">
        <v>291</v>
      </c>
      <c r="H558" t="s">
        <v>34</v>
      </c>
    </row>
    <row r="559" spans="1:8" x14ac:dyDescent="0.25">
      <c r="A559">
        <v>558</v>
      </c>
      <c r="B559" t="s">
        <v>621</v>
      </c>
      <c r="C559" t="s">
        <v>294</v>
      </c>
      <c r="D559" t="s">
        <v>277</v>
      </c>
      <c r="E559">
        <v>3.4416879999999997E-2</v>
      </c>
      <c r="F559">
        <v>38.604057647080097</v>
      </c>
      <c r="G559" t="s">
        <v>291</v>
      </c>
      <c r="H559" t="s">
        <v>34</v>
      </c>
    </row>
    <row r="560" spans="1:8" x14ac:dyDescent="0.25">
      <c r="A560">
        <v>559</v>
      </c>
      <c r="B560" t="s">
        <v>620</v>
      </c>
      <c r="C560" t="s">
        <v>294</v>
      </c>
      <c r="D560" t="s">
        <v>279</v>
      </c>
      <c r="E560">
        <v>7.1920000000000003E-5</v>
      </c>
      <c r="F560">
        <v>0.130439929142147</v>
      </c>
      <c r="G560" t="s">
        <v>291</v>
      </c>
      <c r="H560" t="s">
        <v>34</v>
      </c>
    </row>
    <row r="561" spans="1:8" x14ac:dyDescent="0.25">
      <c r="A561">
        <v>560</v>
      </c>
      <c r="B561" t="s">
        <v>31</v>
      </c>
      <c r="C561" t="s">
        <v>290</v>
      </c>
      <c r="D561" t="s">
        <v>288</v>
      </c>
      <c r="E561">
        <v>75.884266999999994</v>
      </c>
      <c r="F561">
        <v>75.884266999999994</v>
      </c>
      <c r="G561" t="s">
        <v>619</v>
      </c>
      <c r="H561" t="s">
        <v>34</v>
      </c>
    </row>
    <row r="562" spans="1:8" x14ac:dyDescent="0.25">
      <c r="A562">
        <v>561</v>
      </c>
      <c r="B562" t="s">
        <v>618</v>
      </c>
      <c r="C562" t="s">
        <v>294</v>
      </c>
      <c r="D562" t="s">
        <v>279</v>
      </c>
      <c r="E562">
        <v>1.9040000000000001E-5</v>
      </c>
      <c r="F562">
        <v>0.130368006621846</v>
      </c>
      <c r="G562" t="s">
        <v>291</v>
      </c>
      <c r="H562" t="s">
        <v>34</v>
      </c>
    </row>
    <row r="563" spans="1:8" x14ac:dyDescent="0.25">
      <c r="A563">
        <v>562</v>
      </c>
      <c r="B563" t="s">
        <v>617</v>
      </c>
      <c r="C563" t="s">
        <v>294</v>
      </c>
      <c r="D563" t="s">
        <v>271</v>
      </c>
      <c r="E563">
        <v>2.0999999999999998E-6</v>
      </c>
      <c r="F563">
        <v>5.4763600000000004E-3</v>
      </c>
      <c r="G563" t="s">
        <v>289</v>
      </c>
      <c r="H563" t="s">
        <v>34</v>
      </c>
    </row>
    <row r="564" spans="1:8" x14ac:dyDescent="0.25">
      <c r="A564">
        <v>563</v>
      </c>
      <c r="B564" t="s">
        <v>616</v>
      </c>
      <c r="C564" t="s">
        <v>294</v>
      </c>
      <c r="D564" t="s">
        <v>272</v>
      </c>
      <c r="E564">
        <v>3.8034000000000001E-4</v>
      </c>
      <c r="F564">
        <v>0.15463883901803599</v>
      </c>
      <c r="G564" t="s">
        <v>291</v>
      </c>
      <c r="H564" t="s">
        <v>34</v>
      </c>
    </row>
    <row r="565" spans="1:8" x14ac:dyDescent="0.25">
      <c r="A565">
        <v>564</v>
      </c>
      <c r="B565" t="s">
        <v>615</v>
      </c>
      <c r="C565" t="s">
        <v>294</v>
      </c>
      <c r="D565" t="s">
        <v>278</v>
      </c>
      <c r="E565">
        <v>1.1908999999999999E-3</v>
      </c>
      <c r="F565">
        <v>0.85013010026688995</v>
      </c>
      <c r="G565" t="s">
        <v>291</v>
      </c>
      <c r="H565" t="s">
        <v>34</v>
      </c>
    </row>
    <row r="566" spans="1:8" x14ac:dyDescent="0.25">
      <c r="A566">
        <v>565</v>
      </c>
      <c r="B566" t="s">
        <v>614</v>
      </c>
      <c r="C566" t="s">
        <v>294</v>
      </c>
      <c r="D566" t="s">
        <v>280</v>
      </c>
      <c r="E566">
        <v>3.0960999999999999E-4</v>
      </c>
      <c r="F566">
        <v>0.37708968490760802</v>
      </c>
      <c r="G566" t="s">
        <v>291</v>
      </c>
      <c r="H566" t="s">
        <v>34</v>
      </c>
    </row>
    <row r="567" spans="1:8" x14ac:dyDescent="0.25">
      <c r="A567">
        <v>566</v>
      </c>
      <c r="B567" t="s">
        <v>613</v>
      </c>
      <c r="C567" t="s">
        <v>294</v>
      </c>
      <c r="D567" t="s">
        <v>279</v>
      </c>
      <c r="E567">
        <v>2.6290000000000001E-5</v>
      </c>
      <c r="F567">
        <v>0.13034896280542899</v>
      </c>
      <c r="G567" t="s">
        <v>291</v>
      </c>
      <c r="H567" t="s">
        <v>34</v>
      </c>
    </row>
    <row r="568" spans="1:8" x14ac:dyDescent="0.25">
      <c r="A568">
        <v>567</v>
      </c>
      <c r="B568" t="s">
        <v>612</v>
      </c>
      <c r="C568" t="s">
        <v>294</v>
      </c>
      <c r="D568" t="s">
        <v>271</v>
      </c>
      <c r="E568">
        <v>5.9999999999999997E-7</v>
      </c>
      <c r="F568">
        <v>5.4742599999999999E-3</v>
      </c>
      <c r="G568" t="s">
        <v>289</v>
      </c>
      <c r="H568" t="s">
        <v>34</v>
      </c>
    </row>
    <row r="569" spans="1:8" x14ac:dyDescent="0.25">
      <c r="A569">
        <v>568</v>
      </c>
      <c r="B569" t="s">
        <v>611</v>
      </c>
      <c r="C569" t="s">
        <v>294</v>
      </c>
      <c r="D569" t="s">
        <v>279</v>
      </c>
      <c r="E569">
        <v>4.7600000000000002E-6</v>
      </c>
      <c r="F569">
        <v>0.13032267123937799</v>
      </c>
      <c r="G569" t="s">
        <v>291</v>
      </c>
      <c r="H569" t="s">
        <v>34</v>
      </c>
    </row>
    <row r="570" spans="1:8" x14ac:dyDescent="0.25">
      <c r="A570">
        <v>569</v>
      </c>
      <c r="B570" t="s">
        <v>610</v>
      </c>
      <c r="C570" t="s">
        <v>301</v>
      </c>
      <c r="D570" t="s">
        <v>271</v>
      </c>
      <c r="E570">
        <v>3.5999999999999999E-7</v>
      </c>
      <c r="F570">
        <v>5.47366E-3</v>
      </c>
      <c r="G570" t="s">
        <v>289</v>
      </c>
      <c r="H570" t="s">
        <v>34</v>
      </c>
    </row>
    <row r="571" spans="1:8" x14ac:dyDescent="0.25">
      <c r="A571">
        <v>570</v>
      </c>
      <c r="B571" t="s">
        <v>610</v>
      </c>
      <c r="C571" t="s">
        <v>294</v>
      </c>
      <c r="D571" t="s">
        <v>271</v>
      </c>
      <c r="E571">
        <v>1.47E-5</v>
      </c>
      <c r="F571">
        <v>5.4733000000000004E-3</v>
      </c>
      <c r="G571" t="s">
        <v>289</v>
      </c>
      <c r="H571" t="s">
        <v>34</v>
      </c>
    </row>
    <row r="572" spans="1:8" x14ac:dyDescent="0.25">
      <c r="A572">
        <v>571</v>
      </c>
      <c r="B572" t="s">
        <v>609</v>
      </c>
      <c r="C572" t="s">
        <v>294</v>
      </c>
      <c r="D572" t="s">
        <v>279</v>
      </c>
      <c r="E572">
        <v>1.7309999999999999E-5</v>
      </c>
      <c r="F572">
        <v>0.130317905923549</v>
      </c>
      <c r="G572" t="s">
        <v>291</v>
      </c>
      <c r="H572" t="s">
        <v>34</v>
      </c>
    </row>
    <row r="573" spans="1:8" x14ac:dyDescent="0.25">
      <c r="A573">
        <v>572</v>
      </c>
      <c r="B573" t="s">
        <v>608</v>
      </c>
      <c r="C573" t="s">
        <v>294</v>
      </c>
      <c r="D573" t="s">
        <v>283</v>
      </c>
      <c r="E573">
        <v>3.7800000000000003E-4</v>
      </c>
      <c r="F573">
        <v>0.57949200000000001</v>
      </c>
      <c r="G573" t="s">
        <v>291</v>
      </c>
      <c r="H573" t="s">
        <v>34</v>
      </c>
    </row>
    <row r="574" spans="1:8" x14ac:dyDescent="0.25">
      <c r="A574">
        <v>573</v>
      </c>
      <c r="B574" t="s">
        <v>607</v>
      </c>
      <c r="C574" t="s">
        <v>294</v>
      </c>
      <c r="D574" t="s">
        <v>274</v>
      </c>
      <c r="E574">
        <v>7.0304999999999999E-4</v>
      </c>
      <c r="F574">
        <v>6.6569975785950399</v>
      </c>
      <c r="G574" t="s">
        <v>291</v>
      </c>
      <c r="H574" t="s">
        <v>34</v>
      </c>
    </row>
    <row r="575" spans="1:8" x14ac:dyDescent="0.25">
      <c r="A575">
        <v>574</v>
      </c>
      <c r="B575" t="s">
        <v>607</v>
      </c>
      <c r="C575" t="s">
        <v>294</v>
      </c>
      <c r="D575" t="s">
        <v>273</v>
      </c>
      <c r="E575">
        <v>1.4000000000000001E-7</v>
      </c>
      <c r="F575">
        <v>7.5477376545125395E-4</v>
      </c>
      <c r="G575" t="s">
        <v>291</v>
      </c>
      <c r="H575" t="s">
        <v>34</v>
      </c>
    </row>
    <row r="576" spans="1:8" x14ac:dyDescent="0.25">
      <c r="A576">
        <v>575</v>
      </c>
      <c r="B576" t="s">
        <v>607</v>
      </c>
      <c r="C576" t="s">
        <v>294</v>
      </c>
      <c r="D576" t="s">
        <v>272</v>
      </c>
      <c r="E576">
        <v>0</v>
      </c>
      <c r="F576">
        <v>0.154258496453652</v>
      </c>
      <c r="G576" t="s">
        <v>291</v>
      </c>
      <c r="H576" t="s">
        <v>34</v>
      </c>
    </row>
    <row r="577" spans="1:8" x14ac:dyDescent="0.25">
      <c r="A577">
        <v>576</v>
      </c>
      <c r="B577" t="s">
        <v>607</v>
      </c>
      <c r="C577" t="s">
        <v>294</v>
      </c>
      <c r="D577" t="s">
        <v>278</v>
      </c>
      <c r="E577">
        <v>0</v>
      </c>
      <c r="F577">
        <v>0.84893919982579402</v>
      </c>
      <c r="G577" t="s">
        <v>291</v>
      </c>
      <c r="H577" t="s">
        <v>34</v>
      </c>
    </row>
    <row r="578" spans="1:8" x14ac:dyDescent="0.25">
      <c r="A578">
        <v>577</v>
      </c>
      <c r="B578" t="s">
        <v>606</v>
      </c>
      <c r="C578" t="s">
        <v>294</v>
      </c>
      <c r="D578" t="s">
        <v>279</v>
      </c>
      <c r="E578">
        <v>1.694E-5</v>
      </c>
      <c r="F578">
        <v>0.13030058664899</v>
      </c>
      <c r="G578" t="s">
        <v>291</v>
      </c>
      <c r="H578" t="s">
        <v>34</v>
      </c>
    </row>
    <row r="579" spans="1:8" x14ac:dyDescent="0.25">
      <c r="A579">
        <v>578</v>
      </c>
      <c r="B579" t="s">
        <v>605</v>
      </c>
      <c r="C579" t="s">
        <v>294</v>
      </c>
      <c r="D579" t="s">
        <v>280</v>
      </c>
      <c r="E579">
        <v>0</v>
      </c>
      <c r="F579">
        <v>0.37678007053226498</v>
      </c>
      <c r="G579" t="s">
        <v>291</v>
      </c>
      <c r="H579" t="s">
        <v>34</v>
      </c>
    </row>
    <row r="580" spans="1:8" x14ac:dyDescent="0.25">
      <c r="A580">
        <v>579</v>
      </c>
      <c r="B580" t="s">
        <v>604</v>
      </c>
      <c r="C580" t="s">
        <v>294</v>
      </c>
      <c r="D580" t="s">
        <v>285</v>
      </c>
      <c r="E580">
        <v>9.8600000000000005E-6</v>
      </c>
      <c r="F580">
        <v>122.050892536874</v>
      </c>
      <c r="G580" t="s">
        <v>291</v>
      </c>
      <c r="H580" t="s">
        <v>34</v>
      </c>
    </row>
    <row r="581" spans="1:8" x14ac:dyDescent="0.25">
      <c r="A581">
        <v>580</v>
      </c>
      <c r="B581" t="s">
        <v>603</v>
      </c>
      <c r="C581" t="s">
        <v>294</v>
      </c>
      <c r="D581" t="s">
        <v>277</v>
      </c>
      <c r="E581">
        <v>7.0000000000000005E-8</v>
      </c>
      <c r="F581">
        <v>38.569640760080198</v>
      </c>
      <c r="G581" t="s">
        <v>291</v>
      </c>
      <c r="H581" t="s">
        <v>34</v>
      </c>
    </row>
    <row r="582" spans="1:8" x14ac:dyDescent="0.25">
      <c r="A582">
        <v>581</v>
      </c>
      <c r="B582" t="s">
        <v>603</v>
      </c>
      <c r="C582" t="s">
        <v>294</v>
      </c>
      <c r="D582" t="s">
        <v>284</v>
      </c>
      <c r="E582">
        <v>3.3999999999999997E-7</v>
      </c>
      <c r="F582">
        <v>1.7894538632730801E-3</v>
      </c>
      <c r="G582" t="s">
        <v>291</v>
      </c>
      <c r="H582" t="s">
        <v>34</v>
      </c>
    </row>
    <row r="583" spans="1:8" x14ac:dyDescent="0.25">
      <c r="A583">
        <v>582</v>
      </c>
      <c r="B583" t="s">
        <v>602</v>
      </c>
      <c r="C583" t="s">
        <v>294</v>
      </c>
      <c r="D583" t="s">
        <v>279</v>
      </c>
      <c r="E583">
        <v>0</v>
      </c>
      <c r="F583">
        <v>0.130283640655838</v>
      </c>
      <c r="G583" t="s">
        <v>291</v>
      </c>
      <c r="H583" t="s">
        <v>34</v>
      </c>
    </row>
    <row r="584" spans="1:8" x14ac:dyDescent="0.25">
      <c r="A584">
        <v>583</v>
      </c>
      <c r="B584" t="s">
        <v>601</v>
      </c>
      <c r="C584" t="s">
        <v>294</v>
      </c>
      <c r="D584" t="s">
        <v>279</v>
      </c>
      <c r="E584">
        <v>1.683E-5</v>
      </c>
      <c r="F584">
        <v>0.130283639361923</v>
      </c>
      <c r="G584" t="s">
        <v>291</v>
      </c>
      <c r="H584" t="s">
        <v>34</v>
      </c>
    </row>
    <row r="585" spans="1:8" x14ac:dyDescent="0.25">
      <c r="A585">
        <v>584</v>
      </c>
      <c r="B585" t="s">
        <v>35</v>
      </c>
      <c r="C585" t="s">
        <v>290</v>
      </c>
      <c r="D585" t="s">
        <v>287</v>
      </c>
      <c r="E585">
        <v>8.8459344400000006</v>
      </c>
      <c r="F585">
        <v>14.674501040000001</v>
      </c>
      <c r="G585" t="s">
        <v>291</v>
      </c>
      <c r="H585" t="s">
        <v>34</v>
      </c>
    </row>
    <row r="586" spans="1:8" x14ac:dyDescent="0.25">
      <c r="A586">
        <v>585</v>
      </c>
      <c r="B586" t="s">
        <v>39</v>
      </c>
      <c r="C586" t="s">
        <v>290</v>
      </c>
      <c r="D586" t="s">
        <v>287</v>
      </c>
      <c r="E586">
        <v>3.7051261599999998</v>
      </c>
      <c r="F586">
        <v>5.8285666000000003</v>
      </c>
      <c r="G586" t="s">
        <v>291</v>
      </c>
      <c r="H586" t="s">
        <v>34</v>
      </c>
    </row>
    <row r="587" spans="1:8" x14ac:dyDescent="0.25">
      <c r="A587">
        <v>586</v>
      </c>
      <c r="B587" t="s">
        <v>42</v>
      </c>
      <c r="C587" t="s">
        <v>290</v>
      </c>
      <c r="D587" t="s">
        <v>287</v>
      </c>
      <c r="E587">
        <v>2.12344044</v>
      </c>
      <c r="F587">
        <v>2.12344044</v>
      </c>
      <c r="G587" t="s">
        <v>291</v>
      </c>
      <c r="H587" t="s">
        <v>34</v>
      </c>
    </row>
    <row r="588" spans="1:8" x14ac:dyDescent="0.25">
      <c r="A588">
        <v>587</v>
      </c>
      <c r="B588" t="s">
        <v>600</v>
      </c>
      <c r="C588" t="s">
        <v>301</v>
      </c>
      <c r="D588" t="s">
        <v>279</v>
      </c>
      <c r="E588">
        <v>3.41E-6</v>
      </c>
      <c r="F588">
        <v>0.130266807626468</v>
      </c>
      <c r="G588" t="s">
        <v>291</v>
      </c>
      <c r="H588" t="s">
        <v>34</v>
      </c>
    </row>
    <row r="589" spans="1:8" x14ac:dyDescent="0.25">
      <c r="A589">
        <v>588</v>
      </c>
      <c r="B589" t="s">
        <v>600</v>
      </c>
      <c r="C589" t="s">
        <v>294</v>
      </c>
      <c r="D589" t="s">
        <v>279</v>
      </c>
      <c r="E589">
        <v>1.3679E-4</v>
      </c>
      <c r="F589">
        <v>0.13026338785472399</v>
      </c>
      <c r="G589" t="s">
        <v>291</v>
      </c>
      <c r="H589" t="s">
        <v>34</v>
      </c>
    </row>
    <row r="590" spans="1:8" x14ac:dyDescent="0.25">
      <c r="A590">
        <v>589</v>
      </c>
      <c r="B590" t="s">
        <v>599</v>
      </c>
      <c r="C590" t="s">
        <v>294</v>
      </c>
      <c r="D590" t="s">
        <v>285</v>
      </c>
      <c r="E590">
        <v>0.12622653</v>
      </c>
      <c r="F590">
        <v>122.050882676074</v>
      </c>
      <c r="G590" t="s">
        <v>291</v>
      </c>
      <c r="H590" t="s">
        <v>34</v>
      </c>
    </row>
    <row r="591" spans="1:8" x14ac:dyDescent="0.25">
      <c r="A591">
        <v>590</v>
      </c>
      <c r="B591" t="s">
        <v>598</v>
      </c>
      <c r="C591" t="s">
        <v>294</v>
      </c>
      <c r="D591" t="s">
        <v>277</v>
      </c>
      <c r="E591">
        <v>6.8921E-3</v>
      </c>
      <c r="F591">
        <v>38.569640681606998</v>
      </c>
      <c r="G591" t="s">
        <v>291</v>
      </c>
      <c r="H591" t="s">
        <v>34</v>
      </c>
    </row>
    <row r="592" spans="1:8" x14ac:dyDescent="0.25">
      <c r="A592">
        <v>591</v>
      </c>
      <c r="B592" t="s">
        <v>598</v>
      </c>
      <c r="C592" t="s">
        <v>294</v>
      </c>
      <c r="D592" t="s">
        <v>279</v>
      </c>
      <c r="E592">
        <v>2.7169999999999999E-5</v>
      </c>
      <c r="F592">
        <v>0.13012659698497001</v>
      </c>
      <c r="G592" t="s">
        <v>291</v>
      </c>
      <c r="H592" t="s">
        <v>34</v>
      </c>
    </row>
    <row r="593" spans="1:8" x14ac:dyDescent="0.25">
      <c r="A593">
        <v>592</v>
      </c>
      <c r="B593" t="s">
        <v>597</v>
      </c>
      <c r="C593" t="s">
        <v>294</v>
      </c>
      <c r="D593" t="s">
        <v>271</v>
      </c>
      <c r="E593">
        <v>1.5E-6</v>
      </c>
      <c r="F593">
        <v>5.4586000000000001E-3</v>
      </c>
      <c r="G593" t="s">
        <v>289</v>
      </c>
      <c r="H593" t="s">
        <v>34</v>
      </c>
    </row>
    <row r="594" spans="1:8" x14ac:dyDescent="0.25">
      <c r="A594">
        <v>593</v>
      </c>
      <c r="B594" t="s">
        <v>596</v>
      </c>
      <c r="C594" t="s">
        <v>294</v>
      </c>
      <c r="D594" t="s">
        <v>278</v>
      </c>
      <c r="E594">
        <v>7.3170000000000006E-5</v>
      </c>
      <c r="F594">
        <v>0.84893919474958002</v>
      </c>
      <c r="G594" t="s">
        <v>291</v>
      </c>
      <c r="H594" t="s">
        <v>34</v>
      </c>
    </row>
    <row r="595" spans="1:8" x14ac:dyDescent="0.25">
      <c r="A595">
        <v>594</v>
      </c>
      <c r="B595" t="s">
        <v>595</v>
      </c>
      <c r="C595" t="s">
        <v>294</v>
      </c>
      <c r="D595" t="s">
        <v>279</v>
      </c>
      <c r="E595">
        <v>2E-8</v>
      </c>
      <c r="F595">
        <v>0.13009942063303601</v>
      </c>
      <c r="G595" t="s">
        <v>291</v>
      </c>
      <c r="H595" t="s">
        <v>34</v>
      </c>
    </row>
    <row r="596" spans="1:8" x14ac:dyDescent="0.25">
      <c r="A596">
        <v>595</v>
      </c>
      <c r="B596" t="s">
        <v>594</v>
      </c>
      <c r="C596" t="s">
        <v>294</v>
      </c>
      <c r="D596" t="s">
        <v>283</v>
      </c>
      <c r="E596">
        <v>1.26E-4</v>
      </c>
      <c r="F596">
        <v>0.57911400000000002</v>
      </c>
      <c r="G596" t="s">
        <v>291</v>
      </c>
      <c r="H596" t="s">
        <v>34</v>
      </c>
    </row>
    <row r="597" spans="1:8" x14ac:dyDescent="0.25">
      <c r="A597">
        <v>596</v>
      </c>
      <c r="B597" t="s">
        <v>593</v>
      </c>
      <c r="C597" t="s">
        <v>294</v>
      </c>
      <c r="D597" t="s">
        <v>274</v>
      </c>
      <c r="E597">
        <v>1.0048E-4</v>
      </c>
      <c r="F597">
        <v>6.65629452231365</v>
      </c>
      <c r="G597" t="s">
        <v>291</v>
      </c>
      <c r="H597" t="s">
        <v>34</v>
      </c>
    </row>
    <row r="598" spans="1:8" x14ac:dyDescent="0.25">
      <c r="A598">
        <v>597</v>
      </c>
      <c r="B598" t="s">
        <v>593</v>
      </c>
      <c r="C598" t="s">
        <v>294</v>
      </c>
      <c r="D598" t="s">
        <v>273</v>
      </c>
      <c r="E598">
        <v>1.4000000000000001E-7</v>
      </c>
      <c r="F598">
        <v>7.5462904603661196E-4</v>
      </c>
      <c r="G598" t="s">
        <v>291</v>
      </c>
      <c r="H598" t="s">
        <v>34</v>
      </c>
    </row>
    <row r="599" spans="1:8" x14ac:dyDescent="0.25">
      <c r="A599">
        <v>598</v>
      </c>
      <c r="B599" t="s">
        <v>593</v>
      </c>
      <c r="C599" t="s">
        <v>294</v>
      </c>
      <c r="D599" t="s">
        <v>272</v>
      </c>
      <c r="E599">
        <v>0</v>
      </c>
      <c r="F599">
        <v>0.15425849483221599</v>
      </c>
      <c r="G599" t="s">
        <v>291</v>
      </c>
      <c r="H599" t="s">
        <v>34</v>
      </c>
    </row>
    <row r="600" spans="1:8" x14ac:dyDescent="0.25">
      <c r="A600">
        <v>599</v>
      </c>
      <c r="B600" t="s">
        <v>593</v>
      </c>
      <c r="C600" t="s">
        <v>294</v>
      </c>
      <c r="D600" t="s">
        <v>278</v>
      </c>
      <c r="E600">
        <v>0</v>
      </c>
      <c r="F600">
        <v>0.84886601711155396</v>
      </c>
      <c r="G600" t="s">
        <v>291</v>
      </c>
      <c r="H600" t="s">
        <v>34</v>
      </c>
    </row>
    <row r="601" spans="1:8" x14ac:dyDescent="0.25">
      <c r="A601">
        <v>600</v>
      </c>
      <c r="B601" t="s">
        <v>592</v>
      </c>
      <c r="C601" t="s">
        <v>294</v>
      </c>
      <c r="D601" t="s">
        <v>280</v>
      </c>
      <c r="E601">
        <v>0</v>
      </c>
      <c r="F601">
        <v>0.376780063745424</v>
      </c>
      <c r="G601" t="s">
        <v>291</v>
      </c>
      <c r="H601" t="s">
        <v>34</v>
      </c>
    </row>
    <row r="602" spans="1:8" x14ac:dyDescent="0.25">
      <c r="A602">
        <v>601</v>
      </c>
      <c r="B602" t="s">
        <v>591</v>
      </c>
      <c r="C602" t="s">
        <v>294</v>
      </c>
      <c r="D602" t="s">
        <v>285</v>
      </c>
      <c r="E602">
        <v>1.6099999999999998E-5</v>
      </c>
      <c r="F602">
        <v>121.924656141008</v>
      </c>
      <c r="G602" t="s">
        <v>291</v>
      </c>
      <c r="H602" t="s">
        <v>34</v>
      </c>
    </row>
    <row r="603" spans="1:8" x14ac:dyDescent="0.25">
      <c r="A603">
        <v>602</v>
      </c>
      <c r="B603" t="s">
        <v>590</v>
      </c>
      <c r="C603" t="s">
        <v>294</v>
      </c>
      <c r="D603" t="s">
        <v>277</v>
      </c>
      <c r="E603">
        <v>7.0000000000000005E-8</v>
      </c>
      <c r="F603">
        <v>38.562748579849</v>
      </c>
      <c r="G603" t="s">
        <v>291</v>
      </c>
      <c r="H603" t="s">
        <v>34</v>
      </c>
    </row>
    <row r="604" spans="1:8" x14ac:dyDescent="0.25">
      <c r="A604">
        <v>603</v>
      </c>
      <c r="B604" t="s">
        <v>590</v>
      </c>
      <c r="C604" t="s">
        <v>294</v>
      </c>
      <c r="D604" t="s">
        <v>284</v>
      </c>
      <c r="E604">
        <v>3.3999999999999997E-7</v>
      </c>
      <c r="F604">
        <v>1.78911075554005E-3</v>
      </c>
      <c r="G604" t="s">
        <v>291</v>
      </c>
      <c r="H604" t="s">
        <v>34</v>
      </c>
    </row>
    <row r="605" spans="1:8" x14ac:dyDescent="0.25">
      <c r="A605">
        <v>604</v>
      </c>
      <c r="B605" t="s">
        <v>589</v>
      </c>
      <c r="C605" t="s">
        <v>294</v>
      </c>
      <c r="D605" t="s">
        <v>279</v>
      </c>
      <c r="E605">
        <v>0</v>
      </c>
      <c r="F605">
        <v>0.130099394744779</v>
      </c>
      <c r="G605" t="s">
        <v>291</v>
      </c>
      <c r="H605" t="s">
        <v>34</v>
      </c>
    </row>
    <row r="606" spans="1:8" x14ac:dyDescent="0.25">
      <c r="A606">
        <v>605</v>
      </c>
      <c r="B606" t="s">
        <v>588</v>
      </c>
      <c r="C606" t="s">
        <v>290</v>
      </c>
      <c r="D606" t="s">
        <v>282</v>
      </c>
      <c r="E606">
        <v>1.86033168</v>
      </c>
      <c r="F606">
        <v>4.5836274342000003</v>
      </c>
      <c r="G606" t="s">
        <v>291</v>
      </c>
      <c r="H606" t="s">
        <v>34</v>
      </c>
    </row>
    <row r="607" spans="1:8" x14ac:dyDescent="0.25">
      <c r="A607">
        <v>606</v>
      </c>
      <c r="B607" t="s">
        <v>587</v>
      </c>
      <c r="C607" t="s">
        <v>32</v>
      </c>
      <c r="D607" t="s">
        <v>487</v>
      </c>
      <c r="E607">
        <v>35.507351</v>
      </c>
      <c r="F607">
        <v>0</v>
      </c>
      <c r="G607" t="s">
        <v>291</v>
      </c>
      <c r="H607" t="s">
        <v>34</v>
      </c>
    </row>
    <row r="608" spans="1:8" x14ac:dyDescent="0.25">
      <c r="A608">
        <v>607</v>
      </c>
      <c r="B608" t="s">
        <v>586</v>
      </c>
      <c r="C608" t="s">
        <v>290</v>
      </c>
      <c r="D608" t="s">
        <v>487</v>
      </c>
      <c r="E608">
        <v>35.507351</v>
      </c>
      <c r="F608">
        <v>35.507351</v>
      </c>
      <c r="G608" t="s">
        <v>291</v>
      </c>
      <c r="H608" t="s">
        <v>34</v>
      </c>
    </row>
    <row r="609" spans="1:8" x14ac:dyDescent="0.25">
      <c r="A609">
        <v>608</v>
      </c>
      <c r="B609" t="s">
        <v>585</v>
      </c>
      <c r="C609" t="s">
        <v>32</v>
      </c>
      <c r="D609" t="s">
        <v>274</v>
      </c>
      <c r="E609">
        <v>3.6658501800000001</v>
      </c>
      <c r="F609">
        <v>6.6561940330632696</v>
      </c>
      <c r="G609" t="s">
        <v>291</v>
      </c>
      <c r="H609" t="s">
        <v>34</v>
      </c>
    </row>
    <row r="610" spans="1:8" x14ac:dyDescent="0.25">
      <c r="A610">
        <v>609</v>
      </c>
      <c r="B610" t="s">
        <v>584</v>
      </c>
      <c r="C610" t="s">
        <v>290</v>
      </c>
      <c r="D610" t="s">
        <v>282</v>
      </c>
      <c r="E610">
        <v>2.7232957500000001</v>
      </c>
      <c r="F610">
        <v>2.7232957542</v>
      </c>
      <c r="G610" t="s">
        <v>291</v>
      </c>
      <c r="H610" t="s">
        <v>34</v>
      </c>
    </row>
    <row r="611" spans="1:8" x14ac:dyDescent="0.25">
      <c r="A611">
        <v>610</v>
      </c>
      <c r="B611" t="s">
        <v>583</v>
      </c>
      <c r="C611" t="s">
        <v>32</v>
      </c>
      <c r="D611" t="s">
        <v>487</v>
      </c>
      <c r="E611">
        <v>51.978375</v>
      </c>
      <c r="F611">
        <v>0</v>
      </c>
      <c r="G611" t="s">
        <v>291</v>
      </c>
      <c r="H611" t="s">
        <v>34</v>
      </c>
    </row>
    <row r="612" spans="1:8" x14ac:dyDescent="0.25">
      <c r="A612">
        <v>611</v>
      </c>
      <c r="B612" t="s">
        <v>582</v>
      </c>
      <c r="C612" t="s">
        <v>290</v>
      </c>
      <c r="D612" t="s">
        <v>487</v>
      </c>
      <c r="E612">
        <v>51.978375</v>
      </c>
      <c r="F612">
        <v>51.978375</v>
      </c>
      <c r="G612" t="s">
        <v>291</v>
      </c>
      <c r="H612" t="s">
        <v>34</v>
      </c>
    </row>
    <row r="613" spans="1:8" x14ac:dyDescent="0.25">
      <c r="A613">
        <v>612</v>
      </c>
      <c r="B613" t="s">
        <v>581</v>
      </c>
      <c r="C613" t="s">
        <v>32</v>
      </c>
      <c r="D613" t="s">
        <v>283</v>
      </c>
      <c r="E613">
        <v>0.57898700000000003</v>
      </c>
      <c r="F613">
        <v>0.57898799999999995</v>
      </c>
      <c r="G613" t="s">
        <v>291</v>
      </c>
      <c r="H613" t="s">
        <v>34</v>
      </c>
    </row>
    <row r="614" spans="1:8" x14ac:dyDescent="0.25">
      <c r="A614">
        <v>613</v>
      </c>
      <c r="B614" t="s">
        <v>580</v>
      </c>
      <c r="C614" t="s">
        <v>294</v>
      </c>
      <c r="D614" t="s">
        <v>274</v>
      </c>
      <c r="E614">
        <v>3.6136499999999999E-3</v>
      </c>
      <c r="F614">
        <v>10.322044213063201</v>
      </c>
      <c r="G614" t="s">
        <v>291</v>
      </c>
      <c r="H614" t="s">
        <v>34</v>
      </c>
    </row>
    <row r="615" spans="1:8" x14ac:dyDescent="0.25">
      <c r="A615">
        <v>614</v>
      </c>
      <c r="B615" t="s">
        <v>579</v>
      </c>
      <c r="C615" t="s">
        <v>294</v>
      </c>
      <c r="D615" t="s">
        <v>283</v>
      </c>
      <c r="E615">
        <v>1.3799999999999999E-3</v>
      </c>
      <c r="F615">
        <v>1.157975</v>
      </c>
      <c r="G615" t="s">
        <v>291</v>
      </c>
      <c r="H615" t="s">
        <v>34</v>
      </c>
    </row>
    <row r="616" spans="1:8" x14ac:dyDescent="0.25">
      <c r="A616">
        <v>615</v>
      </c>
      <c r="B616" t="s">
        <v>578</v>
      </c>
      <c r="C616" t="s">
        <v>294</v>
      </c>
      <c r="D616" t="s">
        <v>277</v>
      </c>
      <c r="E616">
        <v>5.3261300000000001E-3</v>
      </c>
      <c r="F616">
        <v>38.562748501393003</v>
      </c>
      <c r="G616" t="s">
        <v>291</v>
      </c>
      <c r="H616" t="s">
        <v>34</v>
      </c>
    </row>
    <row r="617" spans="1:8" x14ac:dyDescent="0.25">
      <c r="A617">
        <v>616</v>
      </c>
      <c r="B617" t="s">
        <v>577</v>
      </c>
      <c r="C617" t="s">
        <v>294</v>
      </c>
      <c r="D617" t="s">
        <v>271</v>
      </c>
      <c r="E617">
        <v>1.1999999999999999E-6</v>
      </c>
      <c r="F617">
        <v>5.4571000000000003E-3</v>
      </c>
      <c r="G617" t="s">
        <v>289</v>
      </c>
      <c r="H617" t="s">
        <v>34</v>
      </c>
    </row>
    <row r="618" spans="1:8" x14ac:dyDescent="0.25">
      <c r="A618">
        <v>617</v>
      </c>
      <c r="B618" t="s">
        <v>576</v>
      </c>
      <c r="C618" t="s">
        <v>294</v>
      </c>
      <c r="D618" t="s">
        <v>279</v>
      </c>
      <c r="E618">
        <v>4.1909999999999997E-5</v>
      </c>
      <c r="F618">
        <v>0.130099394220548</v>
      </c>
      <c r="G618" t="s">
        <v>291</v>
      </c>
      <c r="H618" t="s">
        <v>34</v>
      </c>
    </row>
    <row r="619" spans="1:8" x14ac:dyDescent="0.25">
      <c r="A619">
        <v>618</v>
      </c>
      <c r="B619" t="s">
        <v>575</v>
      </c>
      <c r="C619" t="s">
        <v>301</v>
      </c>
      <c r="D619" t="s">
        <v>285</v>
      </c>
      <c r="E619">
        <v>9.8083100000000006E-3</v>
      </c>
      <c r="F619">
        <v>121.92464003507401</v>
      </c>
      <c r="G619" t="s">
        <v>291</v>
      </c>
      <c r="H619" t="s">
        <v>34</v>
      </c>
    </row>
    <row r="620" spans="1:8" x14ac:dyDescent="0.25">
      <c r="A620">
        <v>619</v>
      </c>
      <c r="B620" t="s">
        <v>574</v>
      </c>
      <c r="C620" t="s">
        <v>294</v>
      </c>
      <c r="D620" t="s">
        <v>285</v>
      </c>
      <c r="E620">
        <v>0.39233263000000002</v>
      </c>
      <c r="F620">
        <v>121.914831719106</v>
      </c>
      <c r="G620" t="s">
        <v>291</v>
      </c>
      <c r="H620" t="s">
        <v>34</v>
      </c>
    </row>
    <row r="621" spans="1:8" x14ac:dyDescent="0.25">
      <c r="A621">
        <v>620</v>
      </c>
      <c r="B621" t="s">
        <v>573</v>
      </c>
      <c r="C621" t="s">
        <v>294</v>
      </c>
      <c r="D621" t="s">
        <v>274</v>
      </c>
      <c r="E621">
        <v>3.4875999999999999E-4</v>
      </c>
      <c r="F621">
        <v>10.3184305600731</v>
      </c>
      <c r="G621" t="s">
        <v>291</v>
      </c>
      <c r="H621" t="s">
        <v>34</v>
      </c>
    </row>
    <row r="622" spans="1:8" x14ac:dyDescent="0.25">
      <c r="A622">
        <v>621</v>
      </c>
      <c r="B622" t="s">
        <v>573</v>
      </c>
      <c r="C622" t="s">
        <v>294</v>
      </c>
      <c r="D622" t="s">
        <v>277</v>
      </c>
      <c r="E622">
        <v>7.2181199999999997E-3</v>
      </c>
      <c r="F622">
        <v>38.557422362622297</v>
      </c>
      <c r="G622" t="s">
        <v>291</v>
      </c>
      <c r="H622" t="s">
        <v>34</v>
      </c>
    </row>
    <row r="623" spans="1:8" x14ac:dyDescent="0.25">
      <c r="A623">
        <v>622</v>
      </c>
      <c r="B623" t="s">
        <v>573</v>
      </c>
      <c r="C623" t="s">
        <v>294</v>
      </c>
      <c r="D623" t="s">
        <v>285</v>
      </c>
      <c r="E623">
        <v>1.7446630000000001E-2</v>
      </c>
      <c r="F623">
        <v>121.522499080386</v>
      </c>
      <c r="G623" t="s">
        <v>291</v>
      </c>
      <c r="H623" t="s">
        <v>34</v>
      </c>
    </row>
    <row r="624" spans="1:8" x14ac:dyDescent="0.25">
      <c r="A624">
        <v>623</v>
      </c>
      <c r="B624" t="s">
        <v>572</v>
      </c>
      <c r="C624" t="s">
        <v>294</v>
      </c>
      <c r="D624" t="s">
        <v>279</v>
      </c>
      <c r="E624">
        <v>4.35E-5</v>
      </c>
      <c r="F624">
        <v>0.13005747780230401</v>
      </c>
      <c r="G624" t="s">
        <v>291</v>
      </c>
      <c r="H624" t="s">
        <v>34</v>
      </c>
    </row>
    <row r="625" spans="1:8" x14ac:dyDescent="0.25">
      <c r="A625">
        <v>624</v>
      </c>
      <c r="B625" t="s">
        <v>572</v>
      </c>
      <c r="C625" t="s">
        <v>294</v>
      </c>
      <c r="D625" t="s">
        <v>271</v>
      </c>
      <c r="E625">
        <v>8.9999999999999996E-7</v>
      </c>
      <c r="F625">
        <v>5.4558999999999996E-3</v>
      </c>
      <c r="G625" t="s">
        <v>289</v>
      </c>
      <c r="H625" t="s">
        <v>34</v>
      </c>
    </row>
    <row r="626" spans="1:8" x14ac:dyDescent="0.25">
      <c r="A626">
        <v>625</v>
      </c>
      <c r="B626" t="s">
        <v>571</v>
      </c>
      <c r="C626" t="s">
        <v>294</v>
      </c>
      <c r="D626" t="s">
        <v>271</v>
      </c>
      <c r="E626">
        <v>8.9999999999999996E-7</v>
      </c>
      <c r="F626">
        <v>5.4549999999999998E-3</v>
      </c>
      <c r="G626" t="s">
        <v>289</v>
      </c>
      <c r="H626" t="s">
        <v>34</v>
      </c>
    </row>
    <row r="627" spans="1:8" x14ac:dyDescent="0.25">
      <c r="A627">
        <v>626</v>
      </c>
      <c r="B627" t="s">
        <v>570</v>
      </c>
      <c r="C627" t="s">
        <v>294</v>
      </c>
      <c r="D627" t="s">
        <v>279</v>
      </c>
      <c r="E627">
        <v>1.0499999999999999E-6</v>
      </c>
      <c r="F627">
        <v>0.13001397294230599</v>
      </c>
      <c r="G627" t="s">
        <v>291</v>
      </c>
      <c r="H627" t="s">
        <v>34</v>
      </c>
    </row>
    <row r="628" spans="1:8" x14ac:dyDescent="0.25">
      <c r="A628">
        <v>627</v>
      </c>
      <c r="B628" t="s">
        <v>569</v>
      </c>
      <c r="C628" t="s">
        <v>294</v>
      </c>
      <c r="D628" t="s">
        <v>274</v>
      </c>
      <c r="E628">
        <v>4.0147000000000002E-4</v>
      </c>
      <c r="F628">
        <v>10.3180817907238</v>
      </c>
      <c r="G628" t="s">
        <v>291</v>
      </c>
      <c r="H628" t="s">
        <v>34</v>
      </c>
    </row>
    <row r="629" spans="1:8" x14ac:dyDescent="0.25">
      <c r="A629">
        <v>628</v>
      </c>
      <c r="B629" t="s">
        <v>569</v>
      </c>
      <c r="C629" t="s">
        <v>294</v>
      </c>
      <c r="D629" t="s">
        <v>273</v>
      </c>
      <c r="E629">
        <v>2.8000000000000002E-7</v>
      </c>
      <c r="F629">
        <v>7.5448435833162602E-4</v>
      </c>
      <c r="G629" t="s">
        <v>291</v>
      </c>
      <c r="H629" t="s">
        <v>34</v>
      </c>
    </row>
    <row r="630" spans="1:8" x14ac:dyDescent="0.25">
      <c r="A630">
        <v>629</v>
      </c>
      <c r="B630" t="s">
        <v>569</v>
      </c>
      <c r="C630" t="s">
        <v>294</v>
      </c>
      <c r="D630" t="s">
        <v>272</v>
      </c>
      <c r="E630">
        <v>8.4500000000000004E-6</v>
      </c>
      <c r="F630">
        <v>0.15425849344254899</v>
      </c>
      <c r="G630" t="s">
        <v>291</v>
      </c>
      <c r="H630" t="s">
        <v>34</v>
      </c>
    </row>
    <row r="631" spans="1:8" x14ac:dyDescent="0.25">
      <c r="A631">
        <v>630</v>
      </c>
      <c r="B631" t="s">
        <v>569</v>
      </c>
      <c r="C631" t="s">
        <v>294</v>
      </c>
      <c r="D631" t="s">
        <v>278</v>
      </c>
      <c r="E631">
        <v>2.6460000000000001E-5</v>
      </c>
      <c r="F631">
        <v>0.84886601276103901</v>
      </c>
      <c r="G631" t="s">
        <v>291</v>
      </c>
      <c r="H631" t="s">
        <v>34</v>
      </c>
    </row>
    <row r="632" spans="1:8" x14ac:dyDescent="0.25">
      <c r="A632">
        <v>631</v>
      </c>
      <c r="B632" t="s">
        <v>568</v>
      </c>
      <c r="C632" t="s">
        <v>294</v>
      </c>
      <c r="D632" t="s">
        <v>283</v>
      </c>
      <c r="E632">
        <v>4.6500000000000003E-4</v>
      </c>
      <c r="F632">
        <v>1.156595</v>
      </c>
      <c r="G632" t="s">
        <v>291</v>
      </c>
      <c r="H632" t="s">
        <v>34</v>
      </c>
    </row>
    <row r="633" spans="1:8" x14ac:dyDescent="0.25">
      <c r="A633">
        <v>632</v>
      </c>
      <c r="B633" t="s">
        <v>568</v>
      </c>
      <c r="C633" t="s">
        <v>294</v>
      </c>
      <c r="D633" t="s">
        <v>280</v>
      </c>
      <c r="E633">
        <v>8.2559999999999996E-5</v>
      </c>
      <c r="F633">
        <v>0.37678005695905598</v>
      </c>
      <c r="G633" t="s">
        <v>291</v>
      </c>
      <c r="H633" t="s">
        <v>34</v>
      </c>
    </row>
    <row r="634" spans="1:8" x14ac:dyDescent="0.25">
      <c r="A634">
        <v>633</v>
      </c>
      <c r="B634" t="s">
        <v>567</v>
      </c>
      <c r="C634" t="s">
        <v>294</v>
      </c>
      <c r="D634" t="s">
        <v>285</v>
      </c>
      <c r="E634">
        <v>9.9999999999999995E-8</v>
      </c>
      <c r="F634">
        <v>121.50505244749399</v>
      </c>
      <c r="G634" t="s">
        <v>291</v>
      </c>
      <c r="H634" t="s">
        <v>34</v>
      </c>
    </row>
    <row r="635" spans="1:8" x14ac:dyDescent="0.25">
      <c r="A635">
        <v>634</v>
      </c>
      <c r="B635" t="s">
        <v>566</v>
      </c>
      <c r="C635" t="s">
        <v>294</v>
      </c>
      <c r="D635" t="s">
        <v>277</v>
      </c>
      <c r="E635">
        <v>1.4999999999999999E-7</v>
      </c>
      <c r="F635">
        <v>38.5502042381273</v>
      </c>
      <c r="G635" t="s">
        <v>291</v>
      </c>
      <c r="H635" t="s">
        <v>34</v>
      </c>
    </row>
    <row r="636" spans="1:8" x14ac:dyDescent="0.25">
      <c r="A636">
        <v>635</v>
      </c>
      <c r="B636" t="s">
        <v>566</v>
      </c>
      <c r="C636" t="s">
        <v>294</v>
      </c>
      <c r="D636" t="s">
        <v>284</v>
      </c>
      <c r="E636">
        <v>6.7999999999999995E-7</v>
      </c>
      <c r="F636">
        <v>1.7887677229858001E-3</v>
      </c>
      <c r="G636" t="s">
        <v>291</v>
      </c>
      <c r="H636" t="s">
        <v>34</v>
      </c>
    </row>
    <row r="637" spans="1:8" x14ac:dyDescent="0.25">
      <c r="A637">
        <v>636</v>
      </c>
      <c r="B637" t="s">
        <v>565</v>
      </c>
      <c r="C637" t="s">
        <v>294</v>
      </c>
      <c r="D637" t="s">
        <v>279</v>
      </c>
      <c r="E637">
        <v>0</v>
      </c>
      <c r="F637">
        <v>0.13001291592792</v>
      </c>
      <c r="G637" t="s">
        <v>291</v>
      </c>
      <c r="H637" t="s">
        <v>34</v>
      </c>
    </row>
    <row r="638" spans="1:8" x14ac:dyDescent="0.25">
      <c r="A638">
        <v>637</v>
      </c>
      <c r="B638" t="s">
        <v>564</v>
      </c>
      <c r="C638" t="s">
        <v>301</v>
      </c>
      <c r="D638" t="s">
        <v>285</v>
      </c>
      <c r="E638">
        <v>1.2652399999999999E-2</v>
      </c>
      <c r="F638">
        <v>121.505052346044</v>
      </c>
      <c r="G638" t="s">
        <v>291</v>
      </c>
      <c r="H638" t="s">
        <v>34</v>
      </c>
    </row>
    <row r="639" spans="1:8" x14ac:dyDescent="0.25">
      <c r="A639">
        <v>638</v>
      </c>
      <c r="B639" t="s">
        <v>564</v>
      </c>
      <c r="C639" t="s">
        <v>294</v>
      </c>
      <c r="D639" t="s">
        <v>285</v>
      </c>
      <c r="E639">
        <v>0.50609621000000005</v>
      </c>
      <c r="F639">
        <v>121.49239994062199</v>
      </c>
      <c r="G639" t="s">
        <v>291</v>
      </c>
      <c r="H639" t="s">
        <v>34</v>
      </c>
    </row>
    <row r="640" spans="1:8" x14ac:dyDescent="0.25">
      <c r="A640">
        <v>639</v>
      </c>
      <c r="B640" t="s">
        <v>563</v>
      </c>
      <c r="C640" t="s">
        <v>294</v>
      </c>
      <c r="D640" t="s">
        <v>279</v>
      </c>
      <c r="E640">
        <v>6.2299999999999996E-6</v>
      </c>
      <c r="F640">
        <v>0.13001291488132899</v>
      </c>
      <c r="G640" t="s">
        <v>291</v>
      </c>
      <c r="H640" t="s">
        <v>34</v>
      </c>
    </row>
    <row r="641" spans="1:8" x14ac:dyDescent="0.25">
      <c r="A641">
        <v>640</v>
      </c>
      <c r="B641" t="s">
        <v>562</v>
      </c>
      <c r="C641" t="s">
        <v>294</v>
      </c>
      <c r="D641" t="s">
        <v>271</v>
      </c>
      <c r="E641">
        <v>8.9999999999999996E-7</v>
      </c>
      <c r="F641">
        <v>5.4540999999999999E-3</v>
      </c>
      <c r="G641" t="s">
        <v>289</v>
      </c>
      <c r="H641" t="s">
        <v>34</v>
      </c>
    </row>
    <row r="642" spans="1:8" x14ac:dyDescent="0.25">
      <c r="A642">
        <v>641</v>
      </c>
      <c r="B642" t="s">
        <v>561</v>
      </c>
      <c r="C642" t="s">
        <v>294</v>
      </c>
      <c r="D642" t="s">
        <v>274</v>
      </c>
      <c r="E642">
        <v>7.0065400000000003E-3</v>
      </c>
      <c r="F642">
        <v>10.317680312214501</v>
      </c>
      <c r="G642" t="s">
        <v>291</v>
      </c>
      <c r="H642" t="s">
        <v>34</v>
      </c>
    </row>
    <row r="643" spans="1:8" x14ac:dyDescent="0.25">
      <c r="A643">
        <v>642</v>
      </c>
      <c r="B643" t="s">
        <v>560</v>
      </c>
      <c r="C643" t="s">
        <v>294</v>
      </c>
      <c r="D643" t="s">
        <v>278</v>
      </c>
      <c r="E643">
        <v>1.0702E-4</v>
      </c>
      <c r="F643">
        <v>0.84883955084270402</v>
      </c>
      <c r="G643" t="s">
        <v>291</v>
      </c>
      <c r="H643" t="s">
        <v>34</v>
      </c>
    </row>
    <row r="644" spans="1:8" x14ac:dyDescent="0.25">
      <c r="A644">
        <v>643</v>
      </c>
      <c r="B644" t="s">
        <v>559</v>
      </c>
      <c r="C644" t="s">
        <v>294</v>
      </c>
      <c r="D644" t="s">
        <v>277</v>
      </c>
      <c r="E644">
        <v>7.7209000000000002E-3</v>
      </c>
      <c r="F644">
        <v>38.550204081269001</v>
      </c>
      <c r="G644" t="s">
        <v>291</v>
      </c>
      <c r="H644" t="s">
        <v>34</v>
      </c>
    </row>
    <row r="645" spans="1:8" x14ac:dyDescent="0.25">
      <c r="A645">
        <v>644</v>
      </c>
      <c r="B645" t="s">
        <v>559</v>
      </c>
      <c r="C645" t="s">
        <v>294</v>
      </c>
      <c r="D645" t="s">
        <v>271</v>
      </c>
      <c r="E645">
        <v>5.9999999999999997E-7</v>
      </c>
      <c r="F645">
        <v>5.4532000000000001E-3</v>
      </c>
      <c r="G645" t="s">
        <v>289</v>
      </c>
      <c r="H645" t="s">
        <v>34</v>
      </c>
    </row>
    <row r="646" spans="1:8" x14ac:dyDescent="0.25">
      <c r="A646">
        <v>645</v>
      </c>
      <c r="B646" t="s">
        <v>559</v>
      </c>
      <c r="C646" t="s">
        <v>294</v>
      </c>
      <c r="D646" t="s">
        <v>279</v>
      </c>
      <c r="E646">
        <v>2.1160000000000001E-5</v>
      </c>
      <c r="F646">
        <v>0.13000668481320399</v>
      </c>
      <c r="G646" t="s">
        <v>291</v>
      </c>
      <c r="H646" t="s">
        <v>34</v>
      </c>
    </row>
    <row r="647" spans="1:8" x14ac:dyDescent="0.25">
      <c r="A647">
        <v>646</v>
      </c>
      <c r="B647" t="s">
        <v>558</v>
      </c>
      <c r="C647" t="s">
        <v>294</v>
      </c>
      <c r="D647" t="s">
        <v>277</v>
      </c>
      <c r="E647">
        <v>9.2911999999999997E-4</v>
      </c>
      <c r="F647">
        <v>38.542483180008098</v>
      </c>
      <c r="G647" t="s">
        <v>291</v>
      </c>
      <c r="H647" t="s">
        <v>34</v>
      </c>
    </row>
    <row r="648" spans="1:8" x14ac:dyDescent="0.25">
      <c r="A648">
        <v>647</v>
      </c>
      <c r="B648" t="s">
        <v>557</v>
      </c>
      <c r="C648" t="s">
        <v>294</v>
      </c>
      <c r="D648" t="s">
        <v>279</v>
      </c>
      <c r="E648">
        <v>4.2079999999999997E-5</v>
      </c>
      <c r="F648">
        <v>0.12998551579202999</v>
      </c>
      <c r="G648" t="s">
        <v>291</v>
      </c>
      <c r="H648" t="s">
        <v>34</v>
      </c>
    </row>
    <row r="649" spans="1:8" x14ac:dyDescent="0.25">
      <c r="A649">
        <v>648</v>
      </c>
      <c r="B649" t="s">
        <v>556</v>
      </c>
      <c r="C649" t="s">
        <v>294</v>
      </c>
      <c r="D649" t="s">
        <v>277</v>
      </c>
      <c r="E649">
        <v>1.4631079999999999E-2</v>
      </c>
      <c r="F649">
        <v>38.541554057691499</v>
      </c>
      <c r="G649" t="s">
        <v>291</v>
      </c>
      <c r="H649" t="s">
        <v>34</v>
      </c>
    </row>
    <row r="650" spans="1:8" x14ac:dyDescent="0.25">
      <c r="A650">
        <v>649</v>
      </c>
      <c r="B650" t="s">
        <v>556</v>
      </c>
      <c r="C650" t="s">
        <v>294</v>
      </c>
      <c r="D650" t="s">
        <v>278</v>
      </c>
      <c r="E650">
        <v>7.1988E-4</v>
      </c>
      <c r="F650">
        <v>0.84873252144675004</v>
      </c>
      <c r="G650" t="s">
        <v>291</v>
      </c>
      <c r="H650" t="s">
        <v>34</v>
      </c>
    </row>
    <row r="651" spans="1:8" x14ac:dyDescent="0.25">
      <c r="A651">
        <v>650</v>
      </c>
      <c r="B651" t="s">
        <v>555</v>
      </c>
      <c r="C651" t="s">
        <v>294</v>
      </c>
      <c r="D651" t="s">
        <v>271</v>
      </c>
      <c r="E651">
        <v>1.1999999999999999E-6</v>
      </c>
      <c r="F651">
        <v>5.4526000000000002E-3</v>
      </c>
      <c r="G651" t="s">
        <v>289</v>
      </c>
      <c r="H651" t="s">
        <v>34</v>
      </c>
    </row>
    <row r="652" spans="1:8" x14ac:dyDescent="0.25">
      <c r="A652">
        <v>651</v>
      </c>
      <c r="B652" t="s">
        <v>555</v>
      </c>
      <c r="C652" t="s">
        <v>294</v>
      </c>
      <c r="D652" t="s">
        <v>279</v>
      </c>
      <c r="E652">
        <v>1.1161E-4</v>
      </c>
      <c r="F652">
        <v>0.12994343067043501</v>
      </c>
      <c r="G652" t="s">
        <v>291</v>
      </c>
      <c r="H652" t="s">
        <v>34</v>
      </c>
    </row>
    <row r="653" spans="1:8" x14ac:dyDescent="0.25">
      <c r="A653">
        <v>652</v>
      </c>
      <c r="B653" t="s">
        <v>554</v>
      </c>
      <c r="C653" t="s">
        <v>294</v>
      </c>
      <c r="D653" t="s">
        <v>277</v>
      </c>
      <c r="E653">
        <v>9.36063E-3</v>
      </c>
      <c r="F653">
        <v>38.526922971699001</v>
      </c>
      <c r="G653" t="s">
        <v>291</v>
      </c>
      <c r="H653" t="s">
        <v>34</v>
      </c>
    </row>
    <row r="654" spans="1:8" x14ac:dyDescent="0.25">
      <c r="A654">
        <v>653</v>
      </c>
      <c r="B654" t="s">
        <v>553</v>
      </c>
      <c r="C654" t="s">
        <v>294</v>
      </c>
      <c r="D654" t="s">
        <v>279</v>
      </c>
      <c r="E654">
        <v>2.603E-5</v>
      </c>
      <c r="F654">
        <v>0.12983181447050901</v>
      </c>
      <c r="G654" t="s">
        <v>291</v>
      </c>
      <c r="H654" t="s">
        <v>34</v>
      </c>
    </row>
    <row r="655" spans="1:8" x14ac:dyDescent="0.25">
      <c r="A655">
        <v>654</v>
      </c>
      <c r="B655" t="s">
        <v>553</v>
      </c>
      <c r="C655" t="s">
        <v>294</v>
      </c>
      <c r="D655" t="s">
        <v>271</v>
      </c>
      <c r="E655">
        <v>5.9999999999999997E-7</v>
      </c>
      <c r="F655">
        <v>5.4514000000000003E-3</v>
      </c>
      <c r="G655" t="s">
        <v>289</v>
      </c>
      <c r="H655" t="s">
        <v>34</v>
      </c>
    </row>
    <row r="656" spans="1:8" x14ac:dyDescent="0.25">
      <c r="A656">
        <v>655</v>
      </c>
      <c r="B656" t="s">
        <v>552</v>
      </c>
      <c r="C656" t="s">
        <v>294</v>
      </c>
      <c r="D656" t="s">
        <v>285</v>
      </c>
      <c r="E656">
        <v>3.9278819999999999E-2</v>
      </c>
      <c r="F656">
        <v>120.986303723738</v>
      </c>
      <c r="G656" t="s">
        <v>291</v>
      </c>
      <c r="H656" t="s">
        <v>34</v>
      </c>
    </row>
    <row r="657" spans="1:8" x14ac:dyDescent="0.25">
      <c r="A657">
        <v>656</v>
      </c>
      <c r="B657" t="s">
        <v>551</v>
      </c>
      <c r="C657" t="s">
        <v>294</v>
      </c>
      <c r="D657" t="s">
        <v>277</v>
      </c>
      <c r="E657">
        <v>8.4579400000000006E-3</v>
      </c>
      <c r="F657">
        <v>38.517562334418301</v>
      </c>
      <c r="G657" t="s">
        <v>291</v>
      </c>
      <c r="H657" t="s">
        <v>34</v>
      </c>
    </row>
    <row r="658" spans="1:8" x14ac:dyDescent="0.25">
      <c r="A658">
        <v>657</v>
      </c>
      <c r="B658" t="s">
        <v>551</v>
      </c>
      <c r="C658" t="s">
        <v>294</v>
      </c>
      <c r="D658" t="s">
        <v>285</v>
      </c>
      <c r="E658">
        <v>8.6458880000000002E-2</v>
      </c>
      <c r="F658">
        <v>120.947024899089</v>
      </c>
      <c r="G658" t="s">
        <v>291</v>
      </c>
      <c r="H658" t="s">
        <v>34</v>
      </c>
    </row>
    <row r="659" spans="1:8" x14ac:dyDescent="0.25">
      <c r="A659">
        <v>658</v>
      </c>
      <c r="B659" t="s">
        <v>551</v>
      </c>
      <c r="C659" t="s">
        <v>294</v>
      </c>
      <c r="D659" t="s">
        <v>279</v>
      </c>
      <c r="E659">
        <v>6.2420000000000002E-5</v>
      </c>
      <c r="F659">
        <v>0.12980578354259201</v>
      </c>
      <c r="G659" t="s">
        <v>291</v>
      </c>
      <c r="H659" t="s">
        <v>34</v>
      </c>
    </row>
    <row r="660" spans="1:8" x14ac:dyDescent="0.25">
      <c r="A660">
        <v>659</v>
      </c>
      <c r="B660" t="s">
        <v>551</v>
      </c>
      <c r="C660" t="s">
        <v>294</v>
      </c>
      <c r="D660" t="s">
        <v>271</v>
      </c>
      <c r="E660">
        <v>1.7999999999999999E-6</v>
      </c>
      <c r="F660">
        <v>5.4507999999999996E-3</v>
      </c>
      <c r="G660" t="s">
        <v>289</v>
      </c>
      <c r="H660" t="s">
        <v>34</v>
      </c>
    </row>
    <row r="661" spans="1:8" x14ac:dyDescent="0.25">
      <c r="A661">
        <v>660</v>
      </c>
      <c r="B661" t="s">
        <v>550</v>
      </c>
      <c r="C661" t="s">
        <v>294</v>
      </c>
      <c r="D661" t="s">
        <v>277</v>
      </c>
      <c r="E661">
        <v>3.4332229999999998E-2</v>
      </c>
      <c r="F661">
        <v>38.509104385661502</v>
      </c>
      <c r="G661" t="s">
        <v>291</v>
      </c>
      <c r="H661" t="s">
        <v>34</v>
      </c>
    </row>
    <row r="662" spans="1:8" x14ac:dyDescent="0.25">
      <c r="A662">
        <v>661</v>
      </c>
      <c r="B662" t="s">
        <v>550</v>
      </c>
      <c r="C662" t="s">
        <v>294</v>
      </c>
      <c r="D662" t="s">
        <v>279</v>
      </c>
      <c r="E662">
        <v>7.1539999999999996E-5</v>
      </c>
      <c r="F662">
        <v>0.129743360286252</v>
      </c>
      <c r="G662" t="s">
        <v>291</v>
      </c>
      <c r="H662" t="s">
        <v>34</v>
      </c>
    </row>
    <row r="663" spans="1:8" x14ac:dyDescent="0.25">
      <c r="A663">
        <v>662</v>
      </c>
      <c r="B663" t="s">
        <v>549</v>
      </c>
      <c r="C663" t="s">
        <v>294</v>
      </c>
      <c r="D663" t="s">
        <v>279</v>
      </c>
      <c r="E663">
        <v>1.8940000000000002E-5</v>
      </c>
      <c r="F663">
        <v>0.12967181996765401</v>
      </c>
      <c r="G663" t="s">
        <v>291</v>
      </c>
      <c r="H663" t="s">
        <v>34</v>
      </c>
    </row>
    <row r="664" spans="1:8" x14ac:dyDescent="0.25">
      <c r="A664">
        <v>663</v>
      </c>
      <c r="B664" t="s">
        <v>549</v>
      </c>
      <c r="C664" t="s">
        <v>294</v>
      </c>
      <c r="D664" t="s">
        <v>271</v>
      </c>
      <c r="E664">
        <v>2.0999999999999998E-6</v>
      </c>
      <c r="F664">
        <v>5.4489999999999999E-3</v>
      </c>
      <c r="G664" t="s">
        <v>289</v>
      </c>
      <c r="H664" t="s">
        <v>34</v>
      </c>
    </row>
    <row r="665" spans="1:8" x14ac:dyDescent="0.25">
      <c r="A665">
        <v>664</v>
      </c>
      <c r="B665" t="s">
        <v>548</v>
      </c>
      <c r="C665" t="s">
        <v>294</v>
      </c>
      <c r="D665" t="s">
        <v>279</v>
      </c>
      <c r="E665">
        <v>2.6149999999999999E-5</v>
      </c>
      <c r="F665">
        <v>0.12965287735151501</v>
      </c>
      <c r="G665" t="s">
        <v>291</v>
      </c>
      <c r="H665" t="s">
        <v>34</v>
      </c>
    </row>
    <row r="666" spans="1:8" x14ac:dyDescent="0.25">
      <c r="A666">
        <v>665</v>
      </c>
      <c r="B666" t="s">
        <v>547</v>
      </c>
      <c r="C666" t="s">
        <v>294</v>
      </c>
      <c r="D666" t="s">
        <v>271</v>
      </c>
      <c r="E666">
        <v>5.9999999999999997E-7</v>
      </c>
      <c r="F666">
        <v>5.4469000000000002E-3</v>
      </c>
      <c r="G666" t="s">
        <v>289</v>
      </c>
      <c r="H666" t="s">
        <v>34</v>
      </c>
    </row>
    <row r="667" spans="1:8" x14ac:dyDescent="0.25">
      <c r="A667">
        <v>666</v>
      </c>
      <c r="B667" t="s">
        <v>546</v>
      </c>
      <c r="C667" t="s">
        <v>294</v>
      </c>
      <c r="D667" t="s">
        <v>279</v>
      </c>
      <c r="E667">
        <v>4.7299999999999996E-6</v>
      </c>
      <c r="F667">
        <v>0.12962672550082999</v>
      </c>
      <c r="G667" t="s">
        <v>291</v>
      </c>
      <c r="H667" t="s">
        <v>34</v>
      </c>
    </row>
    <row r="668" spans="1:8" x14ac:dyDescent="0.25">
      <c r="A668">
        <v>667</v>
      </c>
      <c r="B668" t="s">
        <v>545</v>
      </c>
      <c r="C668" t="s">
        <v>294</v>
      </c>
      <c r="D668" t="s">
        <v>274</v>
      </c>
      <c r="E668">
        <v>1.405E-3</v>
      </c>
      <c r="F668">
        <v>10.3106737673849</v>
      </c>
      <c r="G668" t="s">
        <v>291</v>
      </c>
      <c r="H668" t="s">
        <v>34</v>
      </c>
    </row>
    <row r="669" spans="1:8" x14ac:dyDescent="0.25">
      <c r="A669">
        <v>668</v>
      </c>
      <c r="B669" t="s">
        <v>545</v>
      </c>
      <c r="C669" t="s">
        <v>294</v>
      </c>
      <c r="D669" t="s">
        <v>273</v>
      </c>
      <c r="E669">
        <v>1.4000000000000001E-7</v>
      </c>
      <c r="F669">
        <v>7.5419508198810395E-4</v>
      </c>
      <c r="G669" t="s">
        <v>291</v>
      </c>
      <c r="H669" t="s">
        <v>34</v>
      </c>
    </row>
    <row r="670" spans="1:8" x14ac:dyDescent="0.25">
      <c r="A670">
        <v>669</v>
      </c>
      <c r="B670" t="s">
        <v>545</v>
      </c>
      <c r="C670" t="s">
        <v>294</v>
      </c>
      <c r="D670" t="s">
        <v>272</v>
      </c>
      <c r="E670">
        <v>2.957E-5</v>
      </c>
      <c r="F670">
        <v>0.15425004219503299</v>
      </c>
      <c r="G670" t="s">
        <v>291</v>
      </c>
      <c r="H670" t="s">
        <v>34</v>
      </c>
    </row>
    <row r="671" spans="1:8" x14ac:dyDescent="0.25">
      <c r="A671">
        <v>670</v>
      </c>
      <c r="B671" t="s">
        <v>545</v>
      </c>
      <c r="C671" t="s">
        <v>294</v>
      </c>
      <c r="D671" t="s">
        <v>278</v>
      </c>
      <c r="E671">
        <v>9.2600000000000001E-5</v>
      </c>
      <c r="F671">
        <v>0.848012638861246</v>
      </c>
      <c r="G671" t="s">
        <v>291</v>
      </c>
      <c r="H671" t="s">
        <v>34</v>
      </c>
    </row>
    <row r="672" spans="1:8" x14ac:dyDescent="0.25">
      <c r="A672">
        <v>671</v>
      </c>
      <c r="B672" t="s">
        <v>544</v>
      </c>
      <c r="C672" t="s">
        <v>294</v>
      </c>
      <c r="D672" t="s">
        <v>285</v>
      </c>
      <c r="E672">
        <v>4.0000000000000001E-8</v>
      </c>
      <c r="F672">
        <v>120.860566010966</v>
      </c>
      <c r="G672" t="s">
        <v>291</v>
      </c>
      <c r="H672" t="s">
        <v>34</v>
      </c>
    </row>
    <row r="673" spans="1:8" x14ac:dyDescent="0.25">
      <c r="A673">
        <v>672</v>
      </c>
      <c r="B673" t="s">
        <v>543</v>
      </c>
      <c r="C673" t="s">
        <v>294</v>
      </c>
      <c r="D673" t="s">
        <v>277</v>
      </c>
      <c r="E673">
        <v>7.0000000000000005E-8</v>
      </c>
      <c r="F673">
        <v>38.4747721534806</v>
      </c>
      <c r="G673" t="s">
        <v>291</v>
      </c>
      <c r="H673" t="s">
        <v>34</v>
      </c>
    </row>
    <row r="674" spans="1:8" x14ac:dyDescent="0.25">
      <c r="A674">
        <v>673</v>
      </c>
      <c r="B674" t="s">
        <v>543</v>
      </c>
      <c r="C674" t="s">
        <v>294</v>
      </c>
      <c r="D674" t="s">
        <v>284</v>
      </c>
      <c r="E674">
        <v>2.8999999999999998E-7</v>
      </c>
      <c r="F674">
        <v>1.7880818914077501E-3</v>
      </c>
      <c r="G674" t="s">
        <v>291</v>
      </c>
      <c r="H674" t="s">
        <v>34</v>
      </c>
    </row>
    <row r="675" spans="1:8" x14ac:dyDescent="0.25">
      <c r="A675">
        <v>674</v>
      </c>
      <c r="B675" t="s">
        <v>542</v>
      </c>
      <c r="C675" t="s">
        <v>294</v>
      </c>
      <c r="D675" t="s">
        <v>279</v>
      </c>
      <c r="E675">
        <v>0</v>
      </c>
      <c r="F675">
        <v>0.12962198550824999</v>
      </c>
      <c r="G675" t="s">
        <v>291</v>
      </c>
      <c r="H675" t="s">
        <v>34</v>
      </c>
    </row>
    <row r="676" spans="1:8" x14ac:dyDescent="0.25">
      <c r="A676">
        <v>675</v>
      </c>
      <c r="B676" t="s">
        <v>541</v>
      </c>
      <c r="C676" t="s">
        <v>301</v>
      </c>
      <c r="D676" t="s">
        <v>271</v>
      </c>
      <c r="E676">
        <v>3.5999999999999999E-7</v>
      </c>
      <c r="F676">
        <v>5.4463000000000003E-3</v>
      </c>
      <c r="G676" t="s">
        <v>289</v>
      </c>
      <c r="H676" t="s">
        <v>34</v>
      </c>
    </row>
    <row r="677" spans="1:8" x14ac:dyDescent="0.25">
      <c r="A677">
        <v>676</v>
      </c>
      <c r="B677" t="s">
        <v>541</v>
      </c>
      <c r="C677" t="s">
        <v>294</v>
      </c>
      <c r="D677" t="s">
        <v>271</v>
      </c>
      <c r="E677">
        <v>1.47E-5</v>
      </c>
      <c r="F677">
        <v>5.4459399999999998E-3</v>
      </c>
      <c r="G677" t="s">
        <v>289</v>
      </c>
      <c r="H677" t="s">
        <v>34</v>
      </c>
    </row>
    <row r="678" spans="1:8" x14ac:dyDescent="0.25">
      <c r="A678">
        <v>677</v>
      </c>
      <c r="B678" t="s">
        <v>540</v>
      </c>
      <c r="C678" t="s">
        <v>294</v>
      </c>
      <c r="D678" t="s">
        <v>279</v>
      </c>
      <c r="E678">
        <v>1.7220000000000001E-5</v>
      </c>
      <c r="F678">
        <v>0.129621984985373</v>
      </c>
      <c r="G678" t="s">
        <v>291</v>
      </c>
      <c r="H678" t="s">
        <v>34</v>
      </c>
    </row>
    <row r="679" spans="1:8" x14ac:dyDescent="0.25">
      <c r="A679">
        <v>678</v>
      </c>
      <c r="B679" t="s">
        <v>539</v>
      </c>
      <c r="C679" t="s">
        <v>294</v>
      </c>
      <c r="D679" t="s">
        <v>279</v>
      </c>
      <c r="E679">
        <v>1.685E-5</v>
      </c>
      <c r="F679">
        <v>0.12960475774674601</v>
      </c>
      <c r="G679" t="s">
        <v>291</v>
      </c>
      <c r="H679" t="s">
        <v>34</v>
      </c>
    </row>
    <row r="680" spans="1:8" x14ac:dyDescent="0.25">
      <c r="A680">
        <v>679</v>
      </c>
      <c r="B680" t="s">
        <v>538</v>
      </c>
      <c r="C680" t="s">
        <v>294</v>
      </c>
      <c r="D680" t="s">
        <v>279</v>
      </c>
      <c r="E680">
        <v>1.6739999999999999E-5</v>
      </c>
      <c r="F680">
        <v>0.12958790180588001</v>
      </c>
      <c r="G680" t="s">
        <v>291</v>
      </c>
      <c r="H680" t="s">
        <v>34</v>
      </c>
    </row>
    <row r="681" spans="1:8" x14ac:dyDescent="0.25">
      <c r="A681">
        <v>680</v>
      </c>
      <c r="B681" t="s">
        <v>537</v>
      </c>
      <c r="C681" t="s">
        <v>294</v>
      </c>
      <c r="D681" t="s">
        <v>279</v>
      </c>
      <c r="E681">
        <v>1.3605999999999999E-4</v>
      </c>
      <c r="F681">
        <v>0.12957115951553799</v>
      </c>
      <c r="G681" t="s">
        <v>291</v>
      </c>
      <c r="H681" t="s">
        <v>34</v>
      </c>
    </row>
    <row r="682" spans="1:8" x14ac:dyDescent="0.25">
      <c r="A682">
        <v>681</v>
      </c>
      <c r="B682" t="s">
        <v>536</v>
      </c>
      <c r="C682" t="s">
        <v>294</v>
      </c>
      <c r="D682" t="s">
        <v>274</v>
      </c>
      <c r="E682">
        <v>1.4047599999999999E-3</v>
      </c>
      <c r="F682">
        <v>10.309268765826101</v>
      </c>
      <c r="G682" t="s">
        <v>291</v>
      </c>
      <c r="H682" t="s">
        <v>34</v>
      </c>
    </row>
    <row r="683" spans="1:8" x14ac:dyDescent="0.25">
      <c r="A683">
        <v>682</v>
      </c>
      <c r="B683" t="s">
        <v>536</v>
      </c>
      <c r="C683" t="s">
        <v>294</v>
      </c>
      <c r="D683" t="s">
        <v>273</v>
      </c>
      <c r="E683">
        <v>1.1999999999999999E-7</v>
      </c>
      <c r="F683">
        <v>7.5405047296405998E-4</v>
      </c>
      <c r="G683" t="s">
        <v>291</v>
      </c>
      <c r="H683" t="s">
        <v>34</v>
      </c>
    </row>
    <row r="684" spans="1:8" x14ac:dyDescent="0.25">
      <c r="A684">
        <v>683</v>
      </c>
      <c r="B684" t="s">
        <v>536</v>
      </c>
      <c r="C684" t="s">
        <v>294</v>
      </c>
      <c r="D684" t="s">
        <v>272</v>
      </c>
      <c r="E684">
        <v>4.2200000000000003E-6</v>
      </c>
      <c r="F684">
        <v>0.154220465783105</v>
      </c>
      <c r="G684" t="s">
        <v>291</v>
      </c>
      <c r="H684" t="s">
        <v>34</v>
      </c>
    </row>
    <row r="685" spans="1:8" x14ac:dyDescent="0.25">
      <c r="A685">
        <v>684</v>
      </c>
      <c r="B685" t="s">
        <v>536</v>
      </c>
      <c r="C685" t="s">
        <v>294</v>
      </c>
      <c r="D685" t="s">
        <v>278</v>
      </c>
      <c r="E685">
        <v>9.2590000000000006E-5</v>
      </c>
      <c r="F685">
        <v>0.84792003356740697</v>
      </c>
      <c r="G685" t="s">
        <v>291</v>
      </c>
      <c r="H685" t="s">
        <v>34</v>
      </c>
    </row>
    <row r="686" spans="1:8" x14ac:dyDescent="0.25">
      <c r="A686">
        <v>685</v>
      </c>
      <c r="B686" t="s">
        <v>535</v>
      </c>
      <c r="C686" t="s">
        <v>294</v>
      </c>
      <c r="D686" t="s">
        <v>285</v>
      </c>
      <c r="E686">
        <v>2.1990000000000001E-5</v>
      </c>
      <c r="F686">
        <v>120.860565967564</v>
      </c>
      <c r="G686" t="s">
        <v>291</v>
      </c>
      <c r="H686" t="s">
        <v>34</v>
      </c>
    </row>
    <row r="687" spans="1:8" x14ac:dyDescent="0.25">
      <c r="A687">
        <v>686</v>
      </c>
      <c r="B687" t="s">
        <v>534</v>
      </c>
      <c r="C687" t="s">
        <v>294</v>
      </c>
      <c r="D687" t="s">
        <v>277</v>
      </c>
      <c r="E687">
        <v>7.0000000000000005E-8</v>
      </c>
      <c r="F687">
        <v>38.474772075067598</v>
      </c>
      <c r="G687" t="s">
        <v>291</v>
      </c>
      <c r="H687" t="s">
        <v>34</v>
      </c>
    </row>
    <row r="688" spans="1:8" x14ac:dyDescent="0.25">
      <c r="A688">
        <v>687</v>
      </c>
      <c r="B688" t="s">
        <v>534</v>
      </c>
      <c r="C688" t="s">
        <v>294</v>
      </c>
      <c r="D688" t="s">
        <v>284</v>
      </c>
      <c r="E688">
        <v>1.7877800000000001E-3</v>
      </c>
      <c r="F688">
        <v>1.7877880082602601E-3</v>
      </c>
      <c r="G688" t="s">
        <v>291</v>
      </c>
      <c r="H688" t="s">
        <v>34</v>
      </c>
    </row>
    <row r="689" spans="1:8" x14ac:dyDescent="0.25">
      <c r="A689">
        <v>688</v>
      </c>
      <c r="B689" t="s">
        <v>533</v>
      </c>
      <c r="C689" t="s">
        <v>294</v>
      </c>
      <c r="D689" t="s">
        <v>279</v>
      </c>
      <c r="E689">
        <v>0</v>
      </c>
      <c r="F689">
        <v>0.12943509556279201</v>
      </c>
      <c r="G689" t="s">
        <v>291</v>
      </c>
      <c r="H689" t="s">
        <v>34</v>
      </c>
    </row>
    <row r="690" spans="1:8" x14ac:dyDescent="0.25">
      <c r="A690">
        <v>689</v>
      </c>
      <c r="B690" t="s">
        <v>532</v>
      </c>
      <c r="C690" t="s">
        <v>290</v>
      </c>
      <c r="D690" t="s">
        <v>285</v>
      </c>
      <c r="E690">
        <v>14.29490931</v>
      </c>
      <c r="F690">
        <v>120.86054397623001</v>
      </c>
      <c r="G690" t="s">
        <v>291</v>
      </c>
      <c r="H690" t="s">
        <v>34</v>
      </c>
    </row>
    <row r="691" spans="1:8" x14ac:dyDescent="0.25">
      <c r="A691">
        <v>690</v>
      </c>
      <c r="B691" t="s">
        <v>531</v>
      </c>
      <c r="C691" t="s">
        <v>32</v>
      </c>
      <c r="D691" t="s">
        <v>487</v>
      </c>
      <c r="E691">
        <v>23.540049</v>
      </c>
      <c r="F691">
        <v>0</v>
      </c>
      <c r="G691" t="s">
        <v>291</v>
      </c>
      <c r="H691" t="s">
        <v>34</v>
      </c>
    </row>
    <row r="692" spans="1:8" x14ac:dyDescent="0.25">
      <c r="A692">
        <v>691</v>
      </c>
      <c r="B692" t="s">
        <v>530</v>
      </c>
      <c r="C692" t="s">
        <v>290</v>
      </c>
      <c r="D692" t="s">
        <v>487</v>
      </c>
      <c r="E692">
        <v>23.540049</v>
      </c>
      <c r="F692">
        <v>23.540049</v>
      </c>
      <c r="G692" t="s">
        <v>291</v>
      </c>
      <c r="H692" t="s">
        <v>34</v>
      </c>
    </row>
    <row r="693" spans="1:8" x14ac:dyDescent="0.25">
      <c r="A693">
        <v>692</v>
      </c>
      <c r="B693" t="s">
        <v>529</v>
      </c>
      <c r="C693" t="s">
        <v>32</v>
      </c>
      <c r="D693" t="s">
        <v>284</v>
      </c>
      <c r="E693">
        <v>13.86310404</v>
      </c>
      <c r="F693" s="21">
        <v>6.8340362240000004E-9</v>
      </c>
      <c r="G693" t="s">
        <v>291</v>
      </c>
      <c r="H693" t="s">
        <v>34</v>
      </c>
    </row>
    <row r="694" spans="1:8" x14ac:dyDescent="0.25">
      <c r="A694">
        <v>693</v>
      </c>
      <c r="B694" t="s">
        <v>528</v>
      </c>
      <c r="C694" t="s">
        <v>294</v>
      </c>
      <c r="D694" t="s">
        <v>277</v>
      </c>
      <c r="E694">
        <v>6.8751400000000001E-3</v>
      </c>
      <c r="F694">
        <v>38.474771996669602</v>
      </c>
      <c r="G694" t="s">
        <v>291</v>
      </c>
      <c r="H694" t="s">
        <v>34</v>
      </c>
    </row>
    <row r="695" spans="1:8" x14ac:dyDescent="0.25">
      <c r="A695">
        <v>694</v>
      </c>
      <c r="B695" t="s">
        <v>528</v>
      </c>
      <c r="C695" t="s">
        <v>294</v>
      </c>
      <c r="D695" t="s">
        <v>279</v>
      </c>
      <c r="E695">
        <v>2.703E-5</v>
      </c>
      <c r="F695">
        <v>0.12943509504036599</v>
      </c>
      <c r="G695" t="s">
        <v>291</v>
      </c>
      <c r="H695" t="s">
        <v>34</v>
      </c>
    </row>
    <row r="696" spans="1:8" x14ac:dyDescent="0.25">
      <c r="A696">
        <v>695</v>
      </c>
      <c r="B696" t="s">
        <v>527</v>
      </c>
      <c r="C696" t="s">
        <v>294</v>
      </c>
      <c r="D696" t="s">
        <v>271</v>
      </c>
      <c r="E696">
        <v>1.5E-6</v>
      </c>
      <c r="F696">
        <v>5.4312400000000004E-3</v>
      </c>
      <c r="G696" t="s">
        <v>289</v>
      </c>
      <c r="H696" t="s">
        <v>34</v>
      </c>
    </row>
    <row r="697" spans="1:8" x14ac:dyDescent="0.25">
      <c r="A697">
        <v>696</v>
      </c>
      <c r="B697" t="s">
        <v>526</v>
      </c>
      <c r="C697" t="s">
        <v>294</v>
      </c>
      <c r="D697" t="s">
        <v>284</v>
      </c>
      <c r="E697">
        <v>7.3481500000000003E-3</v>
      </c>
      <c r="F697">
        <v>13.863104046834</v>
      </c>
      <c r="G697" t="s">
        <v>291</v>
      </c>
      <c r="H697" t="s">
        <v>34</v>
      </c>
    </row>
    <row r="698" spans="1:8" x14ac:dyDescent="0.25">
      <c r="A698">
        <v>697</v>
      </c>
      <c r="B698" t="s">
        <v>525</v>
      </c>
      <c r="C698" t="s">
        <v>294</v>
      </c>
      <c r="D698" t="s">
        <v>272</v>
      </c>
      <c r="E698">
        <v>3.7931999999999999E-4</v>
      </c>
      <c r="F698">
        <v>0.154216240679526</v>
      </c>
      <c r="G698" t="s">
        <v>291</v>
      </c>
      <c r="H698" t="s">
        <v>34</v>
      </c>
    </row>
    <row r="699" spans="1:8" x14ac:dyDescent="0.25">
      <c r="A699">
        <v>698</v>
      </c>
      <c r="B699" t="s">
        <v>524</v>
      </c>
      <c r="C699" t="s">
        <v>294</v>
      </c>
      <c r="D699" t="s">
        <v>278</v>
      </c>
      <c r="E699">
        <v>7.2990000000000004E-5</v>
      </c>
      <c r="F699">
        <v>0.84782744349385697</v>
      </c>
      <c r="G699" t="s">
        <v>291</v>
      </c>
      <c r="H699" t="s">
        <v>34</v>
      </c>
    </row>
    <row r="700" spans="1:8" x14ac:dyDescent="0.25">
      <c r="A700">
        <v>699</v>
      </c>
      <c r="B700" t="s">
        <v>523</v>
      </c>
      <c r="C700" t="s">
        <v>294</v>
      </c>
      <c r="D700" t="s">
        <v>279</v>
      </c>
      <c r="E700">
        <v>2E-8</v>
      </c>
      <c r="F700">
        <v>0.129408063105617</v>
      </c>
      <c r="G700" t="s">
        <v>291</v>
      </c>
      <c r="H700" t="s">
        <v>34</v>
      </c>
    </row>
    <row r="701" spans="1:8" x14ac:dyDescent="0.25">
      <c r="A701">
        <v>700</v>
      </c>
      <c r="B701" t="s">
        <v>522</v>
      </c>
      <c r="C701" t="s">
        <v>294</v>
      </c>
      <c r="D701" t="s">
        <v>277</v>
      </c>
      <c r="E701">
        <v>5.3130299999999998E-3</v>
      </c>
      <c r="F701">
        <v>38.4678968473346</v>
      </c>
      <c r="G701" t="s">
        <v>291</v>
      </c>
      <c r="H701" t="s">
        <v>34</v>
      </c>
    </row>
    <row r="702" spans="1:8" x14ac:dyDescent="0.25">
      <c r="A702">
        <v>701</v>
      </c>
      <c r="B702" t="s">
        <v>521</v>
      </c>
      <c r="C702" t="s">
        <v>294</v>
      </c>
      <c r="D702" t="s">
        <v>271</v>
      </c>
      <c r="E702">
        <v>1.1999999999999999E-6</v>
      </c>
      <c r="F702">
        <v>5.4297399999999997E-3</v>
      </c>
      <c r="G702" t="s">
        <v>289</v>
      </c>
      <c r="H702" t="s">
        <v>34</v>
      </c>
    </row>
    <row r="703" spans="1:8" x14ac:dyDescent="0.25">
      <c r="A703">
        <v>702</v>
      </c>
      <c r="B703" t="s">
        <v>520</v>
      </c>
      <c r="C703" t="s">
        <v>294</v>
      </c>
      <c r="D703" t="s">
        <v>279</v>
      </c>
      <c r="E703">
        <v>4.1690000000000002E-5</v>
      </c>
      <c r="F703">
        <v>0.129408037354933</v>
      </c>
      <c r="G703" t="s">
        <v>291</v>
      </c>
      <c r="H703" t="s">
        <v>34</v>
      </c>
    </row>
    <row r="704" spans="1:8" x14ac:dyDescent="0.25">
      <c r="A704">
        <v>703</v>
      </c>
      <c r="B704" t="s">
        <v>519</v>
      </c>
      <c r="C704" t="s">
        <v>294</v>
      </c>
      <c r="D704" t="s">
        <v>274</v>
      </c>
      <c r="E704">
        <v>5.0819999999999998E-5</v>
      </c>
      <c r="F704">
        <v>10.307863996580799</v>
      </c>
      <c r="G704" t="s">
        <v>291</v>
      </c>
      <c r="H704" t="s">
        <v>34</v>
      </c>
    </row>
    <row r="705" spans="1:8" x14ac:dyDescent="0.25">
      <c r="A705">
        <v>704</v>
      </c>
      <c r="B705" t="s">
        <v>519</v>
      </c>
      <c r="C705" t="s">
        <v>294</v>
      </c>
      <c r="D705" t="s">
        <v>273</v>
      </c>
      <c r="E705">
        <v>7.5392000000000005E-4</v>
      </c>
      <c r="F705">
        <v>7.5392653973621604E-4</v>
      </c>
      <c r="G705" t="s">
        <v>291</v>
      </c>
      <c r="H705" t="s">
        <v>34</v>
      </c>
    </row>
    <row r="706" spans="1:8" x14ac:dyDescent="0.25">
      <c r="A706">
        <v>705</v>
      </c>
      <c r="B706" t="s">
        <v>519</v>
      </c>
      <c r="C706" t="s">
        <v>294</v>
      </c>
      <c r="D706" t="s">
        <v>272</v>
      </c>
      <c r="E706">
        <v>0</v>
      </c>
      <c r="F706">
        <v>0.15383691679185499</v>
      </c>
      <c r="G706" t="s">
        <v>291</v>
      </c>
      <c r="H706" t="s">
        <v>34</v>
      </c>
    </row>
    <row r="707" spans="1:8" x14ac:dyDescent="0.25">
      <c r="A707">
        <v>706</v>
      </c>
      <c r="B707" t="s">
        <v>519</v>
      </c>
      <c r="C707" t="s">
        <v>294</v>
      </c>
      <c r="D707" t="s">
        <v>278</v>
      </c>
      <c r="E707">
        <v>0</v>
      </c>
      <c r="F707">
        <v>0.84775444585002102</v>
      </c>
      <c r="G707" t="s">
        <v>291</v>
      </c>
      <c r="H707" t="s">
        <v>34</v>
      </c>
    </row>
    <row r="708" spans="1:8" x14ac:dyDescent="0.25">
      <c r="A708">
        <v>707</v>
      </c>
      <c r="B708" t="s">
        <v>518</v>
      </c>
      <c r="C708" t="s">
        <v>294</v>
      </c>
      <c r="D708" t="s">
        <v>285</v>
      </c>
      <c r="E708">
        <v>1.3378050000000001E-2</v>
      </c>
      <c r="F708">
        <v>106.56563466623</v>
      </c>
      <c r="G708" t="s">
        <v>291</v>
      </c>
      <c r="H708" t="s">
        <v>34</v>
      </c>
    </row>
    <row r="709" spans="1:8" x14ac:dyDescent="0.25">
      <c r="A709">
        <v>708</v>
      </c>
      <c r="B709" t="s">
        <v>517</v>
      </c>
      <c r="C709" t="s">
        <v>294</v>
      </c>
      <c r="D709" t="s">
        <v>277</v>
      </c>
      <c r="E709">
        <v>7.0000000000000005E-8</v>
      </c>
      <c r="F709">
        <v>38.462583809205803</v>
      </c>
      <c r="G709" t="s">
        <v>291</v>
      </c>
      <c r="H709" t="s">
        <v>34</v>
      </c>
    </row>
    <row r="710" spans="1:8" x14ac:dyDescent="0.25">
      <c r="A710">
        <v>709</v>
      </c>
      <c r="B710" t="s">
        <v>517</v>
      </c>
      <c r="C710" t="s">
        <v>294</v>
      </c>
      <c r="D710" t="s">
        <v>284</v>
      </c>
      <c r="E710">
        <v>2.9999999999999997E-8</v>
      </c>
      <c r="F710">
        <v>13.855755886931099</v>
      </c>
      <c r="G710" t="s">
        <v>291</v>
      </c>
      <c r="H710" t="s">
        <v>34</v>
      </c>
    </row>
    <row r="711" spans="1:8" x14ac:dyDescent="0.25">
      <c r="A711">
        <v>710</v>
      </c>
      <c r="B711" t="s">
        <v>516</v>
      </c>
      <c r="C711" t="s">
        <v>294</v>
      </c>
      <c r="D711" t="s">
        <v>279</v>
      </c>
      <c r="E711">
        <v>0</v>
      </c>
      <c r="F711">
        <v>0.12936634368370001</v>
      </c>
      <c r="G711" t="s">
        <v>291</v>
      </c>
      <c r="H711" t="s">
        <v>34</v>
      </c>
    </row>
    <row r="712" spans="1:8" x14ac:dyDescent="0.25">
      <c r="A712">
        <v>711</v>
      </c>
      <c r="B712" t="s">
        <v>515</v>
      </c>
      <c r="C712" t="s">
        <v>290</v>
      </c>
      <c r="D712" t="s">
        <v>274</v>
      </c>
      <c r="E712">
        <v>7.0598018400000004</v>
      </c>
      <c r="F712">
        <v>10.3078131716819</v>
      </c>
      <c r="G712" t="s">
        <v>291</v>
      </c>
      <c r="H712" t="s">
        <v>34</v>
      </c>
    </row>
    <row r="713" spans="1:8" x14ac:dyDescent="0.25">
      <c r="A713">
        <v>712</v>
      </c>
      <c r="B713" t="s">
        <v>514</v>
      </c>
      <c r="C713" t="s">
        <v>32</v>
      </c>
      <c r="D713" t="s">
        <v>487</v>
      </c>
      <c r="E713">
        <v>74.954127999999997</v>
      </c>
      <c r="F713">
        <v>0</v>
      </c>
      <c r="G713" t="s">
        <v>291</v>
      </c>
      <c r="H713" t="s">
        <v>34</v>
      </c>
    </row>
    <row r="714" spans="1:8" x14ac:dyDescent="0.25">
      <c r="A714">
        <v>713</v>
      </c>
      <c r="B714" t="s">
        <v>513</v>
      </c>
      <c r="C714" t="s">
        <v>290</v>
      </c>
      <c r="D714" t="s">
        <v>278</v>
      </c>
      <c r="E714">
        <v>0.46421815999999999</v>
      </c>
      <c r="F714">
        <v>0.84775444571575598</v>
      </c>
      <c r="G714" t="s">
        <v>291</v>
      </c>
      <c r="H714" t="s">
        <v>34</v>
      </c>
    </row>
    <row r="715" spans="1:8" x14ac:dyDescent="0.25">
      <c r="A715">
        <v>714</v>
      </c>
      <c r="B715" t="s">
        <v>512</v>
      </c>
      <c r="C715" t="s">
        <v>32</v>
      </c>
      <c r="D715" t="s">
        <v>487</v>
      </c>
      <c r="E715">
        <v>74.954127</v>
      </c>
      <c r="F715">
        <v>74.954127999999997</v>
      </c>
      <c r="G715" t="s">
        <v>291</v>
      </c>
      <c r="H715" t="s">
        <v>34</v>
      </c>
    </row>
    <row r="716" spans="1:8" x14ac:dyDescent="0.25">
      <c r="A716">
        <v>715</v>
      </c>
      <c r="B716" t="s">
        <v>511</v>
      </c>
      <c r="C716" t="s">
        <v>290</v>
      </c>
      <c r="D716" t="s">
        <v>487</v>
      </c>
      <c r="E716">
        <v>149.908255</v>
      </c>
      <c r="F716">
        <v>149.908255</v>
      </c>
      <c r="G716" t="s">
        <v>291</v>
      </c>
      <c r="H716" t="s">
        <v>34</v>
      </c>
    </row>
    <row r="717" spans="1:8" x14ac:dyDescent="0.25">
      <c r="A717">
        <v>716</v>
      </c>
      <c r="B717" t="s">
        <v>510</v>
      </c>
      <c r="C717" t="s">
        <v>32</v>
      </c>
      <c r="D717" t="s">
        <v>281</v>
      </c>
      <c r="E717">
        <v>143.681736</v>
      </c>
      <c r="F717">
        <v>0</v>
      </c>
      <c r="G717" t="s">
        <v>291</v>
      </c>
      <c r="H717" t="s">
        <v>34</v>
      </c>
    </row>
    <row r="718" spans="1:8" x14ac:dyDescent="0.25">
      <c r="A718">
        <v>717</v>
      </c>
      <c r="B718" t="s">
        <v>509</v>
      </c>
      <c r="C718" t="s">
        <v>290</v>
      </c>
      <c r="D718" t="s">
        <v>280</v>
      </c>
      <c r="E718">
        <v>0.17370318000000001</v>
      </c>
      <c r="F718">
        <v>0.37669749312443301</v>
      </c>
      <c r="G718" t="s">
        <v>291</v>
      </c>
      <c r="H718" t="s">
        <v>34</v>
      </c>
    </row>
    <row r="719" spans="1:8" x14ac:dyDescent="0.25">
      <c r="A719">
        <v>718</v>
      </c>
      <c r="B719" t="s">
        <v>508</v>
      </c>
      <c r="C719" t="s">
        <v>32</v>
      </c>
      <c r="D719" t="s">
        <v>487</v>
      </c>
      <c r="E719">
        <v>70.456564</v>
      </c>
      <c r="F719">
        <v>0</v>
      </c>
      <c r="G719" t="s">
        <v>291</v>
      </c>
      <c r="H719" t="s">
        <v>34</v>
      </c>
    </row>
    <row r="720" spans="1:8" x14ac:dyDescent="0.25">
      <c r="A720">
        <v>719</v>
      </c>
      <c r="B720" t="s">
        <v>507</v>
      </c>
      <c r="C720" t="s">
        <v>290</v>
      </c>
      <c r="D720" t="s">
        <v>487</v>
      </c>
      <c r="E720">
        <v>35.399070999999999</v>
      </c>
      <c r="F720">
        <v>70.456564</v>
      </c>
      <c r="G720" t="s">
        <v>291</v>
      </c>
      <c r="H720" t="s">
        <v>34</v>
      </c>
    </row>
    <row r="721" spans="1:8" x14ac:dyDescent="0.25">
      <c r="A721">
        <v>720</v>
      </c>
      <c r="B721" t="s">
        <v>506</v>
      </c>
      <c r="C721" t="s">
        <v>32</v>
      </c>
      <c r="D721" t="s">
        <v>273</v>
      </c>
      <c r="E721">
        <v>44.150389240000003</v>
      </c>
      <c r="F721" s="21">
        <v>3.5780771840000001E-9</v>
      </c>
      <c r="G721" t="s">
        <v>291</v>
      </c>
      <c r="H721" t="s">
        <v>34</v>
      </c>
    </row>
    <row r="722" spans="1:8" x14ac:dyDescent="0.25">
      <c r="A722">
        <v>721</v>
      </c>
      <c r="B722" t="s">
        <v>505</v>
      </c>
      <c r="C722" t="s">
        <v>290</v>
      </c>
      <c r="D722" t="s">
        <v>487</v>
      </c>
      <c r="E722">
        <v>35.057493000000001</v>
      </c>
      <c r="F722">
        <v>35.057493000000001</v>
      </c>
      <c r="G722" t="s">
        <v>291</v>
      </c>
      <c r="H722" t="s">
        <v>34</v>
      </c>
    </row>
    <row r="723" spans="1:8" x14ac:dyDescent="0.25">
      <c r="A723">
        <v>722</v>
      </c>
      <c r="B723" t="s">
        <v>504</v>
      </c>
      <c r="C723" t="s">
        <v>32</v>
      </c>
      <c r="D723" t="s">
        <v>272</v>
      </c>
      <c r="E723">
        <v>2.2029195700000002</v>
      </c>
      <c r="F723">
        <v>0.15383691598217999</v>
      </c>
      <c r="G723" t="s">
        <v>291</v>
      </c>
      <c r="H723" t="s">
        <v>34</v>
      </c>
    </row>
    <row r="724" spans="1:8" x14ac:dyDescent="0.25">
      <c r="A724">
        <v>723</v>
      </c>
      <c r="B724" t="s">
        <v>503</v>
      </c>
      <c r="C724" t="s">
        <v>294</v>
      </c>
      <c r="D724" t="s">
        <v>284</v>
      </c>
      <c r="E724">
        <v>4.4293000000000002E-4</v>
      </c>
      <c r="F724">
        <v>13.855755847955299</v>
      </c>
      <c r="G724" t="s">
        <v>291</v>
      </c>
      <c r="H724" t="s">
        <v>34</v>
      </c>
    </row>
    <row r="725" spans="1:8" x14ac:dyDescent="0.25">
      <c r="A725">
        <v>724</v>
      </c>
      <c r="B725" t="s">
        <v>502</v>
      </c>
      <c r="C725" t="s">
        <v>294</v>
      </c>
      <c r="D725" t="s">
        <v>272</v>
      </c>
      <c r="E725">
        <v>1.7189000000000001E-4</v>
      </c>
      <c r="F725">
        <v>2.3567564859821801</v>
      </c>
      <c r="G725" t="s">
        <v>291</v>
      </c>
      <c r="H725" t="s">
        <v>34</v>
      </c>
    </row>
    <row r="726" spans="1:8" x14ac:dyDescent="0.25">
      <c r="A726">
        <v>725</v>
      </c>
      <c r="B726" t="s">
        <v>501</v>
      </c>
      <c r="C726" t="s">
        <v>294</v>
      </c>
      <c r="D726" t="s">
        <v>273</v>
      </c>
      <c r="E726">
        <v>3.1464900000000001E-3</v>
      </c>
      <c r="F726">
        <v>44.150389243577997</v>
      </c>
      <c r="G726" t="s">
        <v>291</v>
      </c>
      <c r="H726" t="s">
        <v>34</v>
      </c>
    </row>
    <row r="727" spans="1:8" x14ac:dyDescent="0.25">
      <c r="A727">
        <v>726</v>
      </c>
      <c r="B727" t="s">
        <v>500</v>
      </c>
      <c r="C727" t="s">
        <v>294</v>
      </c>
      <c r="D727" t="s">
        <v>284</v>
      </c>
      <c r="E727">
        <v>1.0402199999999999E-3</v>
      </c>
      <c r="F727">
        <v>13.8553129167588</v>
      </c>
      <c r="G727" t="s">
        <v>291</v>
      </c>
      <c r="H727" t="s">
        <v>34</v>
      </c>
    </row>
    <row r="728" spans="1:8" x14ac:dyDescent="0.25">
      <c r="A728">
        <v>727</v>
      </c>
      <c r="B728" t="s">
        <v>499</v>
      </c>
      <c r="C728" t="s">
        <v>294</v>
      </c>
      <c r="D728" t="s">
        <v>273</v>
      </c>
      <c r="E728">
        <v>4.7560299999999996E-3</v>
      </c>
      <c r="F728">
        <v>44.147242747323602</v>
      </c>
      <c r="G728" t="s">
        <v>291</v>
      </c>
      <c r="H728" t="s">
        <v>34</v>
      </c>
    </row>
    <row r="729" spans="1:8" x14ac:dyDescent="0.25">
      <c r="A729">
        <v>728</v>
      </c>
      <c r="B729" t="s">
        <v>499</v>
      </c>
      <c r="C729" t="s">
        <v>294</v>
      </c>
      <c r="D729" t="s">
        <v>272</v>
      </c>
      <c r="E729">
        <v>2.7394000000000002E-4</v>
      </c>
      <c r="F729">
        <v>2.35658459247936</v>
      </c>
      <c r="G729" t="s">
        <v>291</v>
      </c>
      <c r="H729" t="s">
        <v>34</v>
      </c>
    </row>
    <row r="730" spans="1:8" x14ac:dyDescent="0.25">
      <c r="A730">
        <v>729</v>
      </c>
      <c r="B730" t="s">
        <v>499</v>
      </c>
      <c r="C730" t="s">
        <v>294</v>
      </c>
      <c r="D730" t="s">
        <v>274</v>
      </c>
      <c r="E730">
        <v>3.4790999999999999E-4</v>
      </c>
      <c r="F730">
        <v>3.2480113316819499</v>
      </c>
      <c r="G730" t="s">
        <v>291</v>
      </c>
      <c r="H730" t="s">
        <v>34</v>
      </c>
    </row>
    <row r="731" spans="1:8" x14ac:dyDescent="0.25">
      <c r="A731">
        <v>730</v>
      </c>
      <c r="B731" t="s">
        <v>499</v>
      </c>
      <c r="C731" t="s">
        <v>294</v>
      </c>
      <c r="D731" t="s">
        <v>278</v>
      </c>
      <c r="E731">
        <v>4.5680000000000003E-5</v>
      </c>
      <c r="F731">
        <v>0.38353628571575599</v>
      </c>
      <c r="G731" t="s">
        <v>291</v>
      </c>
      <c r="H731" t="s">
        <v>34</v>
      </c>
    </row>
    <row r="732" spans="1:8" x14ac:dyDescent="0.25">
      <c r="A732">
        <v>731</v>
      </c>
      <c r="B732" t="s">
        <v>498</v>
      </c>
      <c r="C732" t="s">
        <v>294</v>
      </c>
      <c r="D732" t="s">
        <v>284</v>
      </c>
      <c r="E732">
        <v>6.4284900000000002E-3</v>
      </c>
      <c r="F732">
        <v>13.8542726907339</v>
      </c>
      <c r="G732" t="s">
        <v>291</v>
      </c>
      <c r="H732" t="s">
        <v>34</v>
      </c>
    </row>
    <row r="733" spans="1:8" x14ac:dyDescent="0.25">
      <c r="A733">
        <v>732</v>
      </c>
      <c r="B733" t="s">
        <v>498</v>
      </c>
      <c r="C733" t="s">
        <v>294</v>
      </c>
      <c r="D733" t="s">
        <v>277</v>
      </c>
      <c r="E733">
        <v>7.2003700000000002E-3</v>
      </c>
      <c r="F733">
        <v>38.462583730822899</v>
      </c>
      <c r="G733" t="s">
        <v>291</v>
      </c>
      <c r="H733" t="s">
        <v>34</v>
      </c>
    </row>
    <row r="734" spans="1:8" x14ac:dyDescent="0.25">
      <c r="A734">
        <v>733</v>
      </c>
      <c r="B734" t="s">
        <v>498</v>
      </c>
      <c r="C734" t="s">
        <v>294</v>
      </c>
      <c r="D734" t="s">
        <v>285</v>
      </c>
      <c r="E734">
        <v>1.284443E-2</v>
      </c>
      <c r="F734">
        <v>106.55225660889</v>
      </c>
      <c r="G734" t="s">
        <v>291</v>
      </c>
      <c r="H734" t="s">
        <v>34</v>
      </c>
    </row>
    <row r="735" spans="1:8" x14ac:dyDescent="0.25">
      <c r="A735">
        <v>734</v>
      </c>
      <c r="B735" t="s">
        <v>497</v>
      </c>
      <c r="C735" t="s">
        <v>294</v>
      </c>
      <c r="D735" t="s">
        <v>279</v>
      </c>
      <c r="E735">
        <v>4.3269999999999997E-5</v>
      </c>
      <c r="F735">
        <v>0.12936634316172399</v>
      </c>
      <c r="G735" t="s">
        <v>291</v>
      </c>
      <c r="H735" t="s">
        <v>34</v>
      </c>
    </row>
    <row r="736" spans="1:8" x14ac:dyDescent="0.25">
      <c r="A736">
        <v>735</v>
      </c>
      <c r="B736" t="s">
        <v>497</v>
      </c>
      <c r="C736" t="s">
        <v>294</v>
      </c>
      <c r="D736" t="s">
        <v>271</v>
      </c>
      <c r="E736">
        <v>8.9999999999999996E-7</v>
      </c>
      <c r="F736">
        <v>5.4285399999999999E-3</v>
      </c>
      <c r="G736" t="s">
        <v>289</v>
      </c>
      <c r="H736" t="s">
        <v>34</v>
      </c>
    </row>
    <row r="737" spans="1:8" x14ac:dyDescent="0.25">
      <c r="A737">
        <v>736</v>
      </c>
      <c r="B737" t="s">
        <v>496</v>
      </c>
      <c r="C737" t="s">
        <v>294</v>
      </c>
      <c r="D737" t="s">
        <v>271</v>
      </c>
      <c r="E737">
        <v>8.9999999999999996E-7</v>
      </c>
      <c r="F737">
        <v>5.4276400000000001E-3</v>
      </c>
      <c r="G737" t="s">
        <v>289</v>
      </c>
      <c r="H737" t="s">
        <v>34</v>
      </c>
    </row>
    <row r="738" spans="1:8" x14ac:dyDescent="0.25">
      <c r="A738">
        <v>737</v>
      </c>
      <c r="B738" t="s">
        <v>495</v>
      </c>
      <c r="C738" t="s">
        <v>294</v>
      </c>
      <c r="D738" t="s">
        <v>279</v>
      </c>
      <c r="E738">
        <v>1.0499999999999999E-6</v>
      </c>
      <c r="F738">
        <v>0.12932306948983599</v>
      </c>
      <c r="G738" t="s">
        <v>291</v>
      </c>
      <c r="H738" t="s">
        <v>34</v>
      </c>
    </row>
    <row r="739" spans="1:8" x14ac:dyDescent="0.25">
      <c r="A739">
        <v>738</v>
      </c>
      <c r="B739" t="s">
        <v>494</v>
      </c>
      <c r="C739" t="s">
        <v>290</v>
      </c>
      <c r="D739" t="s">
        <v>285</v>
      </c>
      <c r="E739">
        <v>20.336273009999999</v>
      </c>
      <c r="F739">
        <v>106.539412173624</v>
      </c>
      <c r="G739" t="s">
        <v>291</v>
      </c>
      <c r="H739" t="s">
        <v>34</v>
      </c>
    </row>
    <row r="740" spans="1:8" x14ac:dyDescent="0.25">
      <c r="A740">
        <v>739</v>
      </c>
      <c r="B740" t="s">
        <v>493</v>
      </c>
      <c r="C740" t="s">
        <v>32</v>
      </c>
      <c r="D740" t="s">
        <v>487</v>
      </c>
      <c r="E740">
        <v>35.284481</v>
      </c>
      <c r="F740">
        <v>0</v>
      </c>
      <c r="G740" t="s">
        <v>291</v>
      </c>
      <c r="H740" t="s">
        <v>34</v>
      </c>
    </row>
    <row r="741" spans="1:8" x14ac:dyDescent="0.25">
      <c r="A741">
        <v>740</v>
      </c>
      <c r="B741" t="s">
        <v>492</v>
      </c>
      <c r="C741" t="s">
        <v>290</v>
      </c>
      <c r="D741" t="s">
        <v>487</v>
      </c>
      <c r="E741">
        <v>35.284481</v>
      </c>
      <c r="F741">
        <v>35.284481</v>
      </c>
      <c r="G741" t="s">
        <v>291</v>
      </c>
      <c r="H741" t="s">
        <v>34</v>
      </c>
    </row>
    <row r="742" spans="1:8" x14ac:dyDescent="0.25">
      <c r="A742">
        <v>741</v>
      </c>
      <c r="B742" t="s">
        <v>491</v>
      </c>
      <c r="C742" t="s">
        <v>32</v>
      </c>
      <c r="D742" t="s">
        <v>282</v>
      </c>
      <c r="E742">
        <v>1.86654773</v>
      </c>
      <c r="F742" s="21">
        <v>4.2000000000000004E-9</v>
      </c>
      <c r="G742" t="s">
        <v>291</v>
      </c>
      <c r="H742" t="s">
        <v>34</v>
      </c>
    </row>
    <row r="743" spans="1:8" x14ac:dyDescent="0.25">
      <c r="A743">
        <v>742</v>
      </c>
      <c r="B743" t="s">
        <v>490</v>
      </c>
      <c r="C743" t="s">
        <v>290</v>
      </c>
      <c r="D743" t="s">
        <v>285</v>
      </c>
      <c r="E743">
        <v>20.337314760000002</v>
      </c>
      <c r="F743">
        <v>86.203139163624698</v>
      </c>
      <c r="G743" t="s">
        <v>291</v>
      </c>
      <c r="H743" t="s">
        <v>34</v>
      </c>
    </row>
    <row r="744" spans="1:8" x14ac:dyDescent="0.25">
      <c r="A744">
        <v>743</v>
      </c>
      <c r="B744" t="s">
        <v>489</v>
      </c>
      <c r="C744" t="s">
        <v>32</v>
      </c>
      <c r="D744" t="s">
        <v>487</v>
      </c>
      <c r="E744">
        <v>35.265880000000003</v>
      </c>
      <c r="F744">
        <v>0</v>
      </c>
      <c r="G744" t="s">
        <v>291</v>
      </c>
      <c r="H744" t="s">
        <v>34</v>
      </c>
    </row>
    <row r="745" spans="1:8" x14ac:dyDescent="0.25">
      <c r="A745">
        <v>744</v>
      </c>
      <c r="B745" t="s">
        <v>488</v>
      </c>
      <c r="C745" t="s">
        <v>290</v>
      </c>
      <c r="D745" t="s">
        <v>487</v>
      </c>
      <c r="E745">
        <v>35.265880000000003</v>
      </c>
      <c r="F745">
        <v>35.265880000000003</v>
      </c>
      <c r="G745" t="s">
        <v>291</v>
      </c>
      <c r="H745" t="s">
        <v>34</v>
      </c>
    </row>
    <row r="746" spans="1:8" x14ac:dyDescent="0.25">
      <c r="A746">
        <v>745</v>
      </c>
      <c r="B746" t="s">
        <v>486</v>
      </c>
      <c r="C746" t="s">
        <v>32</v>
      </c>
      <c r="D746" t="s">
        <v>282</v>
      </c>
      <c r="E746">
        <v>1.86654772</v>
      </c>
      <c r="F746">
        <v>1.8665477342000001</v>
      </c>
      <c r="G746" t="s">
        <v>291</v>
      </c>
      <c r="H746" t="s">
        <v>34</v>
      </c>
    </row>
    <row r="747" spans="1:8" x14ac:dyDescent="0.25">
      <c r="A747">
        <v>746</v>
      </c>
      <c r="B747" t="s">
        <v>485</v>
      </c>
      <c r="C747" t="s">
        <v>301</v>
      </c>
      <c r="D747" t="s">
        <v>285</v>
      </c>
      <c r="E747">
        <v>8.4838899999999991E-3</v>
      </c>
      <c r="F747">
        <v>65.8658244036247</v>
      </c>
      <c r="G747" t="s">
        <v>291</v>
      </c>
      <c r="H747" t="s">
        <v>34</v>
      </c>
    </row>
    <row r="748" spans="1:8" x14ac:dyDescent="0.25">
      <c r="A748">
        <v>747</v>
      </c>
      <c r="B748" t="s">
        <v>485</v>
      </c>
      <c r="C748" t="s">
        <v>294</v>
      </c>
      <c r="D748" t="s">
        <v>285</v>
      </c>
      <c r="E748">
        <v>0.33935567</v>
      </c>
      <c r="F748">
        <v>65.857340511765301</v>
      </c>
      <c r="G748" t="s">
        <v>291</v>
      </c>
      <c r="H748" t="s">
        <v>34</v>
      </c>
    </row>
    <row r="749" spans="1:8" x14ac:dyDescent="0.25">
      <c r="A749">
        <v>748</v>
      </c>
      <c r="B749" t="s">
        <v>484</v>
      </c>
      <c r="C749" t="s">
        <v>294</v>
      </c>
      <c r="D749" t="s">
        <v>279</v>
      </c>
      <c r="E749">
        <v>6.19E-6</v>
      </c>
      <c r="F749">
        <v>0.12932201809250499</v>
      </c>
      <c r="G749" t="s">
        <v>291</v>
      </c>
      <c r="H749" t="s">
        <v>34</v>
      </c>
    </row>
    <row r="750" spans="1:8" x14ac:dyDescent="0.25">
      <c r="A750">
        <v>749</v>
      </c>
      <c r="B750" t="s">
        <v>483</v>
      </c>
      <c r="C750" t="s">
        <v>294</v>
      </c>
      <c r="D750" t="s">
        <v>271</v>
      </c>
      <c r="E750">
        <v>8.9999999999999996E-7</v>
      </c>
      <c r="F750">
        <v>5.4267400000000002E-3</v>
      </c>
      <c r="G750" t="s">
        <v>289</v>
      </c>
      <c r="H750" t="s">
        <v>34</v>
      </c>
    </row>
    <row r="751" spans="1:8" x14ac:dyDescent="0.25">
      <c r="A751">
        <v>750</v>
      </c>
      <c r="B751" t="s">
        <v>482</v>
      </c>
      <c r="C751" t="s">
        <v>294</v>
      </c>
      <c r="D751" t="s">
        <v>274</v>
      </c>
      <c r="E751">
        <v>6.9893100000000003E-3</v>
      </c>
      <c r="F751">
        <v>3.2476634201965799</v>
      </c>
      <c r="G751" t="s">
        <v>291</v>
      </c>
      <c r="H751" t="s">
        <v>34</v>
      </c>
    </row>
    <row r="752" spans="1:8" x14ac:dyDescent="0.25">
      <c r="A752">
        <v>751</v>
      </c>
      <c r="B752" t="s">
        <v>481</v>
      </c>
      <c r="C752" t="s">
        <v>294</v>
      </c>
      <c r="D752" t="s">
        <v>273</v>
      </c>
      <c r="E752">
        <v>9.4162700000000002E-2</v>
      </c>
      <c r="F752">
        <v>44.142486707923801</v>
      </c>
      <c r="G752" t="s">
        <v>291</v>
      </c>
      <c r="H752" t="s">
        <v>34</v>
      </c>
    </row>
    <row r="753" spans="1:8" x14ac:dyDescent="0.25">
      <c r="A753">
        <v>752</v>
      </c>
      <c r="B753" t="s">
        <v>480</v>
      </c>
      <c r="C753" t="s">
        <v>294</v>
      </c>
      <c r="D753" t="s">
        <v>272</v>
      </c>
      <c r="E753">
        <v>5.1441200000000003E-3</v>
      </c>
      <c r="F753">
        <v>2.3563106508051801</v>
      </c>
      <c r="G753" t="s">
        <v>291</v>
      </c>
      <c r="H753" t="s">
        <v>34</v>
      </c>
    </row>
    <row r="754" spans="1:8" x14ac:dyDescent="0.25">
      <c r="A754">
        <v>753</v>
      </c>
      <c r="B754" t="s">
        <v>479</v>
      </c>
      <c r="C754" t="s">
        <v>294</v>
      </c>
      <c r="D754" t="s">
        <v>278</v>
      </c>
      <c r="E754">
        <v>1.0676E-4</v>
      </c>
      <c r="F754">
        <v>0.383490604084683</v>
      </c>
      <c r="G754" t="s">
        <v>291</v>
      </c>
      <c r="H754" t="s">
        <v>34</v>
      </c>
    </row>
    <row r="755" spans="1:8" x14ac:dyDescent="0.25">
      <c r="A755">
        <v>754</v>
      </c>
      <c r="B755" t="s">
        <v>478</v>
      </c>
      <c r="C755" t="s">
        <v>294</v>
      </c>
      <c r="D755" t="s">
        <v>277</v>
      </c>
      <c r="E755">
        <v>7.7019100000000002E-3</v>
      </c>
      <c r="F755">
        <v>38.455383360665202</v>
      </c>
      <c r="G755" t="s">
        <v>291</v>
      </c>
      <c r="H755" t="s">
        <v>34</v>
      </c>
    </row>
    <row r="756" spans="1:8" x14ac:dyDescent="0.25">
      <c r="A756">
        <v>755</v>
      </c>
      <c r="B756" t="s">
        <v>478</v>
      </c>
      <c r="C756" t="s">
        <v>294</v>
      </c>
      <c r="D756" t="s">
        <v>271</v>
      </c>
      <c r="E756">
        <v>5.9999999999999997E-7</v>
      </c>
      <c r="F756">
        <v>5.4258400000000004E-3</v>
      </c>
      <c r="G756" t="s">
        <v>289</v>
      </c>
      <c r="H756" t="s">
        <v>34</v>
      </c>
    </row>
    <row r="757" spans="1:8" x14ac:dyDescent="0.25">
      <c r="A757">
        <v>756</v>
      </c>
      <c r="B757" t="s">
        <v>478</v>
      </c>
      <c r="C757" t="s">
        <v>294</v>
      </c>
      <c r="D757" t="s">
        <v>279</v>
      </c>
      <c r="E757">
        <v>2.105E-5</v>
      </c>
      <c r="F757">
        <v>0.129315821131432</v>
      </c>
      <c r="G757" t="s">
        <v>291</v>
      </c>
      <c r="H757" t="s">
        <v>34</v>
      </c>
    </row>
    <row r="758" spans="1:8" x14ac:dyDescent="0.25">
      <c r="A758">
        <v>757</v>
      </c>
      <c r="B758" t="s">
        <v>477</v>
      </c>
      <c r="C758" t="s">
        <v>294</v>
      </c>
      <c r="D758" t="s">
        <v>277</v>
      </c>
      <c r="E758">
        <v>9.2683000000000001E-4</v>
      </c>
      <c r="F758">
        <v>38.447681450415899</v>
      </c>
      <c r="G758" t="s">
        <v>291</v>
      </c>
      <c r="H758" t="s">
        <v>34</v>
      </c>
    </row>
    <row r="759" spans="1:8" x14ac:dyDescent="0.25">
      <c r="A759">
        <v>758</v>
      </c>
      <c r="B759" t="s">
        <v>476</v>
      </c>
      <c r="C759" t="s">
        <v>294</v>
      </c>
      <c r="D759" t="s">
        <v>284</v>
      </c>
      <c r="E759">
        <v>9.9414299999999994E-3</v>
      </c>
      <c r="F759">
        <v>13.8478441946913</v>
      </c>
      <c r="G759" t="s">
        <v>291</v>
      </c>
      <c r="H759" t="s">
        <v>34</v>
      </c>
    </row>
    <row r="760" spans="1:8" x14ac:dyDescent="0.25">
      <c r="A760">
        <v>759</v>
      </c>
      <c r="B760" t="s">
        <v>475</v>
      </c>
      <c r="C760" t="s">
        <v>294</v>
      </c>
      <c r="D760" t="s">
        <v>279</v>
      </c>
      <c r="E760">
        <v>4.1860000000000002E-5</v>
      </c>
      <c r="F760">
        <v>0.129294764604035</v>
      </c>
      <c r="G760" t="s">
        <v>291</v>
      </c>
      <c r="H760" t="s">
        <v>34</v>
      </c>
    </row>
    <row r="761" spans="1:8" x14ac:dyDescent="0.25">
      <c r="A761">
        <v>760</v>
      </c>
      <c r="B761" t="s">
        <v>474</v>
      </c>
      <c r="C761" t="s">
        <v>294</v>
      </c>
      <c r="D761" t="s">
        <v>274</v>
      </c>
      <c r="E761">
        <v>5.0810000000000003E-5</v>
      </c>
      <c r="F761">
        <v>3.2406741092842601</v>
      </c>
      <c r="G761" t="s">
        <v>291</v>
      </c>
      <c r="H761" t="s">
        <v>34</v>
      </c>
    </row>
    <row r="762" spans="1:8" x14ac:dyDescent="0.25">
      <c r="A762">
        <v>761</v>
      </c>
      <c r="B762" t="s">
        <v>474</v>
      </c>
      <c r="C762" t="s">
        <v>294</v>
      </c>
      <c r="D762" t="s">
        <v>273</v>
      </c>
      <c r="E762">
        <v>7.5376999999999996E-4</v>
      </c>
      <c r="F762">
        <v>44.048324002304597</v>
      </c>
      <c r="G762" t="s">
        <v>291</v>
      </c>
      <c r="H762" t="s">
        <v>34</v>
      </c>
    </row>
    <row r="763" spans="1:8" x14ac:dyDescent="0.25">
      <c r="A763">
        <v>762</v>
      </c>
      <c r="B763" t="s">
        <v>474</v>
      </c>
      <c r="C763" t="s">
        <v>294</v>
      </c>
      <c r="D763" t="s">
        <v>272</v>
      </c>
      <c r="E763">
        <v>0</v>
      </c>
      <c r="F763">
        <v>2.3511665298544902</v>
      </c>
      <c r="G763" t="s">
        <v>291</v>
      </c>
      <c r="H763" t="s">
        <v>34</v>
      </c>
    </row>
    <row r="764" spans="1:8" x14ac:dyDescent="0.25">
      <c r="A764">
        <v>763</v>
      </c>
      <c r="B764" t="s">
        <v>474</v>
      </c>
      <c r="C764" t="s">
        <v>294</v>
      </c>
      <c r="D764" t="s">
        <v>278</v>
      </c>
      <c r="E764">
        <v>0</v>
      </c>
      <c r="F764">
        <v>0.38338383794769698</v>
      </c>
      <c r="G764" t="s">
        <v>291</v>
      </c>
      <c r="H764" t="s">
        <v>34</v>
      </c>
    </row>
    <row r="765" spans="1:8" x14ac:dyDescent="0.25">
      <c r="A765">
        <v>764</v>
      </c>
      <c r="B765" t="s">
        <v>473</v>
      </c>
      <c r="C765" t="s">
        <v>294</v>
      </c>
      <c r="D765" t="s">
        <v>277</v>
      </c>
      <c r="E765">
        <v>1.459509E-2</v>
      </c>
      <c r="F765">
        <v>38.4467546134507</v>
      </c>
      <c r="G765" t="s">
        <v>291</v>
      </c>
      <c r="H765" t="s">
        <v>34</v>
      </c>
    </row>
    <row r="766" spans="1:8" x14ac:dyDescent="0.25">
      <c r="A766">
        <v>765</v>
      </c>
      <c r="B766" t="s">
        <v>473</v>
      </c>
      <c r="C766" t="s">
        <v>294</v>
      </c>
      <c r="D766" t="s">
        <v>278</v>
      </c>
      <c r="E766">
        <v>7.1810999999999999E-4</v>
      </c>
      <c r="F766">
        <v>0.38338383776871898</v>
      </c>
      <c r="G766" t="s">
        <v>291</v>
      </c>
      <c r="H766" t="s">
        <v>34</v>
      </c>
    </row>
    <row r="767" spans="1:8" x14ac:dyDescent="0.25">
      <c r="A767">
        <v>766</v>
      </c>
      <c r="B767" t="s">
        <v>472</v>
      </c>
      <c r="C767" t="s">
        <v>294</v>
      </c>
      <c r="D767" t="s">
        <v>271</v>
      </c>
      <c r="E767">
        <v>1.1999999999999999E-6</v>
      </c>
      <c r="F767">
        <v>5.4252399999999996E-3</v>
      </c>
      <c r="G767" t="s">
        <v>289</v>
      </c>
      <c r="H767" t="s">
        <v>34</v>
      </c>
    </row>
    <row r="768" spans="1:8" x14ac:dyDescent="0.25">
      <c r="A768">
        <v>767</v>
      </c>
      <c r="B768" t="s">
        <v>472</v>
      </c>
      <c r="C768" t="s">
        <v>294</v>
      </c>
      <c r="D768" t="s">
        <v>279</v>
      </c>
      <c r="E768">
        <v>1.1102E-4</v>
      </c>
      <c r="F768">
        <v>0.129252903125953</v>
      </c>
      <c r="G768" t="s">
        <v>291</v>
      </c>
      <c r="H768" t="s">
        <v>34</v>
      </c>
    </row>
    <row r="769" spans="1:8" x14ac:dyDescent="0.25">
      <c r="A769">
        <v>768</v>
      </c>
      <c r="B769" t="s">
        <v>471</v>
      </c>
      <c r="C769" t="s">
        <v>294</v>
      </c>
      <c r="D769" t="s">
        <v>277</v>
      </c>
      <c r="E769">
        <v>9.3376099999999997E-3</v>
      </c>
      <c r="F769">
        <v>38.432159515371197</v>
      </c>
      <c r="G769" t="s">
        <v>291</v>
      </c>
      <c r="H769" t="s">
        <v>34</v>
      </c>
    </row>
    <row r="770" spans="1:8" x14ac:dyDescent="0.25">
      <c r="A770">
        <v>769</v>
      </c>
      <c r="B770" t="s">
        <v>471</v>
      </c>
      <c r="C770" t="s">
        <v>294</v>
      </c>
      <c r="D770" t="s">
        <v>279</v>
      </c>
      <c r="E770">
        <v>2.5890000000000001E-5</v>
      </c>
      <c r="F770">
        <v>0.129141880062939</v>
      </c>
      <c r="G770" t="s">
        <v>291</v>
      </c>
      <c r="H770" t="s">
        <v>34</v>
      </c>
    </row>
    <row r="771" spans="1:8" x14ac:dyDescent="0.25">
      <c r="A771">
        <v>770</v>
      </c>
      <c r="B771" t="s">
        <v>470</v>
      </c>
      <c r="C771" t="s">
        <v>294</v>
      </c>
      <c r="D771" t="s">
        <v>271</v>
      </c>
      <c r="E771">
        <v>5.9999999999999997E-7</v>
      </c>
      <c r="F771">
        <v>5.4240399999999998E-3</v>
      </c>
      <c r="G771" t="s">
        <v>289</v>
      </c>
      <c r="H771" t="s">
        <v>34</v>
      </c>
    </row>
    <row r="772" spans="1:8" x14ac:dyDescent="0.25">
      <c r="A772">
        <v>771</v>
      </c>
      <c r="B772" t="s">
        <v>469</v>
      </c>
      <c r="C772" t="s">
        <v>294</v>
      </c>
      <c r="D772" t="s">
        <v>285</v>
      </c>
      <c r="E772">
        <v>2.2457950000000001E-2</v>
      </c>
      <c r="F772">
        <v>65.517984837392504</v>
      </c>
      <c r="G772" t="s">
        <v>291</v>
      </c>
      <c r="H772" t="s">
        <v>34</v>
      </c>
    </row>
    <row r="773" spans="1:8" x14ac:dyDescent="0.25">
      <c r="A773">
        <v>772</v>
      </c>
      <c r="B773" t="s">
        <v>468</v>
      </c>
      <c r="C773" t="s">
        <v>294</v>
      </c>
      <c r="D773" t="s">
        <v>285</v>
      </c>
      <c r="E773">
        <v>3.3000000000000002E-7</v>
      </c>
      <c r="F773">
        <v>65.495526877539504</v>
      </c>
      <c r="G773" t="s">
        <v>291</v>
      </c>
      <c r="H773" t="s">
        <v>34</v>
      </c>
    </row>
    <row r="774" spans="1:8" x14ac:dyDescent="0.25">
      <c r="A774">
        <v>773</v>
      </c>
      <c r="B774" t="s">
        <v>467</v>
      </c>
      <c r="C774" t="s">
        <v>294</v>
      </c>
      <c r="D774" t="s">
        <v>277</v>
      </c>
      <c r="E774">
        <v>7.0000000000000005E-8</v>
      </c>
      <c r="F774">
        <v>38.422821902341802</v>
      </c>
      <c r="G774" t="s">
        <v>291</v>
      </c>
      <c r="H774" t="s">
        <v>34</v>
      </c>
    </row>
    <row r="775" spans="1:8" x14ac:dyDescent="0.25">
      <c r="A775">
        <v>774</v>
      </c>
      <c r="B775" t="s">
        <v>467</v>
      </c>
      <c r="C775" t="s">
        <v>294</v>
      </c>
      <c r="D775" t="s">
        <v>284</v>
      </c>
      <c r="E775">
        <v>2.9999999999999997E-8</v>
      </c>
      <c r="F775">
        <v>13.837902755907001</v>
      </c>
      <c r="G775" t="s">
        <v>291</v>
      </c>
      <c r="H775" t="s">
        <v>34</v>
      </c>
    </row>
    <row r="776" spans="1:8" x14ac:dyDescent="0.25">
      <c r="A776">
        <v>775</v>
      </c>
      <c r="B776" t="s">
        <v>466</v>
      </c>
      <c r="C776" t="s">
        <v>294</v>
      </c>
      <c r="D776" t="s">
        <v>279</v>
      </c>
      <c r="E776">
        <v>0</v>
      </c>
      <c r="F776">
        <v>0.12911598746533801</v>
      </c>
      <c r="G776" t="s">
        <v>291</v>
      </c>
      <c r="H776" t="s">
        <v>34</v>
      </c>
    </row>
    <row r="777" spans="1:8" x14ac:dyDescent="0.25">
      <c r="A777">
        <v>776</v>
      </c>
      <c r="B777" t="s">
        <v>465</v>
      </c>
      <c r="C777" t="s">
        <v>294</v>
      </c>
      <c r="D777" t="s">
        <v>284</v>
      </c>
      <c r="E777">
        <v>1.0376669999999999E-2</v>
      </c>
      <c r="F777">
        <v>13.837902716937601</v>
      </c>
      <c r="G777" t="s">
        <v>291</v>
      </c>
      <c r="H777" t="s">
        <v>34</v>
      </c>
    </row>
    <row r="778" spans="1:8" x14ac:dyDescent="0.25">
      <c r="A778">
        <v>777</v>
      </c>
      <c r="B778" t="s">
        <v>465</v>
      </c>
      <c r="C778" t="s">
        <v>294</v>
      </c>
      <c r="D778" t="s">
        <v>277</v>
      </c>
      <c r="E778">
        <v>8.4371399999999992E-3</v>
      </c>
      <c r="F778">
        <v>38.422821823971802</v>
      </c>
      <c r="G778" t="s">
        <v>291</v>
      </c>
      <c r="H778" t="s">
        <v>34</v>
      </c>
    </row>
    <row r="779" spans="1:8" x14ac:dyDescent="0.25">
      <c r="A779">
        <v>778</v>
      </c>
      <c r="B779" t="s">
        <v>465</v>
      </c>
      <c r="C779" t="s">
        <v>294</v>
      </c>
      <c r="D779" t="s">
        <v>285</v>
      </c>
      <c r="E779">
        <v>4.3017300000000001E-2</v>
      </c>
      <c r="F779">
        <v>65.495526537763993</v>
      </c>
      <c r="G779" t="s">
        <v>291</v>
      </c>
      <c r="H779" t="s">
        <v>34</v>
      </c>
    </row>
    <row r="780" spans="1:8" x14ac:dyDescent="0.25">
      <c r="A780">
        <v>779</v>
      </c>
      <c r="B780" t="s">
        <v>464</v>
      </c>
      <c r="C780" t="s">
        <v>294</v>
      </c>
      <c r="D780" t="s">
        <v>279</v>
      </c>
      <c r="E780">
        <v>6.2089999999999997E-5</v>
      </c>
      <c r="F780">
        <v>0.12911598694381299</v>
      </c>
      <c r="G780" t="s">
        <v>291</v>
      </c>
      <c r="H780" t="s">
        <v>34</v>
      </c>
    </row>
    <row r="781" spans="1:8" x14ac:dyDescent="0.25">
      <c r="A781">
        <v>780</v>
      </c>
      <c r="B781" t="s">
        <v>464</v>
      </c>
      <c r="C781" t="s">
        <v>294</v>
      </c>
      <c r="D781" t="s">
        <v>271</v>
      </c>
      <c r="E781">
        <v>1.7999999999999999E-6</v>
      </c>
      <c r="F781">
        <v>5.4234399999999999E-3</v>
      </c>
      <c r="G781" t="s">
        <v>289</v>
      </c>
      <c r="H781" t="s">
        <v>34</v>
      </c>
    </row>
    <row r="782" spans="1:8" x14ac:dyDescent="0.25">
      <c r="A782">
        <v>781</v>
      </c>
      <c r="B782" t="s">
        <v>463</v>
      </c>
      <c r="C782" t="s">
        <v>294</v>
      </c>
      <c r="D782" t="s">
        <v>277</v>
      </c>
      <c r="E782">
        <v>3.4247779999999999E-2</v>
      </c>
      <c r="F782">
        <v>38.414384679133804</v>
      </c>
      <c r="G782" t="s">
        <v>291</v>
      </c>
      <c r="H782" t="s">
        <v>34</v>
      </c>
    </row>
    <row r="783" spans="1:8" x14ac:dyDescent="0.25">
      <c r="A783">
        <v>782</v>
      </c>
      <c r="B783" t="s">
        <v>462</v>
      </c>
      <c r="C783" t="s">
        <v>294</v>
      </c>
      <c r="D783" t="s">
        <v>279</v>
      </c>
      <c r="E783">
        <v>7.1160000000000003E-5</v>
      </c>
      <c r="F783">
        <v>0.12905389540936901</v>
      </c>
      <c r="G783" t="s">
        <v>291</v>
      </c>
      <c r="H783" t="s">
        <v>34</v>
      </c>
    </row>
    <row r="784" spans="1:8" x14ac:dyDescent="0.25">
      <c r="A784">
        <v>783</v>
      </c>
      <c r="B784" t="s">
        <v>461</v>
      </c>
      <c r="C784" t="s">
        <v>294</v>
      </c>
      <c r="D784" t="s">
        <v>274</v>
      </c>
      <c r="E784">
        <v>5.0800000000000002E-5</v>
      </c>
      <c r="F784">
        <v>3.2406232941304598</v>
      </c>
      <c r="G784" t="s">
        <v>291</v>
      </c>
      <c r="H784" t="s">
        <v>34</v>
      </c>
    </row>
    <row r="785" spans="1:8" x14ac:dyDescent="0.25">
      <c r="A785">
        <v>784</v>
      </c>
      <c r="B785" t="s">
        <v>461</v>
      </c>
      <c r="C785" t="s">
        <v>294</v>
      </c>
      <c r="D785" t="s">
        <v>273</v>
      </c>
      <c r="E785">
        <v>7.5363000000000003E-4</v>
      </c>
      <c r="F785">
        <v>44.047570223899299</v>
      </c>
      <c r="G785" t="s">
        <v>291</v>
      </c>
      <c r="H785" t="s">
        <v>34</v>
      </c>
    </row>
    <row r="786" spans="1:8" x14ac:dyDescent="0.25">
      <c r="A786">
        <v>785</v>
      </c>
      <c r="B786" t="s">
        <v>461</v>
      </c>
      <c r="C786" t="s">
        <v>294</v>
      </c>
      <c r="D786" t="s">
        <v>272</v>
      </c>
      <c r="E786">
        <v>0</v>
      </c>
      <c r="F786">
        <v>2.3511665290449701</v>
      </c>
      <c r="G786" t="s">
        <v>291</v>
      </c>
      <c r="H786" t="s">
        <v>34</v>
      </c>
    </row>
    <row r="787" spans="1:8" x14ac:dyDescent="0.25">
      <c r="A787">
        <v>786</v>
      </c>
      <c r="B787" t="s">
        <v>460</v>
      </c>
      <c r="C787" t="s">
        <v>294</v>
      </c>
      <c r="D787" t="s">
        <v>278</v>
      </c>
      <c r="E787">
        <v>0</v>
      </c>
      <c r="F787">
        <v>0.38266572587008901</v>
      </c>
      <c r="G787" t="s">
        <v>291</v>
      </c>
      <c r="H787" t="s">
        <v>34</v>
      </c>
    </row>
    <row r="788" spans="1:8" x14ac:dyDescent="0.25">
      <c r="A788">
        <v>787</v>
      </c>
      <c r="B788" t="s">
        <v>459</v>
      </c>
      <c r="C788" t="s">
        <v>294</v>
      </c>
      <c r="D788" t="s">
        <v>285</v>
      </c>
      <c r="E788">
        <v>2.4999999999999999E-7</v>
      </c>
      <c r="F788">
        <v>65.452509233831805</v>
      </c>
      <c r="G788" t="s">
        <v>291</v>
      </c>
      <c r="H788" t="s">
        <v>34</v>
      </c>
    </row>
    <row r="789" spans="1:8" x14ac:dyDescent="0.25">
      <c r="A789">
        <v>788</v>
      </c>
      <c r="B789" t="s">
        <v>458</v>
      </c>
      <c r="C789" t="s">
        <v>294</v>
      </c>
      <c r="D789" t="s">
        <v>277</v>
      </c>
      <c r="E789">
        <v>7.0000000000000005E-8</v>
      </c>
      <c r="F789">
        <v>38.380136893547501</v>
      </c>
      <c r="G789" t="s">
        <v>291</v>
      </c>
      <c r="H789" t="s">
        <v>34</v>
      </c>
    </row>
    <row r="790" spans="1:8" x14ac:dyDescent="0.25">
      <c r="A790">
        <v>789</v>
      </c>
      <c r="B790" t="s">
        <v>458</v>
      </c>
      <c r="C790" t="s">
        <v>294</v>
      </c>
      <c r="D790" t="s">
        <v>284</v>
      </c>
      <c r="E790">
        <v>2.9999999999999997E-8</v>
      </c>
      <c r="F790">
        <v>13.8275260430075</v>
      </c>
      <c r="G790" t="s">
        <v>291</v>
      </c>
      <c r="H790" t="s">
        <v>34</v>
      </c>
    </row>
    <row r="791" spans="1:8" x14ac:dyDescent="0.25">
      <c r="A791">
        <v>790</v>
      </c>
      <c r="B791" t="s">
        <v>457</v>
      </c>
      <c r="C791" t="s">
        <v>294</v>
      </c>
      <c r="D791" t="s">
        <v>279</v>
      </c>
      <c r="E791">
        <v>5.9999999999999997E-7</v>
      </c>
      <c r="F791">
        <v>0.12898273526142401</v>
      </c>
      <c r="G791" t="s">
        <v>291</v>
      </c>
      <c r="H791" t="s">
        <v>34</v>
      </c>
    </row>
    <row r="792" spans="1:8" x14ac:dyDescent="0.25">
      <c r="A792">
        <v>791</v>
      </c>
      <c r="B792" t="s">
        <v>456</v>
      </c>
      <c r="C792" t="s">
        <v>294</v>
      </c>
      <c r="D792" t="s">
        <v>279</v>
      </c>
      <c r="E792">
        <v>1.8839999999999999E-5</v>
      </c>
      <c r="F792">
        <v>0.12898213175090401</v>
      </c>
      <c r="G792" t="s">
        <v>291</v>
      </c>
      <c r="H792" t="s">
        <v>34</v>
      </c>
    </row>
    <row r="793" spans="1:8" x14ac:dyDescent="0.25">
      <c r="A793">
        <v>792</v>
      </c>
      <c r="B793" t="s">
        <v>455</v>
      </c>
      <c r="C793" t="s">
        <v>294</v>
      </c>
      <c r="D793" t="s">
        <v>271</v>
      </c>
      <c r="E793">
        <v>2.0999999999999998E-6</v>
      </c>
      <c r="F793">
        <v>5.4216400000000001E-3</v>
      </c>
      <c r="G793" t="s">
        <v>289</v>
      </c>
      <c r="H793" t="s">
        <v>34</v>
      </c>
    </row>
    <row r="794" spans="1:8" x14ac:dyDescent="0.25">
      <c r="A794">
        <v>793</v>
      </c>
      <c r="B794" t="s">
        <v>454</v>
      </c>
      <c r="C794" t="s">
        <v>294</v>
      </c>
      <c r="D794" t="s">
        <v>271</v>
      </c>
      <c r="E794">
        <v>5.9999999999999997E-7</v>
      </c>
      <c r="F794">
        <v>5.4195399999999996E-3</v>
      </c>
      <c r="G794" t="s">
        <v>289</v>
      </c>
      <c r="H794" t="s">
        <v>34</v>
      </c>
    </row>
    <row r="795" spans="1:8" x14ac:dyDescent="0.25">
      <c r="A795">
        <v>794</v>
      </c>
      <c r="B795" t="s">
        <v>453</v>
      </c>
      <c r="C795" t="s">
        <v>294</v>
      </c>
      <c r="D795" t="s">
        <v>279</v>
      </c>
      <c r="E795">
        <v>4.7099999999999998E-6</v>
      </c>
      <c r="F795">
        <v>0.12896328979725699</v>
      </c>
      <c r="G795" t="s">
        <v>291</v>
      </c>
      <c r="H795" t="s">
        <v>34</v>
      </c>
    </row>
    <row r="796" spans="1:8" x14ac:dyDescent="0.25">
      <c r="A796">
        <v>795</v>
      </c>
      <c r="B796" t="s">
        <v>452</v>
      </c>
      <c r="C796" t="s">
        <v>292</v>
      </c>
      <c r="D796" t="s">
        <v>283</v>
      </c>
      <c r="E796">
        <v>3.2204000000000003E-2</v>
      </c>
      <c r="F796">
        <v>1.1561300000000001</v>
      </c>
      <c r="G796" t="s">
        <v>291</v>
      </c>
      <c r="H796" t="s">
        <v>34</v>
      </c>
    </row>
    <row r="797" spans="1:8" x14ac:dyDescent="0.25">
      <c r="A797">
        <v>796</v>
      </c>
      <c r="B797" t="s">
        <v>452</v>
      </c>
      <c r="C797" t="s">
        <v>292</v>
      </c>
      <c r="D797" t="s">
        <v>282</v>
      </c>
      <c r="E797">
        <v>0.16698166</v>
      </c>
      <c r="F797">
        <v>3.7330954541999999</v>
      </c>
      <c r="G797" t="s">
        <v>291</v>
      </c>
      <c r="H797" t="s">
        <v>34</v>
      </c>
    </row>
    <row r="798" spans="1:8" x14ac:dyDescent="0.25">
      <c r="A798">
        <v>797</v>
      </c>
      <c r="B798" t="s">
        <v>44</v>
      </c>
      <c r="C798" t="s">
        <v>292</v>
      </c>
      <c r="D798" t="s">
        <v>281</v>
      </c>
      <c r="E798">
        <v>2.914361</v>
      </c>
      <c r="F798">
        <v>143.681736</v>
      </c>
      <c r="G798" t="s">
        <v>291</v>
      </c>
      <c r="H798" t="s">
        <v>34</v>
      </c>
    </row>
    <row r="799" spans="1:8" x14ac:dyDescent="0.25">
      <c r="A799">
        <v>798</v>
      </c>
      <c r="B799" t="s">
        <v>44</v>
      </c>
      <c r="C799" t="s">
        <v>292</v>
      </c>
      <c r="D799" t="s">
        <v>280</v>
      </c>
      <c r="E799">
        <v>7.9624899999999992E-3</v>
      </c>
      <c r="F799">
        <v>0.202994313124433</v>
      </c>
      <c r="G799" t="s">
        <v>291</v>
      </c>
      <c r="H799" t="s">
        <v>34</v>
      </c>
    </row>
    <row r="800" spans="1:8" x14ac:dyDescent="0.25">
      <c r="A800">
        <v>799</v>
      </c>
      <c r="B800" t="s">
        <v>44</v>
      </c>
      <c r="C800" t="s">
        <v>292</v>
      </c>
      <c r="D800" t="s">
        <v>279</v>
      </c>
      <c r="E800">
        <v>4.8950799999999996E-3</v>
      </c>
      <c r="F800">
        <v>0.128958574993356</v>
      </c>
      <c r="G800" t="s">
        <v>291</v>
      </c>
      <c r="H800" t="s">
        <v>34</v>
      </c>
    </row>
    <row r="801" spans="1:8" x14ac:dyDescent="0.25">
      <c r="A801">
        <v>800</v>
      </c>
      <c r="B801" t="s">
        <v>451</v>
      </c>
      <c r="C801" t="s">
        <v>301</v>
      </c>
      <c r="D801" t="s">
        <v>271</v>
      </c>
      <c r="E801">
        <v>3.5999999999999999E-7</v>
      </c>
      <c r="F801">
        <v>5.4189399999999997E-3</v>
      </c>
      <c r="G801" t="s">
        <v>289</v>
      </c>
      <c r="H801" t="s">
        <v>34</v>
      </c>
    </row>
    <row r="802" spans="1:8" x14ac:dyDescent="0.25">
      <c r="A802">
        <v>801</v>
      </c>
      <c r="B802" t="s">
        <v>451</v>
      </c>
      <c r="C802" t="s">
        <v>294</v>
      </c>
      <c r="D802" t="s">
        <v>271</v>
      </c>
      <c r="E802">
        <v>1.4399999999999999E-5</v>
      </c>
      <c r="F802">
        <v>5.4185800000000001E-3</v>
      </c>
      <c r="G802" t="s">
        <v>289</v>
      </c>
      <c r="H802" t="s">
        <v>34</v>
      </c>
    </row>
    <row r="803" spans="1:8" x14ac:dyDescent="0.25">
      <c r="A803">
        <v>802</v>
      </c>
      <c r="B803" t="s">
        <v>450</v>
      </c>
      <c r="C803" t="s">
        <v>294</v>
      </c>
      <c r="D803" t="s">
        <v>279</v>
      </c>
      <c r="E803">
        <v>1.713E-5</v>
      </c>
      <c r="F803">
        <v>0.124063492544223</v>
      </c>
      <c r="G803" t="s">
        <v>291</v>
      </c>
      <c r="H803" t="s">
        <v>34</v>
      </c>
    </row>
    <row r="804" spans="1:8" x14ac:dyDescent="0.25">
      <c r="A804">
        <v>803</v>
      </c>
      <c r="B804" t="s">
        <v>449</v>
      </c>
      <c r="C804" t="s">
        <v>294</v>
      </c>
      <c r="D804" t="s">
        <v>279</v>
      </c>
      <c r="E804">
        <v>1.6759999999999999E-5</v>
      </c>
      <c r="F804">
        <v>0.124046356852443</v>
      </c>
      <c r="G804" t="s">
        <v>291</v>
      </c>
      <c r="H804" t="s">
        <v>34</v>
      </c>
    </row>
    <row r="805" spans="1:8" x14ac:dyDescent="0.25">
      <c r="A805">
        <v>804</v>
      </c>
      <c r="B805" t="s">
        <v>448</v>
      </c>
      <c r="C805" t="s">
        <v>294</v>
      </c>
      <c r="D805" t="s">
        <v>279</v>
      </c>
      <c r="E805">
        <v>1.6650000000000002E-5</v>
      </c>
      <c r="F805">
        <v>0.124029590485319</v>
      </c>
      <c r="G805" t="s">
        <v>291</v>
      </c>
      <c r="H805" t="s">
        <v>34</v>
      </c>
    </row>
    <row r="806" spans="1:8" x14ac:dyDescent="0.25">
      <c r="A806">
        <v>805</v>
      </c>
      <c r="B806" t="s">
        <v>447</v>
      </c>
      <c r="C806" t="s">
        <v>294</v>
      </c>
      <c r="D806" t="s">
        <v>274</v>
      </c>
      <c r="E806">
        <v>5.079E-5</v>
      </c>
      <c r="F806">
        <v>3.2405724887198102</v>
      </c>
      <c r="G806" t="s">
        <v>291</v>
      </c>
      <c r="H806" t="s">
        <v>34</v>
      </c>
    </row>
    <row r="807" spans="1:8" x14ac:dyDescent="0.25">
      <c r="A807">
        <v>806</v>
      </c>
      <c r="B807" t="s">
        <v>447</v>
      </c>
      <c r="C807" t="s">
        <v>294</v>
      </c>
      <c r="D807" t="s">
        <v>273</v>
      </c>
      <c r="E807">
        <v>7.5343999999999997E-4</v>
      </c>
      <c r="F807">
        <v>44.046816590021102</v>
      </c>
      <c r="G807" t="s">
        <v>291</v>
      </c>
      <c r="H807" t="s">
        <v>34</v>
      </c>
    </row>
    <row r="808" spans="1:8" x14ac:dyDescent="0.25">
      <c r="A808">
        <v>807</v>
      </c>
      <c r="B808" t="s">
        <v>447</v>
      </c>
      <c r="C808" t="s">
        <v>294</v>
      </c>
      <c r="D808" t="s">
        <v>272</v>
      </c>
      <c r="E808">
        <v>4.2100000000000003E-6</v>
      </c>
      <c r="F808">
        <v>2.3511665283509302</v>
      </c>
      <c r="G808" t="s">
        <v>291</v>
      </c>
      <c r="H808" t="s">
        <v>34</v>
      </c>
    </row>
    <row r="809" spans="1:8" x14ac:dyDescent="0.25">
      <c r="A809">
        <v>808</v>
      </c>
      <c r="B809" t="s">
        <v>447</v>
      </c>
      <c r="C809" t="s">
        <v>294</v>
      </c>
      <c r="D809" t="s">
        <v>278</v>
      </c>
      <c r="E809">
        <v>8.0999999999999997E-7</v>
      </c>
      <c r="F809">
        <v>0.38266572573572399</v>
      </c>
      <c r="G809" t="s">
        <v>291</v>
      </c>
      <c r="H809" t="s">
        <v>34</v>
      </c>
    </row>
    <row r="810" spans="1:8" x14ac:dyDescent="0.25">
      <c r="A810">
        <v>809</v>
      </c>
      <c r="B810" t="s">
        <v>446</v>
      </c>
      <c r="C810" t="s">
        <v>294</v>
      </c>
      <c r="D810" t="s">
        <v>285</v>
      </c>
      <c r="E810">
        <v>2E-8</v>
      </c>
      <c r="F810">
        <v>65.452508983471105</v>
      </c>
      <c r="G810" t="s">
        <v>291</v>
      </c>
      <c r="H810" t="s">
        <v>34</v>
      </c>
    </row>
    <row r="811" spans="1:8" x14ac:dyDescent="0.25">
      <c r="A811">
        <v>810</v>
      </c>
      <c r="B811" t="s">
        <v>445</v>
      </c>
      <c r="C811" t="s">
        <v>294</v>
      </c>
      <c r="D811" t="s">
        <v>277</v>
      </c>
      <c r="E811">
        <v>5.9999999999999995E-8</v>
      </c>
      <c r="F811">
        <v>38.380136815194298</v>
      </c>
      <c r="G811" t="s">
        <v>291</v>
      </c>
      <c r="H811" t="s">
        <v>34</v>
      </c>
    </row>
    <row r="812" spans="1:8" x14ac:dyDescent="0.25">
      <c r="A812">
        <v>811</v>
      </c>
      <c r="B812" t="s">
        <v>445</v>
      </c>
      <c r="C812" t="s">
        <v>294</v>
      </c>
      <c r="D812" t="s">
        <v>284</v>
      </c>
      <c r="E812">
        <v>2.9999999999999997E-8</v>
      </c>
      <c r="F812">
        <v>13.8275260040466</v>
      </c>
      <c r="G812" t="s">
        <v>291</v>
      </c>
      <c r="H812" t="s">
        <v>34</v>
      </c>
    </row>
    <row r="813" spans="1:8" x14ac:dyDescent="0.25">
      <c r="A813">
        <v>812</v>
      </c>
      <c r="B813" t="s">
        <v>444</v>
      </c>
      <c r="C813" t="s">
        <v>294</v>
      </c>
      <c r="D813" t="s">
        <v>279</v>
      </c>
      <c r="E813">
        <v>0</v>
      </c>
      <c r="F813">
        <v>0.12401293716477101</v>
      </c>
      <c r="G813" t="s">
        <v>291</v>
      </c>
      <c r="H813" t="s">
        <v>34</v>
      </c>
    </row>
    <row r="814" spans="1:8" x14ac:dyDescent="0.25">
      <c r="A814">
        <v>813</v>
      </c>
      <c r="B814" t="s">
        <v>443</v>
      </c>
      <c r="C814" t="s">
        <v>294</v>
      </c>
      <c r="D814" t="s">
        <v>279</v>
      </c>
      <c r="E814">
        <v>1.3533999999999999E-4</v>
      </c>
      <c r="F814">
        <v>0.12401293656383899</v>
      </c>
      <c r="G814" t="s">
        <v>291</v>
      </c>
      <c r="H814" t="s">
        <v>34</v>
      </c>
    </row>
    <row r="815" spans="1:8" x14ac:dyDescent="0.25">
      <c r="A815">
        <v>814</v>
      </c>
      <c r="B815" t="s">
        <v>442</v>
      </c>
      <c r="C815" t="s">
        <v>294</v>
      </c>
      <c r="D815" t="s">
        <v>277</v>
      </c>
      <c r="E815">
        <v>6.8582299999999999E-3</v>
      </c>
      <c r="F815">
        <v>38.380136748043903</v>
      </c>
      <c r="G815" t="s">
        <v>291</v>
      </c>
      <c r="H815" t="s">
        <v>34</v>
      </c>
    </row>
    <row r="816" spans="1:8" x14ac:dyDescent="0.25">
      <c r="A816">
        <v>815</v>
      </c>
      <c r="B816" t="s">
        <v>442</v>
      </c>
      <c r="C816" t="s">
        <v>294</v>
      </c>
      <c r="D816" t="s">
        <v>279</v>
      </c>
      <c r="E816">
        <v>2.688E-5</v>
      </c>
      <c r="F816">
        <v>0.12387759566520901</v>
      </c>
      <c r="G816" t="s">
        <v>291</v>
      </c>
      <c r="H816" t="s">
        <v>34</v>
      </c>
    </row>
    <row r="817" spans="1:8" x14ac:dyDescent="0.25">
      <c r="A817">
        <v>816</v>
      </c>
      <c r="B817" t="s">
        <v>441</v>
      </c>
      <c r="C817" t="s">
        <v>294</v>
      </c>
      <c r="D817" t="s">
        <v>271</v>
      </c>
      <c r="E817">
        <v>1.1999999999999999E-6</v>
      </c>
      <c r="F817">
        <v>5.4041799999999997E-3</v>
      </c>
      <c r="G817" t="s">
        <v>289</v>
      </c>
      <c r="H817" t="s">
        <v>34</v>
      </c>
    </row>
    <row r="818" spans="1:8" x14ac:dyDescent="0.25">
      <c r="A818">
        <v>817</v>
      </c>
      <c r="B818" t="s">
        <v>441</v>
      </c>
      <c r="C818" t="s">
        <v>294</v>
      </c>
      <c r="D818" t="s">
        <v>284</v>
      </c>
      <c r="E818">
        <v>7.3300800000000001E-3</v>
      </c>
      <c r="F818">
        <v>13.8275259650932</v>
      </c>
      <c r="G818" t="s">
        <v>291</v>
      </c>
      <c r="H818" t="s">
        <v>34</v>
      </c>
    </row>
    <row r="819" spans="1:8" x14ac:dyDescent="0.25">
      <c r="A819">
        <v>818</v>
      </c>
      <c r="B819" t="s">
        <v>47</v>
      </c>
      <c r="C819" t="s">
        <v>292</v>
      </c>
      <c r="D819" t="s">
        <v>271</v>
      </c>
      <c r="E819">
        <v>4.6699999999999997E-5</v>
      </c>
      <c r="F819">
        <v>5.4029799999999999E-3</v>
      </c>
      <c r="G819" t="s">
        <v>289</v>
      </c>
      <c r="H819" t="s">
        <v>34</v>
      </c>
    </row>
    <row r="820" spans="1:8" x14ac:dyDescent="0.25">
      <c r="A820">
        <v>819</v>
      </c>
      <c r="B820" t="s">
        <v>440</v>
      </c>
      <c r="C820" t="s">
        <v>294</v>
      </c>
      <c r="D820" t="s">
        <v>271</v>
      </c>
      <c r="E820">
        <v>5.9999999999999995E-8</v>
      </c>
      <c r="F820">
        <v>5.3562799999999997E-3</v>
      </c>
      <c r="G820" t="s">
        <v>289</v>
      </c>
      <c r="H820" t="s">
        <v>34</v>
      </c>
    </row>
    <row r="821" spans="1:8" x14ac:dyDescent="0.25">
      <c r="A821">
        <v>820</v>
      </c>
      <c r="B821" t="s">
        <v>439</v>
      </c>
      <c r="C821" t="s">
        <v>294</v>
      </c>
      <c r="D821" t="s">
        <v>271</v>
      </c>
      <c r="E821">
        <v>2E-8</v>
      </c>
      <c r="F821">
        <v>5.3562200000000001E-3</v>
      </c>
      <c r="G821" t="s">
        <v>289</v>
      </c>
      <c r="H821" t="s">
        <v>34</v>
      </c>
    </row>
    <row r="822" spans="1:8" x14ac:dyDescent="0.25">
      <c r="A822">
        <v>821</v>
      </c>
      <c r="B822" t="s">
        <v>438</v>
      </c>
      <c r="C822" t="s">
        <v>294</v>
      </c>
      <c r="D822" t="s">
        <v>274</v>
      </c>
      <c r="E822">
        <v>1.8442E-4</v>
      </c>
      <c r="F822">
        <v>3.2405216967111801</v>
      </c>
      <c r="G822" t="s">
        <v>291</v>
      </c>
      <c r="H822" t="s">
        <v>34</v>
      </c>
    </row>
    <row r="823" spans="1:8" x14ac:dyDescent="0.25">
      <c r="A823">
        <v>822</v>
      </c>
      <c r="B823" t="s">
        <v>438</v>
      </c>
      <c r="C823" t="s">
        <v>294</v>
      </c>
      <c r="D823" t="s">
        <v>273</v>
      </c>
      <c r="E823">
        <v>2.5234699999999999E-3</v>
      </c>
      <c r="F823">
        <v>44.0460631491326</v>
      </c>
      <c r="G823" t="s">
        <v>291</v>
      </c>
      <c r="H823" t="s">
        <v>34</v>
      </c>
    </row>
    <row r="824" spans="1:8" x14ac:dyDescent="0.25">
      <c r="A824">
        <v>823</v>
      </c>
      <c r="B824" t="s">
        <v>437</v>
      </c>
      <c r="C824" t="s">
        <v>294</v>
      </c>
      <c r="D824" t="s">
        <v>272</v>
      </c>
      <c r="E824">
        <v>1.3117000000000001E-4</v>
      </c>
      <c r="F824">
        <v>2.3511623172331899</v>
      </c>
      <c r="G824" t="s">
        <v>291</v>
      </c>
      <c r="H824" t="s">
        <v>34</v>
      </c>
    </row>
    <row r="825" spans="1:8" x14ac:dyDescent="0.25">
      <c r="A825">
        <v>824</v>
      </c>
      <c r="B825" t="s">
        <v>437</v>
      </c>
      <c r="C825" t="s">
        <v>294</v>
      </c>
      <c r="D825" t="s">
        <v>278</v>
      </c>
      <c r="E825">
        <v>5.6200000000000004E-6</v>
      </c>
      <c r="F825">
        <v>0.38266491480390702</v>
      </c>
      <c r="G825" t="s">
        <v>291</v>
      </c>
      <c r="H825" t="s">
        <v>34</v>
      </c>
    </row>
    <row r="826" spans="1:8" x14ac:dyDescent="0.25">
      <c r="A826">
        <v>825</v>
      </c>
      <c r="B826" t="s">
        <v>436</v>
      </c>
      <c r="C826" t="s">
        <v>294</v>
      </c>
      <c r="D826" t="s">
        <v>285</v>
      </c>
      <c r="E826">
        <v>2E-8</v>
      </c>
      <c r="F826">
        <v>65.452508955210703</v>
      </c>
      <c r="G826" t="s">
        <v>291</v>
      </c>
      <c r="H826" t="s">
        <v>34</v>
      </c>
    </row>
    <row r="827" spans="1:8" x14ac:dyDescent="0.25">
      <c r="A827">
        <v>826</v>
      </c>
      <c r="B827" t="s">
        <v>435</v>
      </c>
      <c r="C827" t="s">
        <v>294</v>
      </c>
      <c r="D827" t="s">
        <v>277</v>
      </c>
      <c r="E827">
        <v>4.0849000000000001E-4</v>
      </c>
      <c r="F827">
        <v>38.373278509434201</v>
      </c>
      <c r="G827" t="s">
        <v>291</v>
      </c>
      <c r="H827" t="s">
        <v>34</v>
      </c>
    </row>
    <row r="828" spans="1:8" x14ac:dyDescent="0.25">
      <c r="A828">
        <v>827</v>
      </c>
      <c r="B828" t="s">
        <v>435</v>
      </c>
      <c r="C828" t="s">
        <v>294</v>
      </c>
      <c r="D828" t="s">
        <v>284</v>
      </c>
      <c r="E828">
        <v>2.9999999999999997E-8</v>
      </c>
      <c r="F828">
        <v>13.8201958793743</v>
      </c>
      <c r="G828" t="s">
        <v>291</v>
      </c>
      <c r="H828" t="s">
        <v>34</v>
      </c>
    </row>
    <row r="829" spans="1:8" x14ac:dyDescent="0.25">
      <c r="A829">
        <v>828</v>
      </c>
      <c r="B829" t="s">
        <v>434</v>
      </c>
      <c r="C829" t="s">
        <v>294</v>
      </c>
      <c r="D829" t="s">
        <v>279</v>
      </c>
      <c r="E829">
        <v>4.8199999999999996E-6</v>
      </c>
      <c r="F829">
        <v>0.123850707380203</v>
      </c>
      <c r="G829" t="s">
        <v>291</v>
      </c>
      <c r="H829" t="s">
        <v>34</v>
      </c>
    </row>
    <row r="830" spans="1:8" x14ac:dyDescent="0.25">
      <c r="A830">
        <v>829</v>
      </c>
      <c r="B830" t="s">
        <v>48</v>
      </c>
      <c r="C830" t="s">
        <v>292</v>
      </c>
      <c r="D830" t="s">
        <v>271</v>
      </c>
      <c r="E830">
        <v>4.6409999999999998E-5</v>
      </c>
      <c r="F830">
        <v>5.3562000000000002E-3</v>
      </c>
      <c r="G830" t="s">
        <v>289</v>
      </c>
      <c r="H830" t="s">
        <v>34</v>
      </c>
    </row>
    <row r="831" spans="1:8" x14ac:dyDescent="0.25">
      <c r="A831">
        <v>830</v>
      </c>
      <c r="B831" t="s">
        <v>49</v>
      </c>
      <c r="C831" t="s">
        <v>292</v>
      </c>
      <c r="D831" t="s">
        <v>271</v>
      </c>
      <c r="E831">
        <v>4.6589999999999999E-5</v>
      </c>
      <c r="F831">
        <v>5.30979E-3</v>
      </c>
      <c r="G831" t="s">
        <v>289</v>
      </c>
      <c r="H831" t="s">
        <v>34</v>
      </c>
    </row>
    <row r="832" spans="1:8" x14ac:dyDescent="0.25">
      <c r="A832">
        <v>831</v>
      </c>
      <c r="B832" t="s">
        <v>433</v>
      </c>
      <c r="C832" t="s">
        <v>294</v>
      </c>
      <c r="D832" t="s">
        <v>273</v>
      </c>
      <c r="E832">
        <v>4.7443399999999997E-3</v>
      </c>
      <c r="F832">
        <v>44.043539673192598</v>
      </c>
      <c r="G832" t="s">
        <v>291</v>
      </c>
      <c r="H832" t="s">
        <v>34</v>
      </c>
    </row>
    <row r="833" spans="1:8" x14ac:dyDescent="0.25">
      <c r="A833">
        <v>832</v>
      </c>
      <c r="B833" t="s">
        <v>433</v>
      </c>
      <c r="C833" t="s">
        <v>294</v>
      </c>
      <c r="D833" t="s">
        <v>272</v>
      </c>
      <c r="E833">
        <v>2.7326E-4</v>
      </c>
      <c r="F833">
        <v>2.35103113923872</v>
      </c>
      <c r="G833" t="s">
        <v>291</v>
      </c>
      <c r="H833" t="s">
        <v>34</v>
      </c>
    </row>
    <row r="834" spans="1:8" x14ac:dyDescent="0.25">
      <c r="A834">
        <v>833</v>
      </c>
      <c r="B834" t="s">
        <v>433</v>
      </c>
      <c r="C834" t="s">
        <v>294</v>
      </c>
      <c r="D834" t="s">
        <v>274</v>
      </c>
      <c r="E834">
        <v>3.4705000000000001E-4</v>
      </c>
      <c r="F834">
        <v>3.2403372749310999</v>
      </c>
      <c r="G834" t="s">
        <v>291</v>
      </c>
      <c r="H834" t="s">
        <v>34</v>
      </c>
    </row>
    <row r="835" spans="1:8" x14ac:dyDescent="0.25">
      <c r="A835">
        <v>834</v>
      </c>
      <c r="B835" t="s">
        <v>432</v>
      </c>
      <c r="C835" t="s">
        <v>294</v>
      </c>
      <c r="D835" t="s">
        <v>278</v>
      </c>
      <c r="E835">
        <v>4.5559999999999997E-5</v>
      </c>
      <c r="F835">
        <v>0.38265928736315002</v>
      </c>
      <c r="G835" t="s">
        <v>291</v>
      </c>
      <c r="H835" t="s">
        <v>34</v>
      </c>
    </row>
    <row r="836" spans="1:8" x14ac:dyDescent="0.25">
      <c r="A836">
        <v>835</v>
      </c>
      <c r="B836" t="s">
        <v>432</v>
      </c>
      <c r="C836" t="s">
        <v>294</v>
      </c>
      <c r="D836" t="s">
        <v>284</v>
      </c>
      <c r="E836">
        <v>6.4126799999999996E-3</v>
      </c>
      <c r="F836">
        <v>13.820195840428401</v>
      </c>
      <c r="G836" t="s">
        <v>291</v>
      </c>
      <c r="H836" t="s">
        <v>34</v>
      </c>
    </row>
    <row r="837" spans="1:8" x14ac:dyDescent="0.25">
      <c r="A837">
        <v>836</v>
      </c>
      <c r="B837" t="s">
        <v>432</v>
      </c>
      <c r="C837" t="s">
        <v>294</v>
      </c>
      <c r="D837" t="s">
        <v>277</v>
      </c>
      <c r="E837">
        <v>7.1826499999999996E-3</v>
      </c>
      <c r="F837">
        <v>38.372870011480003</v>
      </c>
      <c r="G837" t="s">
        <v>291</v>
      </c>
      <c r="H837" t="s">
        <v>34</v>
      </c>
    </row>
    <row r="838" spans="1:8" x14ac:dyDescent="0.25">
      <c r="A838">
        <v>837</v>
      </c>
      <c r="B838" t="s">
        <v>431</v>
      </c>
      <c r="C838" t="s">
        <v>294</v>
      </c>
      <c r="D838" t="s">
        <v>285</v>
      </c>
      <c r="E838">
        <v>4.4182199999999996E-3</v>
      </c>
      <c r="F838">
        <v>65.452508926955701</v>
      </c>
      <c r="G838" t="s">
        <v>291</v>
      </c>
      <c r="H838" t="s">
        <v>34</v>
      </c>
    </row>
    <row r="839" spans="1:8" x14ac:dyDescent="0.25">
      <c r="A839">
        <v>838</v>
      </c>
      <c r="B839" t="s">
        <v>430</v>
      </c>
      <c r="C839" t="s">
        <v>294</v>
      </c>
      <c r="D839" t="s">
        <v>279</v>
      </c>
      <c r="E839">
        <v>4.3040000000000001E-5</v>
      </c>
      <c r="F839">
        <v>0.123845879855786</v>
      </c>
      <c r="G839" t="s">
        <v>291</v>
      </c>
      <c r="H839" t="s">
        <v>34</v>
      </c>
    </row>
    <row r="840" spans="1:8" x14ac:dyDescent="0.25">
      <c r="A840">
        <v>839</v>
      </c>
      <c r="B840" t="s">
        <v>429</v>
      </c>
      <c r="C840" t="s">
        <v>294</v>
      </c>
      <c r="D840" t="s">
        <v>271</v>
      </c>
      <c r="E840">
        <v>8.9999999999999996E-7</v>
      </c>
      <c r="F840">
        <v>5.2632E-3</v>
      </c>
      <c r="G840" t="s">
        <v>289</v>
      </c>
      <c r="H840" t="s">
        <v>34</v>
      </c>
    </row>
    <row r="841" spans="1:8" x14ac:dyDescent="0.25">
      <c r="A841">
        <v>840</v>
      </c>
      <c r="B841" t="s">
        <v>50</v>
      </c>
      <c r="C841" t="s">
        <v>292</v>
      </c>
      <c r="D841" t="s">
        <v>271</v>
      </c>
      <c r="E841">
        <v>4.7030000000000002E-5</v>
      </c>
      <c r="F841">
        <v>5.2623000000000001E-3</v>
      </c>
      <c r="G841" t="s">
        <v>289</v>
      </c>
      <c r="H841" t="s">
        <v>34</v>
      </c>
    </row>
    <row r="842" spans="1:8" x14ac:dyDescent="0.25">
      <c r="A842">
        <v>841</v>
      </c>
      <c r="B842" t="s">
        <v>428</v>
      </c>
      <c r="C842" t="s">
        <v>294</v>
      </c>
      <c r="D842" t="s">
        <v>271</v>
      </c>
      <c r="E842">
        <v>8.9999999999999996E-7</v>
      </c>
      <c r="F842">
        <v>5.2152700000000001E-3</v>
      </c>
      <c r="G842" t="s">
        <v>289</v>
      </c>
      <c r="H842" t="s">
        <v>34</v>
      </c>
    </row>
    <row r="843" spans="1:8" x14ac:dyDescent="0.25">
      <c r="A843">
        <v>842</v>
      </c>
      <c r="B843" t="s">
        <v>427</v>
      </c>
      <c r="C843" t="s">
        <v>294</v>
      </c>
      <c r="D843" t="s">
        <v>279</v>
      </c>
      <c r="E843">
        <v>1.04E-6</v>
      </c>
      <c r="F843">
        <v>0.123802836143457</v>
      </c>
      <c r="G843" t="s">
        <v>291</v>
      </c>
      <c r="H843" t="s">
        <v>34</v>
      </c>
    </row>
    <row r="844" spans="1:8" x14ac:dyDescent="0.25">
      <c r="A844">
        <v>843</v>
      </c>
      <c r="B844" t="s">
        <v>51</v>
      </c>
      <c r="C844" t="s">
        <v>292</v>
      </c>
      <c r="D844" t="s">
        <v>271</v>
      </c>
      <c r="E844">
        <v>4.5710000000000001E-5</v>
      </c>
      <c r="F844">
        <v>5.2143700000000003E-3</v>
      </c>
      <c r="G844" t="s">
        <v>289</v>
      </c>
      <c r="H844" t="s">
        <v>34</v>
      </c>
    </row>
    <row r="845" spans="1:8" x14ac:dyDescent="0.25">
      <c r="A845">
        <v>844</v>
      </c>
      <c r="B845" t="s">
        <v>426</v>
      </c>
      <c r="C845" t="s">
        <v>294</v>
      </c>
      <c r="D845" t="s">
        <v>285</v>
      </c>
      <c r="E845">
        <v>0.12537813</v>
      </c>
      <c r="F845">
        <v>65.448090705591397</v>
      </c>
      <c r="G845" t="s">
        <v>291</v>
      </c>
      <c r="H845" t="s">
        <v>34</v>
      </c>
    </row>
    <row r="846" spans="1:8" x14ac:dyDescent="0.25">
      <c r="A846">
        <v>845</v>
      </c>
      <c r="B846" t="s">
        <v>52</v>
      </c>
      <c r="C846" t="s">
        <v>292</v>
      </c>
      <c r="D846" t="s">
        <v>271</v>
      </c>
      <c r="E846">
        <v>4.6489999999999997E-5</v>
      </c>
      <c r="F846">
        <v>5.1686600000000003E-3</v>
      </c>
      <c r="G846" t="s">
        <v>289</v>
      </c>
      <c r="H846" t="s">
        <v>34</v>
      </c>
    </row>
    <row r="847" spans="1:8" x14ac:dyDescent="0.25">
      <c r="A847">
        <v>846</v>
      </c>
      <c r="B847" t="s">
        <v>425</v>
      </c>
      <c r="C847" t="s">
        <v>292</v>
      </c>
      <c r="D847" t="s">
        <v>274</v>
      </c>
      <c r="E847">
        <v>0.12981720999999999</v>
      </c>
      <c r="F847">
        <v>3.2399902191995902</v>
      </c>
      <c r="G847" t="s">
        <v>291</v>
      </c>
      <c r="H847" t="s">
        <v>34</v>
      </c>
    </row>
    <row r="848" spans="1:8" x14ac:dyDescent="0.25">
      <c r="A848">
        <v>847</v>
      </c>
      <c r="B848" t="s">
        <v>425</v>
      </c>
      <c r="C848" t="s">
        <v>292</v>
      </c>
      <c r="D848" t="s">
        <v>273</v>
      </c>
      <c r="E848">
        <v>1.9086511399999999</v>
      </c>
      <c r="F848">
        <v>44.038795332167901</v>
      </c>
      <c r="G848" t="s">
        <v>291</v>
      </c>
      <c r="H848" t="s">
        <v>34</v>
      </c>
    </row>
    <row r="849" spans="1:8" x14ac:dyDescent="0.25">
      <c r="A849">
        <v>848</v>
      </c>
      <c r="B849" t="s">
        <v>425</v>
      </c>
      <c r="C849" t="s">
        <v>292</v>
      </c>
      <c r="D849" t="s">
        <v>272</v>
      </c>
      <c r="E849">
        <v>7.8257599999999997E-2</v>
      </c>
      <c r="F849">
        <v>2.35075787137571</v>
      </c>
      <c r="G849" t="s">
        <v>291</v>
      </c>
      <c r="H849" t="s">
        <v>34</v>
      </c>
    </row>
    <row r="850" spans="1:8" x14ac:dyDescent="0.25">
      <c r="A850">
        <v>849</v>
      </c>
      <c r="B850" t="s">
        <v>53</v>
      </c>
      <c r="C850" t="s">
        <v>292</v>
      </c>
      <c r="D850" t="s">
        <v>278</v>
      </c>
      <c r="E850">
        <v>1.4388649999999999E-2</v>
      </c>
      <c r="F850">
        <v>0.382613718094657</v>
      </c>
      <c r="G850" t="s">
        <v>291</v>
      </c>
      <c r="H850" t="s">
        <v>34</v>
      </c>
    </row>
    <row r="851" spans="1:8" x14ac:dyDescent="0.25">
      <c r="A851">
        <v>850</v>
      </c>
      <c r="B851" t="s">
        <v>53</v>
      </c>
      <c r="C851" t="s">
        <v>292</v>
      </c>
      <c r="D851" t="s">
        <v>277</v>
      </c>
      <c r="E851">
        <v>1.05157178</v>
      </c>
      <c r="F851">
        <v>38.3656873519896</v>
      </c>
      <c r="G851" t="s">
        <v>291</v>
      </c>
      <c r="H851" t="s">
        <v>34</v>
      </c>
    </row>
    <row r="852" spans="1:8" x14ac:dyDescent="0.25">
      <c r="A852">
        <v>851</v>
      </c>
      <c r="B852" t="s">
        <v>53</v>
      </c>
      <c r="C852" t="s">
        <v>292</v>
      </c>
      <c r="D852" t="s">
        <v>279</v>
      </c>
      <c r="E852">
        <v>3.8149799999999999E-3</v>
      </c>
      <c r="F852">
        <v>0.12380179033333</v>
      </c>
      <c r="G852" t="s">
        <v>291</v>
      </c>
      <c r="H852" t="s">
        <v>34</v>
      </c>
    </row>
    <row r="853" spans="1:8" x14ac:dyDescent="0.25">
      <c r="A853">
        <v>852</v>
      </c>
      <c r="B853" t="s">
        <v>53</v>
      </c>
      <c r="C853" t="s">
        <v>292</v>
      </c>
      <c r="D853" t="s">
        <v>283</v>
      </c>
      <c r="E853">
        <v>2.1728000000000001E-2</v>
      </c>
      <c r="F853">
        <v>1.123926</v>
      </c>
      <c r="G853" t="s">
        <v>291</v>
      </c>
      <c r="H853" t="s">
        <v>34</v>
      </c>
    </row>
    <row r="854" spans="1:8" x14ac:dyDescent="0.25">
      <c r="A854">
        <v>853</v>
      </c>
      <c r="B854" t="s">
        <v>53</v>
      </c>
      <c r="C854" t="s">
        <v>292</v>
      </c>
      <c r="D854" t="s">
        <v>282</v>
      </c>
      <c r="E854">
        <v>0.11857212</v>
      </c>
      <c r="F854">
        <v>3.5661137924999999</v>
      </c>
      <c r="G854" t="s">
        <v>291</v>
      </c>
      <c r="H854" t="s">
        <v>34</v>
      </c>
    </row>
    <row r="855" spans="1:8" x14ac:dyDescent="0.25">
      <c r="A855">
        <v>854</v>
      </c>
      <c r="B855" t="s">
        <v>53</v>
      </c>
      <c r="C855" t="s">
        <v>292</v>
      </c>
      <c r="D855" t="s">
        <v>281</v>
      </c>
      <c r="E855">
        <v>2.521217</v>
      </c>
      <c r="F855">
        <v>140.76737499999999</v>
      </c>
      <c r="G855" t="s">
        <v>291</v>
      </c>
      <c r="H855" t="s">
        <v>34</v>
      </c>
    </row>
    <row r="856" spans="1:8" x14ac:dyDescent="0.25">
      <c r="A856">
        <v>855</v>
      </c>
      <c r="B856" t="s">
        <v>53</v>
      </c>
      <c r="C856" t="s">
        <v>292</v>
      </c>
      <c r="D856" t="s">
        <v>280</v>
      </c>
      <c r="E856">
        <v>6.6788999999999998E-3</v>
      </c>
      <c r="F856">
        <v>0.19503182099017599</v>
      </c>
      <c r="G856" t="s">
        <v>291</v>
      </c>
      <c r="H856" t="s">
        <v>34</v>
      </c>
    </row>
    <row r="857" spans="1:8" x14ac:dyDescent="0.25">
      <c r="A857">
        <v>856</v>
      </c>
      <c r="B857" t="s">
        <v>424</v>
      </c>
      <c r="C857" t="s">
        <v>294</v>
      </c>
      <c r="D857" t="s">
        <v>279</v>
      </c>
      <c r="E857">
        <v>6.1600000000000003E-6</v>
      </c>
      <c r="F857">
        <v>0.119986806380122</v>
      </c>
      <c r="G857" t="s">
        <v>291</v>
      </c>
      <c r="H857" t="s">
        <v>34</v>
      </c>
    </row>
    <row r="858" spans="1:8" x14ac:dyDescent="0.25">
      <c r="A858">
        <v>857</v>
      </c>
      <c r="B858" t="s">
        <v>423</v>
      </c>
      <c r="C858" t="s">
        <v>294</v>
      </c>
      <c r="D858" t="s">
        <v>271</v>
      </c>
      <c r="E858">
        <v>8.9999999999999996E-7</v>
      </c>
      <c r="F858">
        <v>5.1221699999999997E-3</v>
      </c>
      <c r="G858" t="s">
        <v>289</v>
      </c>
      <c r="H858" t="s">
        <v>34</v>
      </c>
    </row>
    <row r="859" spans="1:8" x14ac:dyDescent="0.25">
      <c r="A859">
        <v>858</v>
      </c>
      <c r="B859" t="s">
        <v>54</v>
      </c>
      <c r="C859" t="s">
        <v>292</v>
      </c>
      <c r="D859" t="s">
        <v>271</v>
      </c>
      <c r="E859">
        <v>4.7299999999999998E-5</v>
      </c>
      <c r="F859">
        <v>5.1212699999999998E-3</v>
      </c>
      <c r="G859" t="s">
        <v>289</v>
      </c>
      <c r="H859" t="s">
        <v>34</v>
      </c>
    </row>
    <row r="860" spans="1:8" x14ac:dyDescent="0.25">
      <c r="A860">
        <v>859</v>
      </c>
      <c r="B860" t="s">
        <v>55</v>
      </c>
      <c r="C860" t="s">
        <v>292</v>
      </c>
      <c r="D860" t="s">
        <v>274</v>
      </c>
      <c r="E860">
        <v>0.13486873999999999</v>
      </c>
      <c r="F860">
        <v>3.1101730049433298</v>
      </c>
      <c r="G860" t="s">
        <v>291</v>
      </c>
      <c r="H860" t="s">
        <v>34</v>
      </c>
    </row>
    <row r="861" spans="1:8" x14ac:dyDescent="0.25">
      <c r="A861">
        <v>860</v>
      </c>
      <c r="B861" t="s">
        <v>55</v>
      </c>
      <c r="C861" t="s">
        <v>292</v>
      </c>
      <c r="D861" t="s">
        <v>273</v>
      </c>
      <c r="E861">
        <v>2.0178419399999998</v>
      </c>
      <c r="F861">
        <v>42.130144191450697</v>
      </c>
      <c r="G861" t="s">
        <v>291</v>
      </c>
      <c r="H861" t="s">
        <v>34</v>
      </c>
    </row>
    <row r="862" spans="1:8" x14ac:dyDescent="0.25">
      <c r="A862">
        <v>861</v>
      </c>
      <c r="B862" t="s">
        <v>55</v>
      </c>
      <c r="C862" t="s">
        <v>292</v>
      </c>
      <c r="D862" t="s">
        <v>272</v>
      </c>
      <c r="E862">
        <v>7.5448119999999994E-2</v>
      </c>
      <c r="F862">
        <v>2.2725002672930699</v>
      </c>
      <c r="G862" t="s">
        <v>291</v>
      </c>
      <c r="H862" t="s">
        <v>34</v>
      </c>
    </row>
    <row r="863" spans="1:8" x14ac:dyDescent="0.25">
      <c r="A863">
        <v>862</v>
      </c>
      <c r="B863" t="s">
        <v>55</v>
      </c>
      <c r="C863" t="s">
        <v>292</v>
      </c>
      <c r="D863" t="s">
        <v>278</v>
      </c>
      <c r="E863">
        <v>1.5210319999999999E-2</v>
      </c>
      <c r="F863">
        <v>0.36822506714516501</v>
      </c>
      <c r="G863" t="s">
        <v>291</v>
      </c>
      <c r="H863" t="s">
        <v>34</v>
      </c>
    </row>
    <row r="864" spans="1:8" x14ac:dyDescent="0.25">
      <c r="A864">
        <v>863</v>
      </c>
      <c r="B864" t="s">
        <v>55</v>
      </c>
      <c r="C864" t="s">
        <v>292</v>
      </c>
      <c r="D864" t="s">
        <v>277</v>
      </c>
      <c r="E864">
        <v>1.1031603299999999</v>
      </c>
      <c r="F864">
        <v>37.314115563583599</v>
      </c>
      <c r="G864" t="s">
        <v>291</v>
      </c>
      <c r="H864" t="s">
        <v>34</v>
      </c>
    </row>
    <row r="865" spans="1:8" x14ac:dyDescent="0.25">
      <c r="A865">
        <v>864</v>
      </c>
      <c r="B865" t="s">
        <v>55</v>
      </c>
      <c r="C865" t="s">
        <v>292</v>
      </c>
      <c r="D865" t="s">
        <v>279</v>
      </c>
      <c r="E865">
        <v>3.9892E-3</v>
      </c>
      <c r="F865">
        <v>0.119980642350168</v>
      </c>
      <c r="G865" t="s">
        <v>291</v>
      </c>
      <c r="H865" t="s">
        <v>34</v>
      </c>
    </row>
    <row r="866" spans="1:8" x14ac:dyDescent="0.25">
      <c r="A866">
        <v>865</v>
      </c>
      <c r="B866" t="s">
        <v>56</v>
      </c>
      <c r="C866" t="s">
        <v>292</v>
      </c>
      <c r="D866" t="s">
        <v>283</v>
      </c>
      <c r="E866">
        <v>2.2765000000000001E-2</v>
      </c>
      <c r="F866">
        <v>1.102198</v>
      </c>
      <c r="H866" t="s">
        <v>34</v>
      </c>
    </row>
    <row r="867" spans="1:8" x14ac:dyDescent="0.25">
      <c r="A867">
        <v>866</v>
      </c>
      <c r="B867" t="s">
        <v>56</v>
      </c>
      <c r="C867" t="s">
        <v>292</v>
      </c>
      <c r="D867" t="s">
        <v>282</v>
      </c>
      <c r="E867">
        <v>0.12871726999999999</v>
      </c>
      <c r="F867">
        <v>3.4475416652000002</v>
      </c>
      <c r="H867" t="s">
        <v>34</v>
      </c>
    </row>
    <row r="868" spans="1:8" x14ac:dyDescent="0.25">
      <c r="A868">
        <v>867</v>
      </c>
      <c r="B868" t="s">
        <v>56</v>
      </c>
      <c r="C868" t="s">
        <v>292</v>
      </c>
      <c r="D868" t="s">
        <v>281</v>
      </c>
      <c r="E868">
        <v>2.7078880000000001</v>
      </c>
      <c r="F868">
        <v>138.24615800000001</v>
      </c>
      <c r="H868" t="s">
        <v>34</v>
      </c>
    </row>
    <row r="869" spans="1:8" x14ac:dyDescent="0.25">
      <c r="A869">
        <v>868</v>
      </c>
      <c r="B869" t="s">
        <v>56</v>
      </c>
      <c r="C869" t="s">
        <v>292</v>
      </c>
      <c r="D869" t="s">
        <v>280</v>
      </c>
      <c r="E869">
        <v>6.8685200000000004E-3</v>
      </c>
      <c r="F869">
        <v>0.18835291909084101</v>
      </c>
      <c r="H869" t="s">
        <v>34</v>
      </c>
    </row>
    <row r="870" spans="1:8" x14ac:dyDescent="0.25">
      <c r="A870">
        <v>869</v>
      </c>
      <c r="B870" t="s">
        <v>422</v>
      </c>
      <c r="C870" t="s">
        <v>294</v>
      </c>
      <c r="D870" t="s">
        <v>277</v>
      </c>
      <c r="E870">
        <v>9.2455E-4</v>
      </c>
      <c r="F870">
        <v>36.210955229245599</v>
      </c>
      <c r="G870" t="s">
        <v>291</v>
      </c>
      <c r="H870" t="s">
        <v>34</v>
      </c>
    </row>
    <row r="871" spans="1:8" x14ac:dyDescent="0.25">
      <c r="A871">
        <v>870</v>
      </c>
      <c r="B871" t="s">
        <v>421</v>
      </c>
      <c r="C871" t="s">
        <v>294</v>
      </c>
      <c r="D871" t="s">
        <v>284</v>
      </c>
      <c r="E871">
        <v>9.9169800000000006E-3</v>
      </c>
      <c r="F871">
        <v>13.813783156483201</v>
      </c>
      <c r="G871" t="s">
        <v>291</v>
      </c>
      <c r="H871" t="s">
        <v>34</v>
      </c>
    </row>
    <row r="872" spans="1:8" x14ac:dyDescent="0.25">
      <c r="A872">
        <v>871</v>
      </c>
      <c r="B872" t="s">
        <v>57</v>
      </c>
      <c r="C872" t="s">
        <v>292</v>
      </c>
      <c r="D872" t="s">
        <v>271</v>
      </c>
      <c r="E872">
        <v>4.7389999999999999E-5</v>
      </c>
      <c r="F872">
        <v>5.0739699999999997E-3</v>
      </c>
      <c r="G872" t="s">
        <v>289</v>
      </c>
      <c r="H872" t="s">
        <v>34</v>
      </c>
    </row>
    <row r="873" spans="1:8" x14ac:dyDescent="0.25">
      <c r="A873">
        <v>872</v>
      </c>
      <c r="B873" t="s">
        <v>58</v>
      </c>
      <c r="C873" t="s">
        <v>292</v>
      </c>
      <c r="D873" t="s">
        <v>274</v>
      </c>
      <c r="E873">
        <v>0.13090581000000001</v>
      </c>
      <c r="F873">
        <v>2.9753042574016</v>
      </c>
      <c r="G873" t="s">
        <v>291</v>
      </c>
      <c r="H873" t="s">
        <v>34</v>
      </c>
    </row>
    <row r="874" spans="1:8" x14ac:dyDescent="0.25">
      <c r="A874">
        <v>873</v>
      </c>
      <c r="B874" t="s">
        <v>58</v>
      </c>
      <c r="C874" t="s">
        <v>292</v>
      </c>
      <c r="D874" t="s">
        <v>273</v>
      </c>
      <c r="E874">
        <v>1.98782792</v>
      </c>
      <c r="F874">
        <v>40.112302250238997</v>
      </c>
      <c r="G874" t="s">
        <v>291</v>
      </c>
      <c r="H874" t="s">
        <v>34</v>
      </c>
    </row>
    <row r="875" spans="1:8" x14ac:dyDescent="0.25">
      <c r="A875">
        <v>874</v>
      </c>
      <c r="B875" t="s">
        <v>58</v>
      </c>
      <c r="C875" t="s">
        <v>292</v>
      </c>
      <c r="D875" t="s">
        <v>272</v>
      </c>
      <c r="E875">
        <v>7.4404440000000002E-2</v>
      </c>
      <c r="F875">
        <v>2.19705213964945</v>
      </c>
      <c r="G875" t="s">
        <v>291</v>
      </c>
      <c r="H875" t="s">
        <v>34</v>
      </c>
    </row>
    <row r="876" spans="1:8" x14ac:dyDescent="0.25">
      <c r="A876">
        <v>875</v>
      </c>
      <c r="B876" t="s">
        <v>58</v>
      </c>
      <c r="C876" t="s">
        <v>292</v>
      </c>
      <c r="D876" t="s">
        <v>278</v>
      </c>
      <c r="E876">
        <v>1.4761120000000001E-2</v>
      </c>
      <c r="F876">
        <v>0.35301474431789398</v>
      </c>
      <c r="G876" t="s">
        <v>291</v>
      </c>
      <c r="H876" t="s">
        <v>34</v>
      </c>
    </row>
    <row r="877" spans="1:8" x14ac:dyDescent="0.25">
      <c r="A877">
        <v>876</v>
      </c>
      <c r="B877" t="s">
        <v>58</v>
      </c>
      <c r="C877" t="s">
        <v>292</v>
      </c>
      <c r="D877" t="s">
        <v>277</v>
      </c>
      <c r="E877">
        <v>1.0584323899999999</v>
      </c>
      <c r="F877">
        <v>36.210030672010497</v>
      </c>
      <c r="G877" t="s">
        <v>291</v>
      </c>
      <c r="H877" t="s">
        <v>34</v>
      </c>
    </row>
    <row r="878" spans="1:8" x14ac:dyDescent="0.25">
      <c r="A878">
        <v>877</v>
      </c>
      <c r="B878" t="s">
        <v>58</v>
      </c>
      <c r="C878" t="s">
        <v>292</v>
      </c>
      <c r="D878" t="s">
        <v>279</v>
      </c>
      <c r="E878">
        <v>3.9321399999999998E-3</v>
      </c>
      <c r="F878">
        <v>0.115991433788088</v>
      </c>
      <c r="G878" t="s">
        <v>291</v>
      </c>
      <c r="H878" t="s">
        <v>34</v>
      </c>
    </row>
    <row r="879" spans="1:8" x14ac:dyDescent="0.25">
      <c r="A879">
        <v>878</v>
      </c>
      <c r="B879" t="s">
        <v>59</v>
      </c>
      <c r="C879" t="s">
        <v>292</v>
      </c>
      <c r="D879" t="s">
        <v>283</v>
      </c>
      <c r="E879">
        <v>2.1850999999999999E-2</v>
      </c>
      <c r="F879">
        <v>1.0794330000000001</v>
      </c>
      <c r="H879" t="s">
        <v>34</v>
      </c>
    </row>
    <row r="880" spans="1:8" x14ac:dyDescent="0.25">
      <c r="A880">
        <v>879</v>
      </c>
      <c r="B880" t="s">
        <v>59</v>
      </c>
      <c r="C880" t="s">
        <v>292</v>
      </c>
      <c r="D880" t="s">
        <v>282</v>
      </c>
      <c r="E880">
        <v>0.12470095</v>
      </c>
      <c r="F880">
        <v>3.3188243870999998</v>
      </c>
      <c r="H880" t="s">
        <v>34</v>
      </c>
    </row>
    <row r="881" spans="1:8" x14ac:dyDescent="0.25">
      <c r="A881">
        <v>880</v>
      </c>
      <c r="B881" t="s">
        <v>59</v>
      </c>
      <c r="C881" t="s">
        <v>292</v>
      </c>
      <c r="D881" t="s">
        <v>281</v>
      </c>
      <c r="E881">
        <v>2.6506940000000001</v>
      </c>
      <c r="F881">
        <v>135.53827000000001</v>
      </c>
      <c r="H881" t="s">
        <v>34</v>
      </c>
    </row>
    <row r="882" spans="1:8" x14ac:dyDescent="0.25">
      <c r="A882">
        <v>881</v>
      </c>
      <c r="B882" t="s">
        <v>59</v>
      </c>
      <c r="C882" t="s">
        <v>292</v>
      </c>
      <c r="D882" t="s">
        <v>280</v>
      </c>
      <c r="E882">
        <v>7.0516399999999996E-3</v>
      </c>
      <c r="F882">
        <v>0.18148439206446201</v>
      </c>
      <c r="H882" t="s">
        <v>34</v>
      </c>
    </row>
    <row r="883" spans="1:8" x14ac:dyDescent="0.25">
      <c r="A883">
        <v>882</v>
      </c>
      <c r="B883" t="s">
        <v>420</v>
      </c>
      <c r="C883" t="s">
        <v>294</v>
      </c>
      <c r="D883" t="s">
        <v>271</v>
      </c>
      <c r="E883">
        <v>8.9999999999999999E-8</v>
      </c>
      <c r="F883">
        <v>5.0265800000000001E-3</v>
      </c>
      <c r="G883" t="s">
        <v>289</v>
      </c>
      <c r="H883" t="s">
        <v>34</v>
      </c>
    </row>
    <row r="884" spans="1:8" x14ac:dyDescent="0.25">
      <c r="A884">
        <v>883</v>
      </c>
      <c r="B884" t="s">
        <v>419</v>
      </c>
      <c r="C884" t="s">
        <v>294</v>
      </c>
      <c r="D884" t="s">
        <v>274</v>
      </c>
      <c r="E884">
        <v>4.1959000000000001E-4</v>
      </c>
      <c r="F884">
        <v>2.8443984428032301</v>
      </c>
      <c r="G884" t="s">
        <v>291</v>
      </c>
      <c r="H884" t="s">
        <v>34</v>
      </c>
    </row>
    <row r="885" spans="1:8" x14ac:dyDescent="0.25">
      <c r="A885">
        <v>884</v>
      </c>
      <c r="B885" t="s">
        <v>419</v>
      </c>
      <c r="C885" t="s">
        <v>294</v>
      </c>
      <c r="D885" t="s">
        <v>273</v>
      </c>
      <c r="E885">
        <v>5.5313100000000002E-3</v>
      </c>
      <c r="F885">
        <v>38.124474321632498</v>
      </c>
      <c r="G885" t="s">
        <v>291</v>
      </c>
      <c r="H885" t="s">
        <v>34</v>
      </c>
    </row>
    <row r="886" spans="1:8" x14ac:dyDescent="0.25">
      <c r="A886">
        <v>885</v>
      </c>
      <c r="B886" t="s">
        <v>419</v>
      </c>
      <c r="C886" t="s">
        <v>294</v>
      </c>
      <c r="D886" t="s">
        <v>272</v>
      </c>
      <c r="E886">
        <v>3.2352999999999999E-4</v>
      </c>
      <c r="F886">
        <v>2.1226476897008499</v>
      </c>
      <c r="G886" t="s">
        <v>291</v>
      </c>
      <c r="H886" t="s">
        <v>34</v>
      </c>
    </row>
    <row r="887" spans="1:8" x14ac:dyDescent="0.25">
      <c r="A887">
        <v>886</v>
      </c>
      <c r="B887" t="s">
        <v>419</v>
      </c>
      <c r="C887" t="s">
        <v>294</v>
      </c>
      <c r="D887" t="s">
        <v>278</v>
      </c>
      <c r="E887">
        <v>4.2729999999999999E-5</v>
      </c>
      <c r="F887">
        <v>0.33825361745127802</v>
      </c>
      <c r="G887" t="s">
        <v>291</v>
      </c>
      <c r="H887" t="s">
        <v>34</v>
      </c>
    </row>
    <row r="888" spans="1:8" x14ac:dyDescent="0.25">
      <c r="A888">
        <v>887</v>
      </c>
      <c r="B888" t="s">
        <v>418</v>
      </c>
      <c r="C888" t="s">
        <v>294</v>
      </c>
      <c r="D888" t="s">
        <v>285</v>
      </c>
      <c r="E888">
        <v>2E-8</v>
      </c>
      <c r="F888">
        <v>65.322712570352905</v>
      </c>
      <c r="G888" t="s">
        <v>291</v>
      </c>
      <c r="H888" t="s">
        <v>34</v>
      </c>
    </row>
    <row r="889" spans="1:8" x14ac:dyDescent="0.25">
      <c r="A889">
        <v>888</v>
      </c>
      <c r="B889" t="s">
        <v>417</v>
      </c>
      <c r="C889" t="s">
        <v>294</v>
      </c>
      <c r="D889" t="s">
        <v>277</v>
      </c>
      <c r="E889">
        <v>5.8613000000000003E-4</v>
      </c>
      <c r="F889">
        <v>35.151598279028697</v>
      </c>
      <c r="G889" t="s">
        <v>291</v>
      </c>
      <c r="H889" t="s">
        <v>34</v>
      </c>
    </row>
    <row r="890" spans="1:8" x14ac:dyDescent="0.25">
      <c r="A890">
        <v>889</v>
      </c>
      <c r="B890" t="s">
        <v>417</v>
      </c>
      <c r="C890" t="s">
        <v>294</v>
      </c>
      <c r="D890" t="s">
        <v>284</v>
      </c>
      <c r="E890">
        <v>2.9999999999999997E-8</v>
      </c>
      <c r="F890">
        <v>13.8038661705409</v>
      </c>
      <c r="G890" t="s">
        <v>291</v>
      </c>
      <c r="H890" t="s">
        <v>34</v>
      </c>
    </row>
    <row r="891" spans="1:8" x14ac:dyDescent="0.25">
      <c r="A891">
        <v>890</v>
      </c>
      <c r="B891" t="s">
        <v>416</v>
      </c>
      <c r="C891" t="s">
        <v>294</v>
      </c>
      <c r="D891" t="s">
        <v>279</v>
      </c>
      <c r="E891">
        <v>9.2E-6</v>
      </c>
      <c r="F891">
        <v>0.11205928815149099</v>
      </c>
      <c r="G891" t="s">
        <v>291</v>
      </c>
      <c r="H891" t="s">
        <v>34</v>
      </c>
    </row>
    <row r="892" spans="1:8" x14ac:dyDescent="0.25">
      <c r="A892">
        <v>891</v>
      </c>
      <c r="B892" t="s">
        <v>61</v>
      </c>
      <c r="C892" t="s">
        <v>292</v>
      </c>
      <c r="D892" t="s">
        <v>271</v>
      </c>
      <c r="E892">
        <v>4.7450000000000001E-5</v>
      </c>
      <c r="F892">
        <v>5.0264899999999998E-3</v>
      </c>
      <c r="G892" t="s">
        <v>289</v>
      </c>
      <c r="H892" t="s">
        <v>34</v>
      </c>
    </row>
    <row r="893" spans="1:8" x14ac:dyDescent="0.25">
      <c r="A893">
        <v>892</v>
      </c>
      <c r="B893" t="s">
        <v>62</v>
      </c>
      <c r="C893" t="s">
        <v>292</v>
      </c>
      <c r="D893" t="s">
        <v>274</v>
      </c>
      <c r="E893">
        <v>0.13560411</v>
      </c>
      <c r="F893">
        <v>2.8439788436617799</v>
      </c>
      <c r="G893" t="s">
        <v>291</v>
      </c>
      <c r="H893" t="s">
        <v>34</v>
      </c>
    </row>
    <row r="894" spans="1:8" x14ac:dyDescent="0.25">
      <c r="A894">
        <v>893</v>
      </c>
      <c r="B894" t="s">
        <v>62</v>
      </c>
      <c r="C894" t="s">
        <v>292</v>
      </c>
      <c r="D894" t="s">
        <v>273</v>
      </c>
      <c r="E894">
        <v>2.0030175400000001</v>
      </c>
      <c r="F894">
        <v>38.118943011206802</v>
      </c>
      <c r="G894" t="s">
        <v>291</v>
      </c>
      <c r="H894" t="s">
        <v>34</v>
      </c>
    </row>
    <row r="895" spans="1:8" x14ac:dyDescent="0.25">
      <c r="A895">
        <v>894</v>
      </c>
      <c r="B895" t="s">
        <v>62</v>
      </c>
      <c r="C895" t="s">
        <v>292</v>
      </c>
      <c r="D895" t="s">
        <v>272</v>
      </c>
      <c r="E895">
        <v>7.7553899999999995E-2</v>
      </c>
      <c r="F895">
        <v>2.1223241555551602</v>
      </c>
      <c r="G895" t="s">
        <v>291</v>
      </c>
      <c r="H895" t="s">
        <v>34</v>
      </c>
    </row>
    <row r="896" spans="1:8" x14ac:dyDescent="0.25">
      <c r="A896">
        <v>895</v>
      </c>
      <c r="B896" t="s">
        <v>62</v>
      </c>
      <c r="C896" t="s">
        <v>292</v>
      </c>
      <c r="D896" t="s">
        <v>278</v>
      </c>
      <c r="E896">
        <v>1.457429E-2</v>
      </c>
      <c r="F896">
        <v>0.33821088380506198</v>
      </c>
      <c r="G896" t="s">
        <v>291</v>
      </c>
      <c r="H896" t="s">
        <v>34</v>
      </c>
    </row>
    <row r="897" spans="1:8" x14ac:dyDescent="0.25">
      <c r="A897">
        <v>896</v>
      </c>
      <c r="B897" t="s">
        <v>62</v>
      </c>
      <c r="C897" t="s">
        <v>292</v>
      </c>
      <c r="D897" t="s">
        <v>277</v>
      </c>
      <c r="E897">
        <v>1.05989376</v>
      </c>
      <c r="F897">
        <v>35.151012142261898</v>
      </c>
      <c r="G897" t="s">
        <v>291</v>
      </c>
      <c r="H897" t="s">
        <v>34</v>
      </c>
    </row>
    <row r="898" spans="1:8" x14ac:dyDescent="0.25">
      <c r="A898">
        <v>897</v>
      </c>
      <c r="B898" t="s">
        <v>63</v>
      </c>
      <c r="C898" t="s">
        <v>292</v>
      </c>
      <c r="D898" t="s">
        <v>279</v>
      </c>
      <c r="E898">
        <v>3.9725799999999999E-3</v>
      </c>
      <c r="F898">
        <v>0.112050080236152</v>
      </c>
      <c r="G898" t="s">
        <v>291</v>
      </c>
      <c r="H898" t="s">
        <v>34</v>
      </c>
    </row>
    <row r="899" spans="1:8" x14ac:dyDescent="0.25">
      <c r="A899">
        <v>898</v>
      </c>
      <c r="B899" t="s">
        <v>63</v>
      </c>
      <c r="C899" t="s">
        <v>292</v>
      </c>
      <c r="D899" t="s">
        <v>283</v>
      </c>
      <c r="E899">
        <v>2.2176000000000001E-2</v>
      </c>
      <c r="F899">
        <v>1.057582</v>
      </c>
      <c r="H899" t="s">
        <v>34</v>
      </c>
    </row>
    <row r="900" spans="1:8" x14ac:dyDescent="0.25">
      <c r="A900">
        <v>899</v>
      </c>
      <c r="B900" t="s">
        <v>63</v>
      </c>
      <c r="C900" t="s">
        <v>292</v>
      </c>
      <c r="D900" t="s">
        <v>282</v>
      </c>
      <c r="E900">
        <v>0.12896631</v>
      </c>
      <c r="F900">
        <v>3.194123432</v>
      </c>
      <c r="H900" t="s">
        <v>34</v>
      </c>
    </row>
    <row r="901" spans="1:8" x14ac:dyDescent="0.25">
      <c r="A901">
        <v>900</v>
      </c>
      <c r="B901" t="s">
        <v>63</v>
      </c>
      <c r="C901" t="s">
        <v>292</v>
      </c>
      <c r="D901" t="s">
        <v>281</v>
      </c>
      <c r="E901">
        <v>2.649187</v>
      </c>
      <c r="F901">
        <v>132.887576</v>
      </c>
      <c r="H901" t="s">
        <v>34</v>
      </c>
    </row>
    <row r="902" spans="1:8" x14ac:dyDescent="0.25">
      <c r="A902">
        <v>901</v>
      </c>
      <c r="B902" t="s">
        <v>63</v>
      </c>
      <c r="C902" t="s">
        <v>292</v>
      </c>
      <c r="D902" t="s">
        <v>280</v>
      </c>
      <c r="E902">
        <v>7.1567999999999996E-3</v>
      </c>
      <c r="F902">
        <v>0.17443274869321199</v>
      </c>
      <c r="H902" t="s">
        <v>34</v>
      </c>
    </row>
    <row r="903" spans="1:8" x14ac:dyDescent="0.25">
      <c r="A903">
        <v>902</v>
      </c>
      <c r="B903" t="s">
        <v>64</v>
      </c>
      <c r="C903" t="s">
        <v>292</v>
      </c>
      <c r="D903" t="s">
        <v>271</v>
      </c>
      <c r="E903">
        <v>4.7389999999999999E-5</v>
      </c>
      <c r="F903">
        <v>4.9790399999999997E-3</v>
      </c>
      <c r="G903" t="s">
        <v>289</v>
      </c>
      <c r="H903" t="s">
        <v>34</v>
      </c>
    </row>
    <row r="904" spans="1:8" x14ac:dyDescent="0.25">
      <c r="A904">
        <v>903</v>
      </c>
      <c r="B904" t="s">
        <v>65</v>
      </c>
      <c r="C904" t="s">
        <v>292</v>
      </c>
      <c r="D904" t="s">
        <v>274</v>
      </c>
      <c r="E904">
        <v>0.1317885</v>
      </c>
      <c r="F904">
        <v>2.7083747325415701</v>
      </c>
      <c r="G904" t="s">
        <v>291</v>
      </c>
      <c r="H904" t="s">
        <v>34</v>
      </c>
    </row>
    <row r="905" spans="1:8" x14ac:dyDescent="0.25">
      <c r="A905">
        <v>904</v>
      </c>
      <c r="B905" t="s">
        <v>65</v>
      </c>
      <c r="C905" t="s">
        <v>292</v>
      </c>
      <c r="D905" t="s">
        <v>273</v>
      </c>
      <c r="E905">
        <v>1.8847275299999999</v>
      </c>
      <c r="F905">
        <v>36.115925464544397</v>
      </c>
      <c r="G905" t="s">
        <v>291</v>
      </c>
      <c r="H905" t="s">
        <v>34</v>
      </c>
    </row>
    <row r="906" spans="1:8" x14ac:dyDescent="0.25">
      <c r="A906">
        <v>905</v>
      </c>
      <c r="B906" t="s">
        <v>65</v>
      </c>
      <c r="C906" t="s">
        <v>292</v>
      </c>
      <c r="D906" t="s">
        <v>272</v>
      </c>
      <c r="E906">
        <v>7.8670030000000002E-2</v>
      </c>
      <c r="F906">
        <v>2.04477024962946</v>
      </c>
      <c r="G906" t="s">
        <v>291</v>
      </c>
      <c r="H906" t="s">
        <v>34</v>
      </c>
    </row>
    <row r="907" spans="1:8" x14ac:dyDescent="0.25">
      <c r="A907">
        <v>906</v>
      </c>
      <c r="B907" t="s">
        <v>65</v>
      </c>
      <c r="C907" t="s">
        <v>292</v>
      </c>
      <c r="D907" t="s">
        <v>278</v>
      </c>
      <c r="E907">
        <v>1.392144E-2</v>
      </c>
      <c r="F907">
        <v>0.32363659254784699</v>
      </c>
      <c r="G907" t="s">
        <v>291</v>
      </c>
      <c r="H907" t="s">
        <v>34</v>
      </c>
    </row>
    <row r="908" spans="1:8" x14ac:dyDescent="0.25">
      <c r="A908">
        <v>907</v>
      </c>
      <c r="B908" t="s">
        <v>66</v>
      </c>
      <c r="C908" t="s">
        <v>292</v>
      </c>
      <c r="D908" t="s">
        <v>277</v>
      </c>
      <c r="E908">
        <v>1.0046402000000001</v>
      </c>
      <c r="F908">
        <v>34.091118381975903</v>
      </c>
      <c r="G908" t="s">
        <v>291</v>
      </c>
      <c r="H908" t="s">
        <v>34</v>
      </c>
    </row>
    <row r="909" spans="1:8" x14ac:dyDescent="0.25">
      <c r="A909">
        <v>908</v>
      </c>
      <c r="B909" t="s">
        <v>66</v>
      </c>
      <c r="C909" t="s">
        <v>292</v>
      </c>
      <c r="D909" t="s">
        <v>279</v>
      </c>
      <c r="E909">
        <v>3.8630299999999999E-3</v>
      </c>
      <c r="F909">
        <v>0.108077498646832</v>
      </c>
      <c r="G909" t="s">
        <v>291</v>
      </c>
      <c r="H909" t="s">
        <v>34</v>
      </c>
    </row>
    <row r="910" spans="1:8" x14ac:dyDescent="0.25">
      <c r="A910">
        <v>909</v>
      </c>
      <c r="B910" t="s">
        <v>66</v>
      </c>
      <c r="C910" t="s">
        <v>292</v>
      </c>
      <c r="D910" t="s">
        <v>283</v>
      </c>
      <c r="E910">
        <v>2.1323999999999999E-2</v>
      </c>
      <c r="F910">
        <v>1.035406</v>
      </c>
      <c r="H910" t="s">
        <v>34</v>
      </c>
    </row>
    <row r="911" spans="1:8" x14ac:dyDescent="0.25">
      <c r="A911">
        <v>910</v>
      </c>
      <c r="B911" t="s">
        <v>66</v>
      </c>
      <c r="C911" t="s">
        <v>292</v>
      </c>
      <c r="D911" t="s">
        <v>282</v>
      </c>
      <c r="E911">
        <v>0.12321276</v>
      </c>
      <c r="F911">
        <v>3.0651571209999999</v>
      </c>
      <c r="H911" t="s">
        <v>34</v>
      </c>
    </row>
    <row r="912" spans="1:8" x14ac:dyDescent="0.25">
      <c r="A912">
        <v>911</v>
      </c>
      <c r="B912" t="s">
        <v>66</v>
      </c>
      <c r="C912" t="s">
        <v>292</v>
      </c>
      <c r="D912" t="s">
        <v>281</v>
      </c>
      <c r="E912">
        <v>2.5090050000000002</v>
      </c>
      <c r="F912">
        <v>130.23838900000001</v>
      </c>
      <c r="H912" t="s">
        <v>34</v>
      </c>
    </row>
    <row r="913" spans="1:8" x14ac:dyDescent="0.25">
      <c r="A913">
        <v>912</v>
      </c>
      <c r="B913" t="s">
        <v>66</v>
      </c>
      <c r="C913" t="s">
        <v>292</v>
      </c>
      <c r="D913" t="s">
        <v>280</v>
      </c>
      <c r="E913">
        <v>6.8082699999999999E-3</v>
      </c>
      <c r="F913">
        <v>0.16727594225470899</v>
      </c>
      <c r="H913" t="s">
        <v>34</v>
      </c>
    </row>
    <row r="914" spans="1:8" x14ac:dyDescent="0.25">
      <c r="A914">
        <v>913</v>
      </c>
      <c r="B914" t="s">
        <v>415</v>
      </c>
      <c r="C914" t="s">
        <v>294</v>
      </c>
      <c r="D914" t="s">
        <v>277</v>
      </c>
      <c r="E914">
        <v>9.3146400000000008E-3</v>
      </c>
      <c r="F914">
        <v>33.086478181423601</v>
      </c>
      <c r="G914" t="s">
        <v>291</v>
      </c>
      <c r="H914" t="s">
        <v>34</v>
      </c>
    </row>
    <row r="915" spans="1:8" x14ac:dyDescent="0.25">
      <c r="A915">
        <v>914</v>
      </c>
      <c r="B915" t="s">
        <v>414</v>
      </c>
      <c r="C915" t="s">
        <v>294</v>
      </c>
      <c r="D915" t="s">
        <v>279</v>
      </c>
      <c r="E915">
        <v>2.5749999999999999E-5</v>
      </c>
      <c r="F915">
        <v>0.10421446781304</v>
      </c>
      <c r="G915" t="s">
        <v>291</v>
      </c>
      <c r="H915" t="s">
        <v>34</v>
      </c>
    </row>
    <row r="916" spans="1:8" x14ac:dyDescent="0.25">
      <c r="A916">
        <v>915</v>
      </c>
      <c r="B916" t="s">
        <v>414</v>
      </c>
      <c r="C916" t="s">
        <v>294</v>
      </c>
      <c r="D916" t="s">
        <v>271</v>
      </c>
      <c r="E916">
        <v>5.9999999999999997E-7</v>
      </c>
      <c r="F916">
        <v>4.9316500000000001E-3</v>
      </c>
      <c r="G916" t="s">
        <v>289</v>
      </c>
      <c r="H916" t="s">
        <v>34</v>
      </c>
    </row>
    <row r="917" spans="1:8" x14ac:dyDescent="0.25">
      <c r="A917">
        <v>916</v>
      </c>
      <c r="B917" t="s">
        <v>413</v>
      </c>
      <c r="C917" t="s">
        <v>294</v>
      </c>
      <c r="D917" t="s">
        <v>285</v>
      </c>
      <c r="E917">
        <v>9.7403100000000003E-3</v>
      </c>
      <c r="F917">
        <v>65.322712542103403</v>
      </c>
      <c r="G917" t="s">
        <v>291</v>
      </c>
      <c r="H917" t="s">
        <v>34</v>
      </c>
    </row>
    <row r="918" spans="1:8" x14ac:dyDescent="0.25">
      <c r="A918">
        <v>917</v>
      </c>
      <c r="B918" t="s">
        <v>67</v>
      </c>
      <c r="C918" t="s">
        <v>292</v>
      </c>
      <c r="D918" t="s">
        <v>271</v>
      </c>
      <c r="E918">
        <v>4.7500000000000003E-5</v>
      </c>
      <c r="F918">
        <v>4.9310500000000002E-3</v>
      </c>
      <c r="G918" t="s">
        <v>289</v>
      </c>
      <c r="H918" t="s">
        <v>34</v>
      </c>
    </row>
    <row r="919" spans="1:8" x14ac:dyDescent="0.25">
      <c r="A919">
        <v>918</v>
      </c>
      <c r="B919" t="s">
        <v>412</v>
      </c>
      <c r="C919" t="s">
        <v>292</v>
      </c>
      <c r="D919" t="s">
        <v>274</v>
      </c>
      <c r="E919">
        <v>0.13256788</v>
      </c>
      <c r="F919">
        <v>2.57658623146009</v>
      </c>
      <c r="G919" t="s">
        <v>291</v>
      </c>
      <c r="H919" t="s">
        <v>34</v>
      </c>
    </row>
    <row r="920" spans="1:8" x14ac:dyDescent="0.25">
      <c r="A920">
        <v>919</v>
      </c>
      <c r="B920" t="s">
        <v>68</v>
      </c>
      <c r="C920" t="s">
        <v>292</v>
      </c>
      <c r="D920" t="s">
        <v>273</v>
      </c>
      <c r="E920">
        <v>1.8897082999999999</v>
      </c>
      <c r="F920">
        <v>34.231197930192401</v>
      </c>
      <c r="G920" t="s">
        <v>291</v>
      </c>
      <c r="H920" t="s">
        <v>34</v>
      </c>
    </row>
    <row r="921" spans="1:8" x14ac:dyDescent="0.25">
      <c r="A921">
        <v>920</v>
      </c>
      <c r="B921" t="s">
        <v>68</v>
      </c>
      <c r="C921" t="s">
        <v>292</v>
      </c>
      <c r="D921" t="s">
        <v>272</v>
      </c>
      <c r="E921">
        <v>8.1591109999999994E-2</v>
      </c>
      <c r="F921">
        <v>1.9661002191886801</v>
      </c>
      <c r="G921" t="s">
        <v>291</v>
      </c>
      <c r="H921" t="s">
        <v>34</v>
      </c>
    </row>
    <row r="922" spans="1:8" x14ac:dyDescent="0.25">
      <c r="A922">
        <v>921</v>
      </c>
      <c r="B922" t="s">
        <v>68</v>
      </c>
      <c r="C922" t="s">
        <v>292</v>
      </c>
      <c r="D922" t="s">
        <v>278</v>
      </c>
      <c r="E922">
        <v>1.466524E-2</v>
      </c>
      <c r="F922">
        <v>0.30971514976876502</v>
      </c>
      <c r="G922" t="s">
        <v>291</v>
      </c>
      <c r="H922" t="s">
        <v>34</v>
      </c>
    </row>
    <row r="923" spans="1:8" x14ac:dyDescent="0.25">
      <c r="A923">
        <v>922</v>
      </c>
      <c r="B923" t="s">
        <v>68</v>
      </c>
      <c r="C923" t="s">
        <v>292</v>
      </c>
      <c r="D923" t="s">
        <v>277</v>
      </c>
      <c r="E923">
        <v>0.99162329000000005</v>
      </c>
      <c r="F923">
        <v>33.077163536013003</v>
      </c>
      <c r="G923" t="s">
        <v>291</v>
      </c>
      <c r="H923" t="s">
        <v>34</v>
      </c>
    </row>
    <row r="924" spans="1:8" x14ac:dyDescent="0.25">
      <c r="A924">
        <v>923</v>
      </c>
      <c r="B924" t="s">
        <v>68</v>
      </c>
      <c r="C924" t="s">
        <v>292</v>
      </c>
      <c r="D924" t="s">
        <v>279</v>
      </c>
      <c r="E924">
        <v>3.87419E-3</v>
      </c>
      <c r="F924">
        <v>0.104188712810657</v>
      </c>
      <c r="G924" t="s">
        <v>291</v>
      </c>
      <c r="H924" t="s">
        <v>34</v>
      </c>
    </row>
    <row r="925" spans="1:8" x14ac:dyDescent="0.25">
      <c r="A925">
        <v>924</v>
      </c>
      <c r="B925" t="s">
        <v>68</v>
      </c>
      <c r="C925" t="s">
        <v>292</v>
      </c>
      <c r="D925" t="s">
        <v>283</v>
      </c>
      <c r="E925">
        <v>2.2272E-2</v>
      </c>
      <c r="F925">
        <v>1.0140819999999999</v>
      </c>
      <c r="H925" t="s">
        <v>34</v>
      </c>
    </row>
    <row r="926" spans="1:8" x14ac:dyDescent="0.25">
      <c r="A926">
        <v>925</v>
      </c>
      <c r="B926" t="s">
        <v>68</v>
      </c>
      <c r="C926" t="s">
        <v>292</v>
      </c>
      <c r="D926" t="s">
        <v>282</v>
      </c>
      <c r="E926">
        <v>0.12259676999999999</v>
      </c>
      <c r="F926">
        <v>2.9419443516000001</v>
      </c>
      <c r="H926" t="s">
        <v>34</v>
      </c>
    </row>
    <row r="927" spans="1:8" x14ac:dyDescent="0.25">
      <c r="A927">
        <v>926</v>
      </c>
      <c r="B927" t="s">
        <v>68</v>
      </c>
      <c r="C927" t="s">
        <v>292</v>
      </c>
      <c r="D927" t="s">
        <v>281</v>
      </c>
      <c r="E927">
        <v>2.5402930000000001</v>
      </c>
      <c r="F927">
        <v>127.729384</v>
      </c>
      <c r="H927" t="s">
        <v>34</v>
      </c>
    </row>
    <row r="928" spans="1:8" x14ac:dyDescent="0.25">
      <c r="A928">
        <v>927</v>
      </c>
      <c r="B928" t="s">
        <v>68</v>
      </c>
      <c r="C928" t="s">
        <v>292</v>
      </c>
      <c r="D928" t="s">
        <v>280</v>
      </c>
      <c r="E928">
        <v>6.9172499999999998E-3</v>
      </c>
      <c r="F928">
        <v>0.160467667676152</v>
      </c>
      <c r="H928" t="s">
        <v>34</v>
      </c>
    </row>
    <row r="929" spans="1:8" x14ac:dyDescent="0.25">
      <c r="A929">
        <v>928</v>
      </c>
      <c r="B929" t="s">
        <v>69</v>
      </c>
      <c r="C929" t="s">
        <v>292</v>
      </c>
      <c r="D929" t="s">
        <v>271</v>
      </c>
      <c r="E929">
        <v>4.6390000000000001E-5</v>
      </c>
      <c r="F929">
        <v>4.8835500000000004E-3</v>
      </c>
      <c r="G929" t="s">
        <v>289</v>
      </c>
      <c r="H929" t="s">
        <v>34</v>
      </c>
    </row>
    <row r="930" spans="1:8" x14ac:dyDescent="0.25">
      <c r="A930">
        <v>929</v>
      </c>
      <c r="B930" t="s">
        <v>70</v>
      </c>
      <c r="C930" t="s">
        <v>292</v>
      </c>
      <c r="D930" t="s">
        <v>274</v>
      </c>
      <c r="E930">
        <v>0.12860700999999999</v>
      </c>
      <c r="F930">
        <v>2.4440183513052598</v>
      </c>
      <c r="G930" t="s">
        <v>291</v>
      </c>
      <c r="H930" t="s">
        <v>34</v>
      </c>
    </row>
    <row r="931" spans="1:8" x14ac:dyDescent="0.25">
      <c r="A931">
        <v>930</v>
      </c>
      <c r="B931" t="s">
        <v>70</v>
      </c>
      <c r="C931" t="s">
        <v>292</v>
      </c>
      <c r="D931" t="s">
        <v>273</v>
      </c>
      <c r="E931">
        <v>1.81885473</v>
      </c>
      <c r="F931">
        <v>32.3414896282802</v>
      </c>
      <c r="G931" t="s">
        <v>291</v>
      </c>
      <c r="H931" t="s">
        <v>34</v>
      </c>
    </row>
    <row r="932" spans="1:8" x14ac:dyDescent="0.25">
      <c r="A932">
        <v>931</v>
      </c>
      <c r="B932" t="s">
        <v>70</v>
      </c>
      <c r="C932" t="s">
        <v>292</v>
      </c>
      <c r="D932" t="s">
        <v>272</v>
      </c>
      <c r="E932">
        <v>8.4872340000000004E-2</v>
      </c>
      <c r="F932">
        <v>1.8845091070539099</v>
      </c>
      <c r="G932" t="s">
        <v>291</v>
      </c>
      <c r="H932" t="s">
        <v>34</v>
      </c>
    </row>
    <row r="933" spans="1:8" x14ac:dyDescent="0.25">
      <c r="A933">
        <v>932</v>
      </c>
      <c r="B933" t="s">
        <v>70</v>
      </c>
      <c r="C933" t="s">
        <v>292</v>
      </c>
      <c r="D933" t="s">
        <v>278</v>
      </c>
      <c r="E933">
        <v>1.4028479999999999E-2</v>
      </c>
      <c r="F933">
        <v>0.29504990868085401</v>
      </c>
      <c r="G933" t="s">
        <v>291</v>
      </c>
      <c r="H933" t="s">
        <v>34</v>
      </c>
    </row>
    <row r="934" spans="1:8" x14ac:dyDescent="0.25">
      <c r="A934">
        <v>933</v>
      </c>
      <c r="B934" t="s">
        <v>70</v>
      </c>
      <c r="C934" t="s">
        <v>292</v>
      </c>
      <c r="D934" t="s">
        <v>277</v>
      </c>
      <c r="E934">
        <v>1.0905345900000001</v>
      </c>
      <c r="F934">
        <v>32.085540245596697</v>
      </c>
      <c r="G934" t="s">
        <v>291</v>
      </c>
      <c r="H934" t="s">
        <v>34</v>
      </c>
    </row>
    <row r="935" spans="1:8" x14ac:dyDescent="0.25">
      <c r="A935">
        <v>934</v>
      </c>
      <c r="B935" t="s">
        <v>71</v>
      </c>
      <c r="C935" t="s">
        <v>292</v>
      </c>
      <c r="D935" t="s">
        <v>279</v>
      </c>
      <c r="E935">
        <v>3.68703E-3</v>
      </c>
      <c r="F935">
        <v>0.10031451955668901</v>
      </c>
      <c r="G935" t="s">
        <v>291</v>
      </c>
      <c r="H935" t="s">
        <v>34</v>
      </c>
    </row>
    <row r="936" spans="1:8" x14ac:dyDescent="0.25">
      <c r="A936">
        <v>935</v>
      </c>
      <c r="B936" t="s">
        <v>71</v>
      </c>
      <c r="C936" t="s">
        <v>292</v>
      </c>
      <c r="D936" t="s">
        <v>283</v>
      </c>
      <c r="E936">
        <v>2.086E-2</v>
      </c>
      <c r="F936">
        <v>0.99180999999999997</v>
      </c>
      <c r="H936" t="s">
        <v>34</v>
      </c>
    </row>
    <row r="937" spans="1:8" x14ac:dyDescent="0.25">
      <c r="A937">
        <v>936</v>
      </c>
      <c r="B937" t="s">
        <v>71</v>
      </c>
      <c r="C937" t="s">
        <v>292</v>
      </c>
      <c r="D937" t="s">
        <v>282</v>
      </c>
      <c r="E937">
        <v>0.11957203</v>
      </c>
      <c r="F937">
        <v>2.8193475734</v>
      </c>
      <c r="H937" t="s">
        <v>34</v>
      </c>
    </row>
    <row r="938" spans="1:8" x14ac:dyDescent="0.25">
      <c r="A938">
        <v>937</v>
      </c>
      <c r="B938" t="s">
        <v>71</v>
      </c>
      <c r="C938" t="s">
        <v>292</v>
      </c>
      <c r="D938" t="s">
        <v>281</v>
      </c>
      <c r="E938">
        <v>2.5718890000000001</v>
      </c>
      <c r="F938">
        <v>125.189091</v>
      </c>
      <c r="H938" t="s">
        <v>34</v>
      </c>
    </row>
    <row r="939" spans="1:8" x14ac:dyDescent="0.25">
      <c r="A939">
        <v>938</v>
      </c>
      <c r="B939" t="s">
        <v>71</v>
      </c>
      <c r="C939" t="s">
        <v>292</v>
      </c>
      <c r="D939" t="s">
        <v>280</v>
      </c>
      <c r="E939">
        <v>6.6674500000000001E-3</v>
      </c>
      <c r="F939">
        <v>0.15355040966969999</v>
      </c>
      <c r="H939" t="s">
        <v>34</v>
      </c>
    </row>
    <row r="940" spans="1:8" x14ac:dyDescent="0.25">
      <c r="A940">
        <v>939</v>
      </c>
      <c r="B940" t="s">
        <v>411</v>
      </c>
      <c r="C940" t="s">
        <v>294</v>
      </c>
      <c r="D940" t="s">
        <v>284</v>
      </c>
      <c r="E940">
        <v>1.035115E-2</v>
      </c>
      <c r="F940">
        <v>13.803866131602501</v>
      </c>
      <c r="G940" t="s">
        <v>291</v>
      </c>
      <c r="H940" t="s">
        <v>34</v>
      </c>
    </row>
    <row r="941" spans="1:8" x14ac:dyDescent="0.25">
      <c r="A941">
        <v>940</v>
      </c>
      <c r="B941" t="s">
        <v>411</v>
      </c>
      <c r="C941" t="s">
        <v>294</v>
      </c>
      <c r="D941" t="s">
        <v>277</v>
      </c>
      <c r="E941">
        <v>8.4163899999999993E-3</v>
      </c>
      <c r="F941">
        <v>30.995005652356699</v>
      </c>
      <c r="G941" t="s">
        <v>291</v>
      </c>
      <c r="H941" t="s">
        <v>34</v>
      </c>
    </row>
    <row r="942" spans="1:8" x14ac:dyDescent="0.25">
      <c r="A942">
        <v>941</v>
      </c>
      <c r="B942" t="s">
        <v>410</v>
      </c>
      <c r="C942" t="s">
        <v>294</v>
      </c>
      <c r="D942" t="s">
        <v>285</v>
      </c>
      <c r="E942">
        <v>2.1455740000000001E-2</v>
      </c>
      <c r="F942">
        <v>65.312972228942996</v>
      </c>
      <c r="G942" t="s">
        <v>291</v>
      </c>
      <c r="H942" t="s">
        <v>34</v>
      </c>
    </row>
    <row r="943" spans="1:8" x14ac:dyDescent="0.25">
      <c r="A943">
        <v>942</v>
      </c>
      <c r="B943" t="s">
        <v>410</v>
      </c>
      <c r="C943" t="s">
        <v>294</v>
      </c>
      <c r="D943" t="s">
        <v>279</v>
      </c>
      <c r="E943">
        <v>6.1760000000000005E-5</v>
      </c>
      <c r="F943">
        <v>9.6627486064551599E-2</v>
      </c>
      <c r="G943" t="s">
        <v>291</v>
      </c>
      <c r="H943" t="s">
        <v>34</v>
      </c>
    </row>
    <row r="944" spans="1:8" x14ac:dyDescent="0.25">
      <c r="A944">
        <v>943</v>
      </c>
      <c r="B944" t="s">
        <v>410</v>
      </c>
      <c r="C944" t="s">
        <v>294</v>
      </c>
      <c r="D944" t="s">
        <v>271</v>
      </c>
      <c r="E944">
        <v>1.7999999999999999E-6</v>
      </c>
      <c r="F944">
        <v>4.8371600000000001E-3</v>
      </c>
      <c r="G944" t="s">
        <v>289</v>
      </c>
      <c r="H944" t="s">
        <v>34</v>
      </c>
    </row>
    <row r="945" spans="1:8" x14ac:dyDescent="0.25">
      <c r="A945">
        <v>944</v>
      </c>
      <c r="B945" t="s">
        <v>72</v>
      </c>
      <c r="C945" t="s">
        <v>292</v>
      </c>
      <c r="D945" t="s">
        <v>271</v>
      </c>
      <c r="E945">
        <v>4.2809999999999998E-5</v>
      </c>
      <c r="F945">
        <v>4.8353600000000004E-3</v>
      </c>
      <c r="G945" t="s">
        <v>289</v>
      </c>
      <c r="H945" t="s">
        <v>34</v>
      </c>
    </row>
    <row r="946" spans="1:8" x14ac:dyDescent="0.25">
      <c r="A946">
        <v>945</v>
      </c>
      <c r="B946" t="s">
        <v>73</v>
      </c>
      <c r="C946" t="s">
        <v>292</v>
      </c>
      <c r="D946" t="s">
        <v>274</v>
      </c>
      <c r="E946">
        <v>0.11351545</v>
      </c>
      <c r="F946">
        <v>2.31541134074042</v>
      </c>
      <c r="G946" t="s">
        <v>291</v>
      </c>
      <c r="H946" t="s">
        <v>34</v>
      </c>
    </row>
    <row r="947" spans="1:8" x14ac:dyDescent="0.25">
      <c r="A947">
        <v>946</v>
      </c>
      <c r="B947" t="s">
        <v>73</v>
      </c>
      <c r="C947" t="s">
        <v>292</v>
      </c>
      <c r="D947" t="s">
        <v>273</v>
      </c>
      <c r="E947">
        <v>1.5597012400000001</v>
      </c>
      <c r="F947">
        <v>30.5226348939741</v>
      </c>
      <c r="G947" t="s">
        <v>291</v>
      </c>
      <c r="H947" t="s">
        <v>34</v>
      </c>
    </row>
    <row r="948" spans="1:8" x14ac:dyDescent="0.25">
      <c r="A948">
        <v>947</v>
      </c>
      <c r="B948" t="s">
        <v>73</v>
      </c>
      <c r="C948" t="s">
        <v>292</v>
      </c>
      <c r="D948" t="s">
        <v>272</v>
      </c>
      <c r="E948">
        <v>8.0081979999999997E-2</v>
      </c>
      <c r="F948">
        <v>1.79963676031006</v>
      </c>
      <c r="G948" t="s">
        <v>291</v>
      </c>
      <c r="H948" t="s">
        <v>34</v>
      </c>
    </row>
    <row r="949" spans="1:8" x14ac:dyDescent="0.25">
      <c r="A949">
        <v>948</v>
      </c>
      <c r="B949" t="s">
        <v>73</v>
      </c>
      <c r="C949" t="s">
        <v>292</v>
      </c>
      <c r="D949" t="s">
        <v>278</v>
      </c>
      <c r="E949">
        <v>1.224752E-2</v>
      </c>
      <c r="F949">
        <v>0.281021421615756</v>
      </c>
      <c r="G949" t="s">
        <v>291</v>
      </c>
      <c r="H949" t="s">
        <v>34</v>
      </c>
    </row>
    <row r="950" spans="1:8" x14ac:dyDescent="0.25">
      <c r="A950">
        <v>949</v>
      </c>
      <c r="B950" t="s">
        <v>73</v>
      </c>
      <c r="C950" t="s">
        <v>292</v>
      </c>
      <c r="D950" t="s">
        <v>277</v>
      </c>
      <c r="E950">
        <v>0.96860418000000004</v>
      </c>
      <c r="F950">
        <v>30.9865892602663</v>
      </c>
      <c r="G950" t="s">
        <v>291</v>
      </c>
      <c r="H950" t="s">
        <v>34</v>
      </c>
    </row>
    <row r="951" spans="1:8" x14ac:dyDescent="0.25">
      <c r="A951">
        <v>950</v>
      </c>
      <c r="B951" t="s">
        <v>73</v>
      </c>
      <c r="C951" t="s">
        <v>292</v>
      </c>
      <c r="D951" t="s">
        <v>279</v>
      </c>
      <c r="E951">
        <v>3.27043E-3</v>
      </c>
      <c r="F951">
        <v>9.6565724489209095E-2</v>
      </c>
      <c r="G951" t="s">
        <v>291</v>
      </c>
      <c r="H951" t="s">
        <v>34</v>
      </c>
    </row>
    <row r="952" spans="1:8" x14ac:dyDescent="0.25">
      <c r="A952">
        <v>951</v>
      </c>
      <c r="B952" t="s">
        <v>74</v>
      </c>
      <c r="C952" t="s">
        <v>292</v>
      </c>
      <c r="D952" t="s">
        <v>283</v>
      </c>
      <c r="E952">
        <v>1.8435E-2</v>
      </c>
      <c r="F952">
        <v>0.97094999999999998</v>
      </c>
      <c r="H952" t="s">
        <v>34</v>
      </c>
    </row>
    <row r="953" spans="1:8" x14ac:dyDescent="0.25">
      <c r="A953">
        <v>952</v>
      </c>
      <c r="B953" t="s">
        <v>74</v>
      </c>
      <c r="C953" t="s">
        <v>292</v>
      </c>
      <c r="D953" t="s">
        <v>282</v>
      </c>
      <c r="E953">
        <v>0.10473883</v>
      </c>
      <c r="F953">
        <v>2.6997755421999998</v>
      </c>
      <c r="H953" t="s">
        <v>34</v>
      </c>
    </row>
    <row r="954" spans="1:8" x14ac:dyDescent="0.25">
      <c r="A954">
        <v>953</v>
      </c>
      <c r="B954" t="s">
        <v>74</v>
      </c>
      <c r="C954" t="s">
        <v>292</v>
      </c>
      <c r="D954" t="s">
        <v>281</v>
      </c>
      <c r="E954">
        <v>2.3266640000000001</v>
      </c>
      <c r="F954">
        <v>122.61720200000001</v>
      </c>
      <c r="H954" t="s">
        <v>34</v>
      </c>
    </row>
    <row r="955" spans="1:8" x14ac:dyDescent="0.25">
      <c r="A955">
        <v>954</v>
      </c>
      <c r="B955" t="s">
        <v>74</v>
      </c>
      <c r="C955" t="s">
        <v>292</v>
      </c>
      <c r="D955" t="s">
        <v>280</v>
      </c>
      <c r="E955">
        <v>6.09159E-3</v>
      </c>
      <c r="F955">
        <v>0.14688295805728999</v>
      </c>
      <c r="H955" t="s">
        <v>34</v>
      </c>
    </row>
    <row r="956" spans="1:8" x14ac:dyDescent="0.25">
      <c r="A956">
        <v>955</v>
      </c>
      <c r="B956" t="s">
        <v>75</v>
      </c>
      <c r="C956" t="s">
        <v>292</v>
      </c>
      <c r="D956" t="s">
        <v>271</v>
      </c>
      <c r="E956">
        <v>4.3130000000000002E-5</v>
      </c>
      <c r="F956">
        <v>4.7925499999999996E-3</v>
      </c>
      <c r="G956" t="s">
        <v>289</v>
      </c>
      <c r="H956" t="s">
        <v>34</v>
      </c>
    </row>
    <row r="957" spans="1:8" x14ac:dyDescent="0.25">
      <c r="A957">
        <v>956</v>
      </c>
      <c r="B957" t="s">
        <v>409</v>
      </c>
      <c r="C957" t="s">
        <v>292</v>
      </c>
      <c r="D957" t="s">
        <v>274</v>
      </c>
      <c r="E957">
        <v>0.11712788</v>
      </c>
      <c r="F957">
        <v>2.2018958867695599</v>
      </c>
      <c r="G957" t="s">
        <v>291</v>
      </c>
      <c r="H957" t="s">
        <v>34</v>
      </c>
    </row>
    <row r="958" spans="1:8" x14ac:dyDescent="0.25">
      <c r="A958">
        <v>957</v>
      </c>
      <c r="B958" t="s">
        <v>409</v>
      </c>
      <c r="C958" t="s">
        <v>292</v>
      </c>
      <c r="D958" t="s">
        <v>273</v>
      </c>
      <c r="E958">
        <v>1.56320499</v>
      </c>
      <c r="F958">
        <v>28.962933644789</v>
      </c>
      <c r="G958" t="s">
        <v>291</v>
      </c>
      <c r="H958" t="s">
        <v>34</v>
      </c>
    </row>
    <row r="959" spans="1:8" x14ac:dyDescent="0.25">
      <c r="A959">
        <v>958</v>
      </c>
      <c r="B959" t="s">
        <v>409</v>
      </c>
      <c r="C959" t="s">
        <v>292</v>
      </c>
      <c r="D959" t="s">
        <v>272</v>
      </c>
      <c r="E959">
        <v>8.7415110000000004E-2</v>
      </c>
      <c r="F959">
        <v>1.71955477288581</v>
      </c>
      <c r="G959" t="s">
        <v>291</v>
      </c>
      <c r="H959" t="s">
        <v>34</v>
      </c>
    </row>
    <row r="960" spans="1:8" x14ac:dyDescent="0.25">
      <c r="A960">
        <v>959</v>
      </c>
      <c r="B960" t="s">
        <v>76</v>
      </c>
      <c r="C960" t="s">
        <v>292</v>
      </c>
      <c r="D960" t="s">
        <v>278</v>
      </c>
      <c r="E960">
        <v>1.1954640000000001E-2</v>
      </c>
      <c r="F960">
        <v>0.26877390087400099</v>
      </c>
      <c r="G960" t="s">
        <v>291</v>
      </c>
      <c r="H960" t="s">
        <v>34</v>
      </c>
    </row>
    <row r="961" spans="1:8" x14ac:dyDescent="0.25">
      <c r="A961">
        <v>960</v>
      </c>
      <c r="B961" t="s">
        <v>76</v>
      </c>
      <c r="C961" t="s">
        <v>292</v>
      </c>
      <c r="D961" t="s">
        <v>277</v>
      </c>
      <c r="E961">
        <v>0.97196455999999998</v>
      </c>
      <c r="F961">
        <v>30.017985074423599</v>
      </c>
      <c r="G961" t="s">
        <v>291</v>
      </c>
      <c r="H961" t="s">
        <v>34</v>
      </c>
    </row>
    <row r="962" spans="1:8" x14ac:dyDescent="0.25">
      <c r="A962">
        <v>961</v>
      </c>
      <c r="B962" t="s">
        <v>76</v>
      </c>
      <c r="C962" t="s">
        <v>292</v>
      </c>
      <c r="D962" t="s">
        <v>279</v>
      </c>
      <c r="E962">
        <v>3.3170299999999999E-3</v>
      </c>
      <c r="F962">
        <v>9.3295285041994094E-2</v>
      </c>
      <c r="G962" t="s">
        <v>291</v>
      </c>
      <c r="H962" t="s">
        <v>34</v>
      </c>
    </row>
    <row r="963" spans="1:8" x14ac:dyDescent="0.25">
      <c r="A963">
        <v>962</v>
      </c>
      <c r="B963" t="s">
        <v>77</v>
      </c>
      <c r="C963" t="s">
        <v>292</v>
      </c>
      <c r="D963" t="s">
        <v>283</v>
      </c>
      <c r="E963">
        <v>1.8633E-2</v>
      </c>
      <c r="F963">
        <v>0.952515</v>
      </c>
      <c r="H963" t="s">
        <v>34</v>
      </c>
    </row>
    <row r="964" spans="1:8" x14ac:dyDescent="0.25">
      <c r="A964">
        <v>963</v>
      </c>
      <c r="B964" t="s">
        <v>77</v>
      </c>
      <c r="C964" t="s">
        <v>292</v>
      </c>
      <c r="D964" t="s">
        <v>282</v>
      </c>
      <c r="E964">
        <v>0.10602051999999999</v>
      </c>
      <c r="F964">
        <v>2.5950367110000001</v>
      </c>
      <c r="H964" t="s">
        <v>34</v>
      </c>
    </row>
    <row r="965" spans="1:8" x14ac:dyDescent="0.25">
      <c r="A965">
        <v>964</v>
      </c>
      <c r="B965" t="s">
        <v>77</v>
      </c>
      <c r="C965" t="s">
        <v>292</v>
      </c>
      <c r="D965" t="s">
        <v>281</v>
      </c>
      <c r="E965">
        <v>2.3638409999999999</v>
      </c>
      <c r="F965">
        <v>120.290538</v>
      </c>
      <c r="H965" t="s">
        <v>34</v>
      </c>
    </row>
    <row r="966" spans="1:8" x14ac:dyDescent="0.25">
      <c r="A966">
        <v>965</v>
      </c>
      <c r="B966" t="s">
        <v>77</v>
      </c>
      <c r="C966" t="s">
        <v>292</v>
      </c>
      <c r="D966" t="s">
        <v>280</v>
      </c>
      <c r="E966">
        <v>6.1151299999999999E-3</v>
      </c>
      <c r="F966">
        <v>0.14079135904218201</v>
      </c>
      <c r="H966" t="s">
        <v>34</v>
      </c>
    </row>
    <row r="967" spans="1:8" x14ac:dyDescent="0.25">
      <c r="A967">
        <v>966</v>
      </c>
      <c r="B967" t="s">
        <v>78</v>
      </c>
      <c r="C967" t="s">
        <v>292</v>
      </c>
      <c r="D967" t="s">
        <v>271</v>
      </c>
      <c r="E967">
        <v>4.2799999999999997E-5</v>
      </c>
      <c r="F967">
        <v>4.7494199999999999E-3</v>
      </c>
      <c r="G967" t="s">
        <v>289</v>
      </c>
      <c r="H967" t="s">
        <v>34</v>
      </c>
    </row>
    <row r="968" spans="1:8" x14ac:dyDescent="0.25">
      <c r="A968">
        <v>967</v>
      </c>
      <c r="B968" t="s">
        <v>79</v>
      </c>
      <c r="C968" t="s">
        <v>292</v>
      </c>
      <c r="D968" t="s">
        <v>274</v>
      </c>
      <c r="E968">
        <v>0.11489558</v>
      </c>
      <c r="F968">
        <v>2.0847680055070499</v>
      </c>
      <c r="G968" t="s">
        <v>291</v>
      </c>
      <c r="H968" t="s">
        <v>34</v>
      </c>
    </row>
    <row r="969" spans="1:8" x14ac:dyDescent="0.25">
      <c r="A969">
        <v>968</v>
      </c>
      <c r="B969" t="s">
        <v>79</v>
      </c>
      <c r="C969" t="s">
        <v>292</v>
      </c>
      <c r="D969" t="s">
        <v>273</v>
      </c>
      <c r="E969">
        <v>1.60821627</v>
      </c>
      <c r="F969">
        <v>27.399728646440199</v>
      </c>
      <c r="G969" t="s">
        <v>291</v>
      </c>
      <c r="H969" t="s">
        <v>34</v>
      </c>
    </row>
    <row r="970" spans="1:8" x14ac:dyDescent="0.25">
      <c r="A970">
        <v>969</v>
      </c>
      <c r="B970" t="s">
        <v>79</v>
      </c>
      <c r="C970" t="s">
        <v>292</v>
      </c>
      <c r="D970" t="s">
        <v>272</v>
      </c>
      <c r="E970">
        <v>9.3841820000000006E-2</v>
      </c>
      <c r="F970">
        <v>1.6321396613827099</v>
      </c>
      <c r="G970" t="s">
        <v>291</v>
      </c>
      <c r="H970" t="s">
        <v>34</v>
      </c>
    </row>
    <row r="971" spans="1:8" x14ac:dyDescent="0.25">
      <c r="A971">
        <v>970</v>
      </c>
      <c r="B971" t="s">
        <v>79</v>
      </c>
      <c r="C971" t="s">
        <v>292</v>
      </c>
      <c r="D971" t="s">
        <v>278</v>
      </c>
      <c r="E971">
        <v>1.142249E-2</v>
      </c>
      <c r="F971">
        <v>0.25681925654211402</v>
      </c>
      <c r="G971" t="s">
        <v>291</v>
      </c>
      <c r="H971" t="s">
        <v>34</v>
      </c>
    </row>
    <row r="972" spans="1:8" x14ac:dyDescent="0.25">
      <c r="A972">
        <v>971</v>
      </c>
      <c r="B972" t="s">
        <v>79</v>
      </c>
      <c r="C972" t="s">
        <v>292</v>
      </c>
      <c r="D972" t="s">
        <v>277</v>
      </c>
      <c r="E972">
        <v>0.95323630999999998</v>
      </c>
      <c r="F972">
        <v>29.046020513526699</v>
      </c>
      <c r="G972" t="s">
        <v>291</v>
      </c>
      <c r="H972" t="s">
        <v>34</v>
      </c>
    </row>
    <row r="973" spans="1:8" x14ac:dyDescent="0.25">
      <c r="A973">
        <v>972</v>
      </c>
      <c r="B973" t="s">
        <v>80</v>
      </c>
      <c r="C973" t="s">
        <v>292</v>
      </c>
      <c r="D973" t="s">
        <v>279</v>
      </c>
      <c r="E973">
        <v>3.29956E-3</v>
      </c>
      <c r="F973">
        <v>8.9978245958882902E-2</v>
      </c>
      <c r="G973" t="s">
        <v>291</v>
      </c>
      <c r="H973" t="s">
        <v>34</v>
      </c>
    </row>
    <row r="974" spans="1:8" x14ac:dyDescent="0.25">
      <c r="A974">
        <v>973</v>
      </c>
      <c r="B974" t="s">
        <v>80</v>
      </c>
      <c r="C974" t="s">
        <v>292</v>
      </c>
      <c r="D974" t="s">
        <v>283</v>
      </c>
      <c r="E974">
        <v>1.8123E-2</v>
      </c>
      <c r="F974">
        <v>0.93388199999999999</v>
      </c>
      <c r="H974" t="s">
        <v>34</v>
      </c>
    </row>
    <row r="975" spans="1:8" x14ac:dyDescent="0.25">
      <c r="A975">
        <v>974</v>
      </c>
      <c r="B975" t="s">
        <v>80</v>
      </c>
      <c r="C975" t="s">
        <v>292</v>
      </c>
      <c r="D975" t="s">
        <v>282</v>
      </c>
      <c r="E975">
        <v>0.10841082</v>
      </c>
      <c r="F975">
        <v>2.4890161864999998</v>
      </c>
      <c r="H975" t="s">
        <v>34</v>
      </c>
    </row>
    <row r="976" spans="1:8" x14ac:dyDescent="0.25">
      <c r="A976">
        <v>975</v>
      </c>
      <c r="B976" t="s">
        <v>80</v>
      </c>
      <c r="C976" t="s">
        <v>292</v>
      </c>
      <c r="D976" t="s">
        <v>281</v>
      </c>
      <c r="E976">
        <v>2.319188</v>
      </c>
      <c r="F976">
        <v>117.926697</v>
      </c>
      <c r="H976" t="s">
        <v>34</v>
      </c>
    </row>
    <row r="977" spans="1:8" x14ac:dyDescent="0.25">
      <c r="A977">
        <v>976</v>
      </c>
      <c r="B977" t="s">
        <v>80</v>
      </c>
      <c r="C977" t="s">
        <v>292</v>
      </c>
      <c r="D977" t="s">
        <v>280</v>
      </c>
      <c r="E977">
        <v>5.9681700000000001E-3</v>
      </c>
      <c r="F977">
        <v>0.13467622444646499</v>
      </c>
      <c r="H977" t="s">
        <v>34</v>
      </c>
    </row>
    <row r="978" spans="1:8" x14ac:dyDescent="0.25">
      <c r="A978">
        <v>977</v>
      </c>
      <c r="B978" t="s">
        <v>408</v>
      </c>
      <c r="C978" t="s">
        <v>294</v>
      </c>
      <c r="D978" t="s">
        <v>274</v>
      </c>
      <c r="E978">
        <v>3.0563999999999998E-4</v>
      </c>
      <c r="F978">
        <v>1.96987242053219</v>
      </c>
      <c r="G978" t="s">
        <v>291</v>
      </c>
      <c r="H978" t="s">
        <v>34</v>
      </c>
    </row>
    <row r="979" spans="1:8" x14ac:dyDescent="0.25">
      <c r="A979">
        <v>978</v>
      </c>
      <c r="B979" t="s">
        <v>408</v>
      </c>
      <c r="C979" t="s">
        <v>294</v>
      </c>
      <c r="D979" t="s">
        <v>273</v>
      </c>
      <c r="E979">
        <v>3.93502E-3</v>
      </c>
      <c r="F979">
        <v>25.791512368307501</v>
      </c>
      <c r="G979" t="s">
        <v>291</v>
      </c>
      <c r="H979" t="s">
        <v>34</v>
      </c>
    </row>
    <row r="980" spans="1:8" x14ac:dyDescent="0.25">
      <c r="A980">
        <v>979</v>
      </c>
      <c r="B980" t="s">
        <v>408</v>
      </c>
      <c r="C980" t="s">
        <v>294</v>
      </c>
      <c r="D980" t="s">
        <v>272</v>
      </c>
      <c r="E980">
        <v>2.3518000000000001E-4</v>
      </c>
      <c r="F980">
        <v>1.53829783142028</v>
      </c>
      <c r="G980" t="s">
        <v>291</v>
      </c>
      <c r="H980" t="s">
        <v>34</v>
      </c>
    </row>
    <row r="981" spans="1:8" x14ac:dyDescent="0.25">
      <c r="A981">
        <v>980</v>
      </c>
      <c r="B981" t="s">
        <v>408</v>
      </c>
      <c r="C981" t="s">
        <v>294</v>
      </c>
      <c r="D981" t="s">
        <v>278</v>
      </c>
      <c r="E981">
        <v>3.4539999999999998E-5</v>
      </c>
      <c r="F981">
        <v>0.24539676587970999</v>
      </c>
      <c r="G981" t="s">
        <v>291</v>
      </c>
      <c r="H981" t="s">
        <v>34</v>
      </c>
    </row>
    <row r="982" spans="1:8" x14ac:dyDescent="0.25">
      <c r="A982">
        <v>981</v>
      </c>
      <c r="B982" t="s">
        <v>407</v>
      </c>
      <c r="C982" t="s">
        <v>294</v>
      </c>
      <c r="D982" t="s">
        <v>285</v>
      </c>
      <c r="E982">
        <v>2E-8</v>
      </c>
      <c r="F982">
        <v>65.291516481559498</v>
      </c>
      <c r="G982" t="s">
        <v>291</v>
      </c>
      <c r="H982" t="s">
        <v>34</v>
      </c>
    </row>
    <row r="983" spans="1:8" x14ac:dyDescent="0.25">
      <c r="A983">
        <v>982</v>
      </c>
      <c r="B983" t="s">
        <v>406</v>
      </c>
      <c r="C983" t="s">
        <v>294</v>
      </c>
      <c r="D983" t="s">
        <v>277</v>
      </c>
      <c r="E983">
        <v>2.15409E-3</v>
      </c>
      <c r="F983">
        <v>28.092784194280199</v>
      </c>
      <c r="G983" t="s">
        <v>291</v>
      </c>
      <c r="H983" t="s">
        <v>34</v>
      </c>
    </row>
    <row r="984" spans="1:8" x14ac:dyDescent="0.25">
      <c r="A984">
        <v>983</v>
      </c>
      <c r="B984" t="s">
        <v>406</v>
      </c>
      <c r="C984" t="s">
        <v>294</v>
      </c>
      <c r="D984" t="s">
        <v>284</v>
      </c>
      <c r="E984">
        <v>2.9999999999999997E-8</v>
      </c>
      <c r="F984">
        <v>13.793514981057299</v>
      </c>
      <c r="G984" t="s">
        <v>291</v>
      </c>
      <c r="H984" t="s">
        <v>34</v>
      </c>
    </row>
    <row r="985" spans="1:8" x14ac:dyDescent="0.25">
      <c r="A985">
        <v>984</v>
      </c>
      <c r="B985" t="s">
        <v>405</v>
      </c>
      <c r="C985" t="s">
        <v>294</v>
      </c>
      <c r="D985" t="s">
        <v>279</v>
      </c>
      <c r="E985">
        <v>4.8799999999999999E-6</v>
      </c>
      <c r="F985">
        <v>8.6678684167343506E-2</v>
      </c>
      <c r="G985" t="s">
        <v>291</v>
      </c>
      <c r="H985" t="s">
        <v>34</v>
      </c>
    </row>
    <row r="986" spans="1:8" x14ac:dyDescent="0.25">
      <c r="A986">
        <v>985</v>
      </c>
      <c r="B986" t="s">
        <v>81</v>
      </c>
      <c r="C986" t="s">
        <v>292</v>
      </c>
      <c r="D986" t="s">
        <v>271</v>
      </c>
      <c r="E986">
        <v>4.2249999999999997E-5</v>
      </c>
      <c r="F986">
        <v>4.7066199999999999E-3</v>
      </c>
      <c r="G986" t="s">
        <v>289</v>
      </c>
      <c r="H986" t="s">
        <v>34</v>
      </c>
    </row>
    <row r="987" spans="1:8" x14ac:dyDescent="0.25">
      <c r="A987">
        <v>986</v>
      </c>
      <c r="B987" t="s">
        <v>82</v>
      </c>
      <c r="C987" t="s">
        <v>292</v>
      </c>
      <c r="D987" t="s">
        <v>278</v>
      </c>
      <c r="E987">
        <v>1.21657E-2</v>
      </c>
      <c r="F987">
        <v>0.24536221685501999</v>
      </c>
      <c r="G987" t="s">
        <v>291</v>
      </c>
      <c r="H987" t="s">
        <v>34</v>
      </c>
    </row>
    <row r="988" spans="1:8" x14ac:dyDescent="0.25">
      <c r="A988">
        <v>987</v>
      </c>
      <c r="B988" t="s">
        <v>82</v>
      </c>
      <c r="C988" t="s">
        <v>292</v>
      </c>
      <c r="D988" t="s">
        <v>277</v>
      </c>
      <c r="E988">
        <v>0.94100605999999998</v>
      </c>
      <c r="F988">
        <v>28.0906300974166</v>
      </c>
      <c r="G988" t="s">
        <v>291</v>
      </c>
      <c r="H988" t="s">
        <v>34</v>
      </c>
    </row>
    <row r="989" spans="1:8" x14ac:dyDescent="0.25">
      <c r="A989">
        <v>988</v>
      </c>
      <c r="B989" t="s">
        <v>82</v>
      </c>
      <c r="C989" t="s">
        <v>292</v>
      </c>
      <c r="D989" t="s">
        <v>279</v>
      </c>
      <c r="E989">
        <v>3.3280800000000002E-3</v>
      </c>
      <c r="F989">
        <v>8.6673800343486707E-2</v>
      </c>
      <c r="G989" t="s">
        <v>291</v>
      </c>
      <c r="H989" t="s">
        <v>34</v>
      </c>
    </row>
    <row r="990" spans="1:8" x14ac:dyDescent="0.25">
      <c r="A990">
        <v>989</v>
      </c>
      <c r="B990" t="s">
        <v>83</v>
      </c>
      <c r="C990" t="s">
        <v>292</v>
      </c>
      <c r="D990" t="s">
        <v>283</v>
      </c>
      <c r="E990">
        <v>1.7780000000000001E-2</v>
      </c>
      <c r="F990">
        <v>0.91575899999999999</v>
      </c>
      <c r="H990" t="s">
        <v>34</v>
      </c>
    </row>
    <row r="991" spans="1:8" x14ac:dyDescent="0.25">
      <c r="A991">
        <v>990</v>
      </c>
      <c r="B991" t="s">
        <v>83</v>
      </c>
      <c r="C991" t="s">
        <v>292</v>
      </c>
      <c r="D991" t="s">
        <v>282</v>
      </c>
      <c r="E991">
        <v>0.10852435000000001</v>
      </c>
      <c r="F991">
        <v>2.3806053593000001</v>
      </c>
      <c r="H991" t="s">
        <v>34</v>
      </c>
    </row>
    <row r="992" spans="1:8" x14ac:dyDescent="0.25">
      <c r="A992">
        <v>991</v>
      </c>
      <c r="B992" t="s">
        <v>83</v>
      </c>
      <c r="C992" t="s">
        <v>292</v>
      </c>
      <c r="D992" t="s">
        <v>281</v>
      </c>
      <c r="E992">
        <v>2.2938999999999998</v>
      </c>
      <c r="F992">
        <v>115.60750899999999</v>
      </c>
      <c r="H992" t="s">
        <v>34</v>
      </c>
    </row>
    <row r="993" spans="1:8" x14ac:dyDescent="0.25">
      <c r="A993">
        <v>992</v>
      </c>
      <c r="B993" t="s">
        <v>83</v>
      </c>
      <c r="C993" t="s">
        <v>292</v>
      </c>
      <c r="D993" t="s">
        <v>280</v>
      </c>
      <c r="E993">
        <v>5.9701800000000003E-3</v>
      </c>
      <c r="F993">
        <v>0.12870804928335999</v>
      </c>
      <c r="H993" t="s">
        <v>34</v>
      </c>
    </row>
    <row r="994" spans="1:8" x14ac:dyDescent="0.25">
      <c r="A994">
        <v>993</v>
      </c>
      <c r="B994" t="s">
        <v>86</v>
      </c>
      <c r="C994" t="s">
        <v>292</v>
      </c>
      <c r="D994" t="s">
        <v>271</v>
      </c>
      <c r="E994">
        <v>4.2360000000000001E-5</v>
      </c>
      <c r="F994">
        <v>4.6643700000000001E-3</v>
      </c>
      <c r="G994" t="s">
        <v>289</v>
      </c>
      <c r="H994" t="s">
        <v>34</v>
      </c>
    </row>
    <row r="995" spans="1:8" x14ac:dyDescent="0.25">
      <c r="A995">
        <v>994</v>
      </c>
      <c r="B995" t="s">
        <v>87</v>
      </c>
      <c r="C995" t="s">
        <v>292</v>
      </c>
      <c r="D995" t="s">
        <v>278</v>
      </c>
      <c r="E995">
        <v>1.216215E-2</v>
      </c>
      <c r="F995">
        <v>0.23319650968470099</v>
      </c>
      <c r="G995" t="s">
        <v>291</v>
      </c>
      <c r="H995" t="s">
        <v>34</v>
      </c>
    </row>
    <row r="996" spans="1:8" x14ac:dyDescent="0.25">
      <c r="A996">
        <v>995</v>
      </c>
      <c r="B996" t="s">
        <v>87</v>
      </c>
      <c r="C996" t="s">
        <v>292</v>
      </c>
      <c r="D996" t="s">
        <v>277</v>
      </c>
      <c r="E996">
        <v>0.94433297999999999</v>
      </c>
      <c r="F996">
        <v>27.1496240350642</v>
      </c>
      <c r="G996" t="s">
        <v>291</v>
      </c>
      <c r="H996" t="s">
        <v>34</v>
      </c>
    </row>
    <row r="997" spans="1:8" x14ac:dyDescent="0.25">
      <c r="A997">
        <v>996</v>
      </c>
      <c r="B997" t="s">
        <v>87</v>
      </c>
      <c r="C997" t="s">
        <v>292</v>
      </c>
      <c r="D997" t="s">
        <v>279</v>
      </c>
      <c r="E997">
        <v>3.3493799999999999E-3</v>
      </c>
      <c r="F997">
        <v>8.3345714652557398E-2</v>
      </c>
      <c r="G997" t="s">
        <v>291</v>
      </c>
      <c r="H997" t="s">
        <v>34</v>
      </c>
    </row>
    <row r="998" spans="1:8" x14ac:dyDescent="0.25">
      <c r="A998">
        <v>997</v>
      </c>
      <c r="B998" t="s">
        <v>87</v>
      </c>
      <c r="C998" t="s">
        <v>292</v>
      </c>
      <c r="D998" t="s">
        <v>283</v>
      </c>
      <c r="E998">
        <v>1.8031999999999999E-2</v>
      </c>
      <c r="F998">
        <v>0.89797899999999997</v>
      </c>
      <c r="H998" t="s">
        <v>34</v>
      </c>
    </row>
    <row r="999" spans="1:8" x14ac:dyDescent="0.25">
      <c r="A999">
        <v>998</v>
      </c>
      <c r="B999" t="s">
        <v>87</v>
      </c>
      <c r="C999" t="s">
        <v>292</v>
      </c>
      <c r="D999" t="s">
        <v>282</v>
      </c>
      <c r="E999">
        <v>0.11451988</v>
      </c>
      <c r="F999">
        <v>2.2720810017000002</v>
      </c>
      <c r="H999" t="s">
        <v>34</v>
      </c>
    </row>
    <row r="1000" spans="1:8" x14ac:dyDescent="0.25">
      <c r="A1000">
        <v>999</v>
      </c>
      <c r="B1000" t="s">
        <v>87</v>
      </c>
      <c r="C1000" t="s">
        <v>292</v>
      </c>
      <c r="D1000" t="s">
        <v>281</v>
      </c>
      <c r="E1000">
        <v>2.3464079999999998</v>
      </c>
      <c r="F1000">
        <v>113.313609</v>
      </c>
      <c r="H1000" t="s">
        <v>34</v>
      </c>
    </row>
    <row r="1001" spans="1:8" x14ac:dyDescent="0.25">
      <c r="A1001">
        <v>1000</v>
      </c>
      <c r="B1001" t="s">
        <v>87</v>
      </c>
      <c r="C1001" t="s">
        <v>292</v>
      </c>
      <c r="D1001" t="s">
        <v>280</v>
      </c>
      <c r="E1001">
        <v>6.0398500000000003E-3</v>
      </c>
      <c r="F1001">
        <v>0.122737862644498</v>
      </c>
      <c r="H1001" t="s">
        <v>34</v>
      </c>
    </row>
    <row r="1002" spans="1:8" x14ac:dyDescent="0.25">
      <c r="A1002">
        <v>1001</v>
      </c>
      <c r="B1002" t="s">
        <v>404</v>
      </c>
      <c r="C1002" t="s">
        <v>294</v>
      </c>
      <c r="D1002" t="s">
        <v>279</v>
      </c>
      <c r="E1002">
        <v>1.874E-5</v>
      </c>
      <c r="F1002">
        <v>7.9996331309718005E-2</v>
      </c>
      <c r="G1002" t="s">
        <v>291</v>
      </c>
      <c r="H1002" t="s">
        <v>34</v>
      </c>
    </row>
    <row r="1003" spans="1:8" x14ac:dyDescent="0.25">
      <c r="A1003">
        <v>1002</v>
      </c>
      <c r="B1003" t="s">
        <v>404</v>
      </c>
      <c r="C1003" t="s">
        <v>294</v>
      </c>
      <c r="D1003" t="s">
        <v>271</v>
      </c>
      <c r="E1003">
        <v>2.0999999999999998E-6</v>
      </c>
      <c r="F1003">
        <v>4.6220100000000002E-3</v>
      </c>
      <c r="G1003" t="s">
        <v>289</v>
      </c>
      <c r="H1003" t="s">
        <v>34</v>
      </c>
    </row>
    <row r="1004" spans="1:8" x14ac:dyDescent="0.25">
      <c r="A1004">
        <v>1003</v>
      </c>
      <c r="B1004" t="s">
        <v>88</v>
      </c>
      <c r="C1004" t="s">
        <v>292</v>
      </c>
      <c r="D1004" t="s">
        <v>274</v>
      </c>
      <c r="E1004">
        <v>0.11533126</v>
      </c>
      <c r="F1004">
        <v>1.96956677478179</v>
      </c>
      <c r="G1004" t="s">
        <v>291</v>
      </c>
      <c r="H1004" t="s">
        <v>34</v>
      </c>
    </row>
    <row r="1005" spans="1:8" x14ac:dyDescent="0.25">
      <c r="A1005">
        <v>1004</v>
      </c>
      <c r="B1005" t="s">
        <v>88</v>
      </c>
      <c r="C1005" t="s">
        <v>292</v>
      </c>
      <c r="D1005" t="s">
        <v>273</v>
      </c>
      <c r="E1005">
        <v>1.64182194</v>
      </c>
      <c r="F1005">
        <v>25.787577348236901</v>
      </c>
      <c r="G1005" t="s">
        <v>291</v>
      </c>
      <c r="H1005" t="s">
        <v>34</v>
      </c>
    </row>
    <row r="1006" spans="1:8" x14ac:dyDescent="0.25">
      <c r="A1006">
        <v>1005</v>
      </c>
      <c r="B1006" t="s">
        <v>88</v>
      </c>
      <c r="C1006" t="s">
        <v>292</v>
      </c>
      <c r="D1006" t="s">
        <v>272</v>
      </c>
      <c r="E1006">
        <v>0.10084905</v>
      </c>
      <c r="F1006">
        <v>1.5380626472507599</v>
      </c>
      <c r="G1006" t="s">
        <v>291</v>
      </c>
      <c r="H1006" t="s">
        <v>34</v>
      </c>
    </row>
    <row r="1007" spans="1:8" x14ac:dyDescent="0.25">
      <c r="A1007">
        <v>1006</v>
      </c>
      <c r="B1007" t="s">
        <v>89</v>
      </c>
      <c r="C1007" t="s">
        <v>292</v>
      </c>
      <c r="D1007" t="s">
        <v>278</v>
      </c>
      <c r="E1007">
        <v>1.142249E-2</v>
      </c>
      <c r="F1007">
        <v>0.22103435534116</v>
      </c>
      <c r="G1007" t="s">
        <v>291</v>
      </c>
      <c r="H1007" t="s">
        <v>34</v>
      </c>
    </row>
    <row r="1008" spans="1:8" x14ac:dyDescent="0.25">
      <c r="A1008">
        <v>1007</v>
      </c>
      <c r="B1008" t="s">
        <v>89</v>
      </c>
      <c r="C1008" t="s">
        <v>292</v>
      </c>
      <c r="D1008" t="s">
        <v>277</v>
      </c>
      <c r="E1008">
        <v>0.92332557000000004</v>
      </c>
      <c r="F1008">
        <v>26.2052910529057</v>
      </c>
      <c r="G1008" t="s">
        <v>291</v>
      </c>
      <c r="H1008" t="s">
        <v>34</v>
      </c>
    </row>
    <row r="1009" spans="1:8" x14ac:dyDescent="0.25">
      <c r="A1009">
        <v>1008</v>
      </c>
      <c r="B1009" t="s">
        <v>89</v>
      </c>
      <c r="C1009" t="s">
        <v>292</v>
      </c>
      <c r="D1009" t="s">
        <v>279</v>
      </c>
      <c r="E1009">
        <v>3.2974499999999999E-3</v>
      </c>
      <c r="F1009">
        <v>7.9977589483635203E-2</v>
      </c>
      <c r="G1009" t="s">
        <v>291</v>
      </c>
      <c r="H1009" t="s">
        <v>34</v>
      </c>
    </row>
    <row r="1010" spans="1:8" x14ac:dyDescent="0.25">
      <c r="A1010">
        <v>1009</v>
      </c>
      <c r="B1010" t="s">
        <v>89</v>
      </c>
      <c r="C1010" t="s">
        <v>292</v>
      </c>
      <c r="D1010" t="s">
        <v>283</v>
      </c>
      <c r="E1010">
        <v>1.7734E-2</v>
      </c>
      <c r="F1010">
        <v>0.87994700000000003</v>
      </c>
      <c r="H1010" t="s">
        <v>34</v>
      </c>
    </row>
    <row r="1011" spans="1:8" x14ac:dyDescent="0.25">
      <c r="A1011">
        <v>1010</v>
      </c>
      <c r="B1011" t="s">
        <v>89</v>
      </c>
      <c r="C1011" t="s">
        <v>292</v>
      </c>
      <c r="D1011" t="s">
        <v>282</v>
      </c>
      <c r="E1011">
        <v>0.11197799</v>
      </c>
      <c r="F1011">
        <v>2.1575611202</v>
      </c>
      <c r="H1011" t="s">
        <v>34</v>
      </c>
    </row>
    <row r="1012" spans="1:8" x14ac:dyDescent="0.25">
      <c r="A1012">
        <v>1011</v>
      </c>
      <c r="B1012" t="s">
        <v>89</v>
      </c>
      <c r="C1012" t="s">
        <v>292</v>
      </c>
      <c r="D1012" t="s">
        <v>281</v>
      </c>
      <c r="E1012">
        <v>2.282</v>
      </c>
      <c r="F1012">
        <v>110.967201</v>
      </c>
      <c r="H1012" t="s">
        <v>34</v>
      </c>
    </row>
    <row r="1013" spans="1:8" x14ac:dyDescent="0.25">
      <c r="A1013">
        <v>1012</v>
      </c>
      <c r="B1013" t="s">
        <v>89</v>
      </c>
      <c r="C1013" t="s">
        <v>292</v>
      </c>
      <c r="D1013" t="s">
        <v>280</v>
      </c>
      <c r="E1013">
        <v>5.9500200000000003E-3</v>
      </c>
      <c r="F1013">
        <v>0.116698009121965</v>
      </c>
      <c r="H1013" t="s">
        <v>34</v>
      </c>
    </row>
    <row r="1014" spans="1:8" x14ac:dyDescent="0.25">
      <c r="A1014">
        <v>1013</v>
      </c>
      <c r="B1014" t="s">
        <v>403</v>
      </c>
      <c r="C1014" t="s">
        <v>294</v>
      </c>
      <c r="D1014" t="s">
        <v>271</v>
      </c>
      <c r="E1014">
        <v>5.9999999999999997E-7</v>
      </c>
      <c r="F1014">
        <v>4.6199099999999996E-3</v>
      </c>
      <c r="G1014" t="s">
        <v>289</v>
      </c>
      <c r="H1014" t="s">
        <v>34</v>
      </c>
    </row>
    <row r="1015" spans="1:8" x14ac:dyDescent="0.25">
      <c r="A1015">
        <v>1014</v>
      </c>
      <c r="B1015" t="s">
        <v>402</v>
      </c>
      <c r="C1015" t="s">
        <v>294</v>
      </c>
      <c r="D1015" t="s">
        <v>279</v>
      </c>
      <c r="E1015">
        <v>4.6800000000000001E-6</v>
      </c>
      <c r="F1015">
        <v>7.6680130120645798E-2</v>
      </c>
      <c r="G1015" t="s">
        <v>291</v>
      </c>
      <c r="H1015" t="s">
        <v>34</v>
      </c>
    </row>
    <row r="1016" spans="1:8" x14ac:dyDescent="0.25">
      <c r="A1016">
        <v>1015</v>
      </c>
      <c r="B1016" t="s">
        <v>90</v>
      </c>
      <c r="C1016" t="s">
        <v>292</v>
      </c>
      <c r="D1016" t="s">
        <v>274</v>
      </c>
      <c r="E1016">
        <v>0.12347423</v>
      </c>
      <c r="F1016">
        <v>1.85423550774039</v>
      </c>
      <c r="G1016" t="s">
        <v>291</v>
      </c>
      <c r="H1016" t="s">
        <v>34</v>
      </c>
    </row>
    <row r="1017" spans="1:8" x14ac:dyDescent="0.25">
      <c r="A1017">
        <v>1016</v>
      </c>
      <c r="B1017" t="s">
        <v>90</v>
      </c>
      <c r="C1017" t="s">
        <v>292</v>
      </c>
      <c r="D1017" t="s">
        <v>273</v>
      </c>
      <c r="E1017">
        <v>1.71819203</v>
      </c>
      <c r="F1017">
        <v>24.145755406577301</v>
      </c>
      <c r="G1017" t="s">
        <v>291</v>
      </c>
      <c r="H1017" t="s">
        <v>34</v>
      </c>
    </row>
    <row r="1018" spans="1:8" x14ac:dyDescent="0.25">
      <c r="A1018">
        <v>1017</v>
      </c>
      <c r="B1018" t="s">
        <v>90</v>
      </c>
      <c r="C1018" t="s">
        <v>292</v>
      </c>
      <c r="D1018" t="s">
        <v>272</v>
      </c>
      <c r="E1018">
        <v>0.10364605</v>
      </c>
      <c r="F1018">
        <v>1.4372135942603801</v>
      </c>
      <c r="G1018" t="s">
        <v>291</v>
      </c>
      <c r="H1018" t="s">
        <v>34</v>
      </c>
    </row>
    <row r="1019" spans="1:8" x14ac:dyDescent="0.25">
      <c r="A1019">
        <v>1018</v>
      </c>
      <c r="B1019" t="s">
        <v>90</v>
      </c>
      <c r="C1019" t="s">
        <v>292</v>
      </c>
      <c r="D1019" t="s">
        <v>278</v>
      </c>
      <c r="E1019">
        <v>1.2980790000000001E-2</v>
      </c>
      <c r="F1019">
        <v>0.209611864678757</v>
      </c>
      <c r="G1019" t="s">
        <v>291</v>
      </c>
      <c r="H1019" t="s">
        <v>34</v>
      </c>
    </row>
    <row r="1020" spans="1:8" x14ac:dyDescent="0.25">
      <c r="A1020">
        <v>1019</v>
      </c>
      <c r="B1020" t="s">
        <v>90</v>
      </c>
      <c r="C1020" t="s">
        <v>292</v>
      </c>
      <c r="D1020" t="s">
        <v>277</v>
      </c>
      <c r="E1020">
        <v>0.94797348000000003</v>
      </c>
      <c r="F1020">
        <v>25.281965478407798</v>
      </c>
      <c r="G1020" t="s">
        <v>291</v>
      </c>
      <c r="H1020" t="s">
        <v>34</v>
      </c>
    </row>
    <row r="1021" spans="1:8" x14ac:dyDescent="0.25">
      <c r="A1021">
        <v>1020</v>
      </c>
      <c r="B1021" t="s">
        <v>90</v>
      </c>
      <c r="C1021" t="s">
        <v>292</v>
      </c>
      <c r="D1021" t="s">
        <v>279</v>
      </c>
      <c r="E1021">
        <v>3.3683799999999998E-3</v>
      </c>
      <c r="F1021">
        <v>7.6675440371567899E-2</v>
      </c>
      <c r="G1021" t="s">
        <v>291</v>
      </c>
      <c r="H1021" t="s">
        <v>34</v>
      </c>
    </row>
    <row r="1022" spans="1:8" x14ac:dyDescent="0.25">
      <c r="A1022">
        <v>1021</v>
      </c>
      <c r="B1022" t="s">
        <v>91</v>
      </c>
      <c r="C1022" t="s">
        <v>292</v>
      </c>
      <c r="D1022" t="s">
        <v>283</v>
      </c>
      <c r="E1022">
        <v>1.8001E-2</v>
      </c>
      <c r="F1022">
        <v>0.86221300000000001</v>
      </c>
      <c r="H1022" t="s">
        <v>34</v>
      </c>
    </row>
    <row r="1023" spans="1:8" x14ac:dyDescent="0.25">
      <c r="A1023">
        <v>1022</v>
      </c>
      <c r="B1023" t="s">
        <v>91</v>
      </c>
      <c r="C1023" t="s">
        <v>292</v>
      </c>
      <c r="D1023" t="s">
        <v>282</v>
      </c>
      <c r="E1023">
        <v>0.11423671000000001</v>
      </c>
      <c r="F1023">
        <v>2.045583127</v>
      </c>
      <c r="H1023" t="s">
        <v>34</v>
      </c>
    </row>
    <row r="1024" spans="1:8" x14ac:dyDescent="0.25">
      <c r="A1024">
        <v>1023</v>
      </c>
      <c r="B1024" t="s">
        <v>91</v>
      </c>
      <c r="C1024" t="s">
        <v>292</v>
      </c>
      <c r="D1024" t="s">
        <v>281</v>
      </c>
      <c r="E1024">
        <v>2.3326530000000001</v>
      </c>
      <c r="F1024">
        <v>108.68520100000001</v>
      </c>
      <c r="H1024" t="s">
        <v>34</v>
      </c>
    </row>
    <row r="1025" spans="1:8" x14ac:dyDescent="0.25">
      <c r="A1025">
        <v>1024</v>
      </c>
      <c r="B1025" t="s">
        <v>91</v>
      </c>
      <c r="C1025" t="s">
        <v>292</v>
      </c>
      <c r="D1025" t="s">
        <v>280</v>
      </c>
      <c r="E1025">
        <v>5.9932500000000003E-3</v>
      </c>
      <c r="F1025">
        <v>0.11074798120375</v>
      </c>
      <c r="H1025" t="s">
        <v>34</v>
      </c>
    </row>
    <row r="1026" spans="1:8" x14ac:dyDescent="0.25">
      <c r="A1026">
        <v>1025</v>
      </c>
      <c r="B1026" t="s">
        <v>401</v>
      </c>
      <c r="C1026" t="s">
        <v>301</v>
      </c>
      <c r="D1026" t="s">
        <v>271</v>
      </c>
      <c r="E1026">
        <v>3.5999999999999999E-7</v>
      </c>
      <c r="F1026">
        <v>4.6193099999999997E-3</v>
      </c>
      <c r="G1026" t="s">
        <v>289</v>
      </c>
      <c r="H1026" t="s">
        <v>34</v>
      </c>
    </row>
    <row r="1027" spans="1:8" x14ac:dyDescent="0.25">
      <c r="A1027">
        <v>1026</v>
      </c>
      <c r="B1027" t="s">
        <v>401</v>
      </c>
      <c r="C1027" t="s">
        <v>294</v>
      </c>
      <c r="D1027" t="s">
        <v>271</v>
      </c>
      <c r="E1027">
        <v>1.4399999999999999E-5</v>
      </c>
      <c r="F1027">
        <v>4.6189500000000001E-3</v>
      </c>
      <c r="G1027" t="s">
        <v>289</v>
      </c>
      <c r="H1027" t="s">
        <v>34</v>
      </c>
    </row>
    <row r="1028" spans="1:8" x14ac:dyDescent="0.25">
      <c r="A1028">
        <v>1027</v>
      </c>
      <c r="B1028" t="s">
        <v>93</v>
      </c>
      <c r="C1028" t="s">
        <v>292</v>
      </c>
      <c r="D1028" t="s">
        <v>274</v>
      </c>
      <c r="E1028">
        <v>0.11398247</v>
      </c>
      <c r="F1028">
        <v>1.7307612707162101</v>
      </c>
      <c r="G1028" t="s">
        <v>291</v>
      </c>
      <c r="H1028" t="s">
        <v>34</v>
      </c>
    </row>
    <row r="1029" spans="1:8" x14ac:dyDescent="0.25">
      <c r="A1029">
        <v>1028</v>
      </c>
      <c r="B1029" t="s">
        <v>93</v>
      </c>
      <c r="C1029" t="s">
        <v>292</v>
      </c>
      <c r="D1029" t="s">
        <v>273</v>
      </c>
      <c r="E1029">
        <v>1.72364783</v>
      </c>
      <c r="F1029">
        <v>22.4275633758369</v>
      </c>
      <c r="G1029" t="s">
        <v>291</v>
      </c>
      <c r="H1029" t="s">
        <v>34</v>
      </c>
    </row>
    <row r="1030" spans="1:8" x14ac:dyDescent="0.25">
      <c r="A1030">
        <v>1029</v>
      </c>
      <c r="B1030" t="s">
        <v>93</v>
      </c>
      <c r="C1030" t="s">
        <v>292</v>
      </c>
      <c r="D1030" t="s">
        <v>272</v>
      </c>
      <c r="E1030">
        <v>0.10014251</v>
      </c>
      <c r="F1030">
        <v>1.33356753741865</v>
      </c>
      <c r="G1030" t="s">
        <v>291</v>
      </c>
      <c r="H1030" t="s">
        <v>34</v>
      </c>
    </row>
    <row r="1031" spans="1:8" x14ac:dyDescent="0.25">
      <c r="A1031">
        <v>1030</v>
      </c>
      <c r="B1031" t="s">
        <v>93</v>
      </c>
      <c r="C1031" t="s">
        <v>292</v>
      </c>
      <c r="D1031" t="s">
        <v>278</v>
      </c>
      <c r="E1031">
        <v>1.2671969999999999E-2</v>
      </c>
      <c r="F1031">
        <v>0.19663106897365501</v>
      </c>
      <c r="G1031" t="s">
        <v>291</v>
      </c>
      <c r="H1031" t="s">
        <v>34</v>
      </c>
    </row>
    <row r="1032" spans="1:8" x14ac:dyDescent="0.25">
      <c r="A1032">
        <v>1031</v>
      </c>
      <c r="B1032" t="s">
        <v>93</v>
      </c>
      <c r="C1032" t="s">
        <v>292</v>
      </c>
      <c r="D1032" t="s">
        <v>277</v>
      </c>
      <c r="E1032">
        <v>0.93036883999999997</v>
      </c>
      <c r="F1032">
        <v>24.333991996017001</v>
      </c>
      <c r="G1032" t="s">
        <v>291</v>
      </c>
      <c r="H1032" t="s">
        <v>34</v>
      </c>
    </row>
    <row r="1033" spans="1:8" x14ac:dyDescent="0.25">
      <c r="A1033">
        <v>1032</v>
      </c>
      <c r="B1033" t="s">
        <v>94</v>
      </c>
      <c r="C1033" t="s">
        <v>292</v>
      </c>
      <c r="D1033" t="s">
        <v>279</v>
      </c>
      <c r="E1033">
        <v>3.3044900000000002E-3</v>
      </c>
      <c r="F1033">
        <v>7.3307060028894699E-2</v>
      </c>
      <c r="G1033" t="s">
        <v>291</v>
      </c>
      <c r="H1033" t="s">
        <v>34</v>
      </c>
    </row>
    <row r="1034" spans="1:8" x14ac:dyDescent="0.25">
      <c r="A1034">
        <v>1033</v>
      </c>
      <c r="B1034" t="s">
        <v>94</v>
      </c>
      <c r="C1034" t="s">
        <v>292</v>
      </c>
      <c r="D1034" t="s">
        <v>283</v>
      </c>
      <c r="E1034">
        <v>1.7729000000000002E-2</v>
      </c>
      <c r="F1034">
        <v>0.84421199999999996</v>
      </c>
      <c r="H1034" t="s">
        <v>34</v>
      </c>
    </row>
    <row r="1035" spans="1:8" x14ac:dyDescent="0.25">
      <c r="A1035">
        <v>1034</v>
      </c>
      <c r="B1035" t="s">
        <v>94</v>
      </c>
      <c r="C1035" t="s">
        <v>292</v>
      </c>
      <c r="D1035" t="s">
        <v>282</v>
      </c>
      <c r="E1035">
        <v>0.11134885</v>
      </c>
      <c r="F1035">
        <v>1.9313464106</v>
      </c>
      <c r="H1035" t="s">
        <v>34</v>
      </c>
    </row>
    <row r="1036" spans="1:8" x14ac:dyDescent="0.25">
      <c r="A1036">
        <v>1035</v>
      </c>
      <c r="B1036" t="s">
        <v>94</v>
      </c>
      <c r="C1036" t="s">
        <v>292</v>
      </c>
      <c r="D1036" t="s">
        <v>281</v>
      </c>
      <c r="E1036">
        <v>2.2277710000000002</v>
      </c>
      <c r="F1036">
        <v>106.352548</v>
      </c>
      <c r="H1036" t="s">
        <v>34</v>
      </c>
    </row>
    <row r="1037" spans="1:8" x14ac:dyDescent="0.25">
      <c r="A1037">
        <v>1036</v>
      </c>
      <c r="B1037" t="s">
        <v>94</v>
      </c>
      <c r="C1037" t="s">
        <v>292</v>
      </c>
      <c r="D1037" t="s">
        <v>280</v>
      </c>
      <c r="E1037">
        <v>5.8305700000000002E-3</v>
      </c>
      <c r="F1037">
        <v>0.10475473083875</v>
      </c>
      <c r="H1037" t="s">
        <v>34</v>
      </c>
    </row>
    <row r="1038" spans="1:8" x14ac:dyDescent="0.25">
      <c r="A1038">
        <v>1037</v>
      </c>
      <c r="B1038" t="s">
        <v>95</v>
      </c>
      <c r="C1038" t="s">
        <v>292</v>
      </c>
      <c r="D1038" t="s">
        <v>274</v>
      </c>
      <c r="E1038">
        <v>0.11649097999999999</v>
      </c>
      <c r="F1038">
        <v>1.6167787954078101</v>
      </c>
      <c r="G1038" t="s">
        <v>291</v>
      </c>
      <c r="H1038" t="s">
        <v>34</v>
      </c>
    </row>
    <row r="1039" spans="1:8" x14ac:dyDescent="0.25">
      <c r="A1039">
        <v>1038</v>
      </c>
      <c r="B1039" t="s">
        <v>95</v>
      </c>
      <c r="C1039" t="s">
        <v>292</v>
      </c>
      <c r="D1039" t="s">
        <v>273</v>
      </c>
      <c r="E1039">
        <v>1.5806427199999999</v>
      </c>
      <c r="F1039">
        <v>20.703915544791499</v>
      </c>
      <c r="G1039" t="s">
        <v>291</v>
      </c>
      <c r="H1039" t="s">
        <v>34</v>
      </c>
    </row>
    <row r="1040" spans="1:8" x14ac:dyDescent="0.25">
      <c r="A1040">
        <v>1039</v>
      </c>
      <c r="B1040" t="s">
        <v>95</v>
      </c>
      <c r="C1040" t="s">
        <v>292</v>
      </c>
      <c r="D1040" t="s">
        <v>272</v>
      </c>
      <c r="E1040">
        <v>9.3530290000000002E-2</v>
      </c>
      <c r="F1040">
        <v>1.2334250229372401</v>
      </c>
      <c r="G1040" t="s">
        <v>291</v>
      </c>
      <c r="H1040" t="s">
        <v>34</v>
      </c>
    </row>
    <row r="1041" spans="1:8" x14ac:dyDescent="0.25">
      <c r="A1041">
        <v>1040</v>
      </c>
      <c r="B1041" t="s">
        <v>95</v>
      </c>
      <c r="C1041" t="s">
        <v>292</v>
      </c>
      <c r="D1041" t="s">
        <v>278</v>
      </c>
      <c r="E1041">
        <v>1.096313E-2</v>
      </c>
      <c r="F1041">
        <v>0.18395909021602699</v>
      </c>
      <c r="G1041" t="s">
        <v>291</v>
      </c>
      <c r="H1041" t="s">
        <v>34</v>
      </c>
    </row>
    <row r="1042" spans="1:8" x14ac:dyDescent="0.25">
      <c r="A1042">
        <v>1041</v>
      </c>
      <c r="B1042" t="s">
        <v>96</v>
      </c>
      <c r="C1042" t="s">
        <v>292</v>
      </c>
      <c r="D1042" t="s">
        <v>277</v>
      </c>
      <c r="E1042">
        <v>0.86774812999999995</v>
      </c>
      <c r="F1042">
        <v>23.403623149919401</v>
      </c>
      <c r="G1042" t="s">
        <v>291</v>
      </c>
      <c r="H1042" t="s">
        <v>34</v>
      </c>
    </row>
    <row r="1043" spans="1:8" x14ac:dyDescent="0.25">
      <c r="A1043">
        <v>1042</v>
      </c>
      <c r="B1043" t="s">
        <v>96</v>
      </c>
      <c r="C1043" t="s">
        <v>292</v>
      </c>
      <c r="D1043" t="s">
        <v>279</v>
      </c>
      <c r="E1043">
        <v>3.2074400000000002E-3</v>
      </c>
      <c r="F1043">
        <v>7.0002560180557893E-2</v>
      </c>
      <c r="G1043" t="s">
        <v>291</v>
      </c>
      <c r="H1043" t="s">
        <v>34</v>
      </c>
    </row>
    <row r="1044" spans="1:8" x14ac:dyDescent="0.25">
      <c r="A1044">
        <v>1043</v>
      </c>
      <c r="B1044" t="s">
        <v>96</v>
      </c>
      <c r="C1044" t="s">
        <v>292</v>
      </c>
      <c r="D1044" t="s">
        <v>283</v>
      </c>
      <c r="E1044">
        <v>1.6479000000000001E-2</v>
      </c>
      <c r="F1044">
        <v>0.82648299999999997</v>
      </c>
      <c r="H1044" t="s">
        <v>34</v>
      </c>
    </row>
    <row r="1045" spans="1:8" x14ac:dyDescent="0.25">
      <c r="A1045">
        <v>1044</v>
      </c>
      <c r="B1045" t="s">
        <v>96</v>
      </c>
      <c r="C1045" t="s">
        <v>292</v>
      </c>
      <c r="D1045" t="s">
        <v>282</v>
      </c>
      <c r="E1045">
        <v>0.10719346</v>
      </c>
      <c r="F1045">
        <v>1.819997557</v>
      </c>
      <c r="H1045" t="s">
        <v>34</v>
      </c>
    </row>
    <row r="1046" spans="1:8" x14ac:dyDescent="0.25">
      <c r="A1046">
        <v>1045</v>
      </c>
      <c r="B1046" t="s">
        <v>97</v>
      </c>
      <c r="C1046" t="s">
        <v>292</v>
      </c>
      <c r="D1046" t="s">
        <v>281</v>
      </c>
      <c r="E1046">
        <v>2.1343760000000001</v>
      </c>
      <c r="F1046">
        <v>104.12477699999999</v>
      </c>
      <c r="H1046" t="s">
        <v>34</v>
      </c>
    </row>
    <row r="1047" spans="1:8" x14ac:dyDescent="0.25">
      <c r="A1047">
        <v>1046</v>
      </c>
      <c r="B1047" t="s">
        <v>97</v>
      </c>
      <c r="C1047" t="s">
        <v>292</v>
      </c>
      <c r="D1047" t="s">
        <v>280</v>
      </c>
      <c r="E1047">
        <v>5.6885700000000004E-3</v>
      </c>
      <c r="F1047">
        <v>9.8924152904874996E-2</v>
      </c>
      <c r="H1047" t="s">
        <v>34</v>
      </c>
    </row>
    <row r="1048" spans="1:8" x14ac:dyDescent="0.25">
      <c r="A1048">
        <v>1047</v>
      </c>
      <c r="B1048" t="s">
        <v>99</v>
      </c>
      <c r="C1048" t="s">
        <v>292</v>
      </c>
      <c r="D1048" t="s">
        <v>283</v>
      </c>
      <c r="E1048">
        <v>1.6041E-2</v>
      </c>
      <c r="F1048">
        <v>0.81000399999999995</v>
      </c>
      <c r="H1048" t="s">
        <v>34</v>
      </c>
    </row>
    <row r="1049" spans="1:8" x14ac:dyDescent="0.25">
      <c r="A1049">
        <v>1048</v>
      </c>
      <c r="B1049" t="s">
        <v>99</v>
      </c>
      <c r="C1049" t="s">
        <v>292</v>
      </c>
      <c r="D1049" t="s">
        <v>282</v>
      </c>
      <c r="E1049">
        <v>0.10110961</v>
      </c>
      <c r="F1049">
        <v>1.7128040926000001</v>
      </c>
      <c r="H1049" t="s">
        <v>34</v>
      </c>
    </row>
    <row r="1050" spans="1:8" x14ac:dyDescent="0.25">
      <c r="A1050">
        <v>1049</v>
      </c>
      <c r="B1050" t="s">
        <v>99</v>
      </c>
      <c r="C1050" t="s">
        <v>292</v>
      </c>
      <c r="D1050" t="s">
        <v>281</v>
      </c>
      <c r="E1050">
        <v>2.0457670000000001</v>
      </c>
      <c r="F1050">
        <v>101.99040100000001</v>
      </c>
      <c r="H1050" t="s">
        <v>34</v>
      </c>
    </row>
    <row r="1051" spans="1:8" x14ac:dyDescent="0.25">
      <c r="A1051">
        <v>1050</v>
      </c>
      <c r="B1051" t="s">
        <v>99</v>
      </c>
      <c r="C1051" t="s">
        <v>292</v>
      </c>
      <c r="D1051" t="s">
        <v>280</v>
      </c>
      <c r="E1051">
        <v>5.7882799999999998E-3</v>
      </c>
      <c r="F1051">
        <v>9.3235581798317702E-2</v>
      </c>
      <c r="H1051" t="s">
        <v>34</v>
      </c>
    </row>
    <row r="1052" spans="1:8" x14ac:dyDescent="0.25">
      <c r="A1052">
        <v>1051</v>
      </c>
      <c r="B1052" t="s">
        <v>400</v>
      </c>
      <c r="C1052" t="s">
        <v>294</v>
      </c>
      <c r="D1052" t="s">
        <v>274</v>
      </c>
      <c r="E1052">
        <v>1.6218E-4</v>
      </c>
      <c r="F1052">
        <v>1.50028780707897</v>
      </c>
      <c r="G1052" t="s">
        <v>291</v>
      </c>
      <c r="H1052" t="s">
        <v>34</v>
      </c>
    </row>
    <row r="1053" spans="1:8" x14ac:dyDescent="0.25">
      <c r="A1053">
        <v>1052</v>
      </c>
      <c r="B1053" t="s">
        <v>400</v>
      </c>
      <c r="C1053" t="s">
        <v>294</v>
      </c>
      <c r="D1053" t="s">
        <v>273</v>
      </c>
      <c r="E1053">
        <v>2.04506E-3</v>
      </c>
      <c r="F1053">
        <v>19.123272819709701</v>
      </c>
      <c r="G1053" t="s">
        <v>291</v>
      </c>
      <c r="H1053" t="s">
        <v>34</v>
      </c>
    </row>
    <row r="1054" spans="1:8" x14ac:dyDescent="0.25">
      <c r="A1054">
        <v>1053</v>
      </c>
      <c r="B1054" t="s">
        <v>400</v>
      </c>
      <c r="C1054" t="s">
        <v>294</v>
      </c>
      <c r="D1054" t="s">
        <v>272</v>
      </c>
      <c r="E1054">
        <v>1.2161E-4</v>
      </c>
      <c r="F1054">
        <v>1.1398947254598799</v>
      </c>
      <c r="G1054" t="s">
        <v>291</v>
      </c>
      <c r="H1054" t="s">
        <v>34</v>
      </c>
    </row>
    <row r="1055" spans="1:8" x14ac:dyDescent="0.25">
      <c r="A1055">
        <v>1054</v>
      </c>
      <c r="B1055" t="s">
        <v>400</v>
      </c>
      <c r="C1055" t="s">
        <v>294</v>
      </c>
      <c r="D1055" t="s">
        <v>278</v>
      </c>
      <c r="E1055">
        <v>1.9300000000000002E-5</v>
      </c>
      <c r="F1055">
        <v>0.17299595177833699</v>
      </c>
      <c r="G1055" t="s">
        <v>291</v>
      </c>
      <c r="H1055" t="s">
        <v>34</v>
      </c>
    </row>
    <row r="1056" spans="1:8" x14ac:dyDescent="0.25">
      <c r="A1056">
        <v>1055</v>
      </c>
      <c r="B1056" t="s">
        <v>399</v>
      </c>
      <c r="C1056" t="s">
        <v>294</v>
      </c>
      <c r="D1056" t="s">
        <v>285</v>
      </c>
      <c r="E1056">
        <v>2E-8</v>
      </c>
      <c r="F1056">
        <v>65.2915164533145</v>
      </c>
      <c r="G1056" t="s">
        <v>291</v>
      </c>
      <c r="H1056" t="s">
        <v>34</v>
      </c>
    </row>
    <row r="1057" spans="1:8" x14ac:dyDescent="0.25">
      <c r="A1057">
        <v>1056</v>
      </c>
      <c r="B1057" t="s">
        <v>398</v>
      </c>
      <c r="C1057" t="s">
        <v>294</v>
      </c>
      <c r="D1057" t="s">
        <v>277</v>
      </c>
      <c r="E1057">
        <v>1.0974400000000001E-3</v>
      </c>
      <c r="F1057">
        <v>22.5358750150208</v>
      </c>
      <c r="G1057" t="s">
        <v>291</v>
      </c>
      <c r="H1057" t="s">
        <v>34</v>
      </c>
    </row>
    <row r="1058" spans="1:8" x14ac:dyDescent="0.25">
      <c r="A1058">
        <v>1057</v>
      </c>
      <c r="B1058" t="s">
        <v>398</v>
      </c>
      <c r="C1058" t="s">
        <v>294</v>
      </c>
      <c r="D1058" t="s">
        <v>284</v>
      </c>
      <c r="E1058">
        <v>2.9999999999999997E-8</v>
      </c>
      <c r="F1058">
        <v>13.793514942125199</v>
      </c>
      <c r="G1058" t="s">
        <v>291</v>
      </c>
      <c r="H1058" t="s">
        <v>34</v>
      </c>
    </row>
    <row r="1059" spans="1:8" x14ac:dyDescent="0.25">
      <c r="A1059">
        <v>1058</v>
      </c>
      <c r="B1059" t="s">
        <v>397</v>
      </c>
      <c r="C1059" t="s">
        <v>294</v>
      </c>
      <c r="D1059" t="s">
        <v>279</v>
      </c>
      <c r="E1059">
        <v>1.0169999999999999E-5</v>
      </c>
      <c r="F1059">
        <v>6.6795115027283802E-2</v>
      </c>
      <c r="G1059" t="s">
        <v>291</v>
      </c>
      <c r="H1059" t="s">
        <v>34</v>
      </c>
    </row>
    <row r="1060" spans="1:8" x14ac:dyDescent="0.25">
      <c r="A1060">
        <v>1059</v>
      </c>
      <c r="B1060" t="s">
        <v>100</v>
      </c>
      <c r="C1060" t="s">
        <v>292</v>
      </c>
      <c r="D1060" t="s">
        <v>274</v>
      </c>
      <c r="E1060">
        <v>0.12631456999999999</v>
      </c>
      <c r="F1060">
        <v>1.50012561920379</v>
      </c>
      <c r="G1060" t="s">
        <v>291</v>
      </c>
      <c r="H1060" t="s">
        <v>34</v>
      </c>
    </row>
    <row r="1061" spans="1:8" x14ac:dyDescent="0.25">
      <c r="A1061">
        <v>1060</v>
      </c>
      <c r="B1061" t="s">
        <v>100</v>
      </c>
      <c r="C1061" t="s">
        <v>292</v>
      </c>
      <c r="D1061" t="s">
        <v>273</v>
      </c>
      <c r="E1061">
        <v>1.5969585100000001</v>
      </c>
      <c r="F1061">
        <v>19.121227751652299</v>
      </c>
      <c r="G1061" t="s">
        <v>291</v>
      </c>
      <c r="H1061" t="s">
        <v>34</v>
      </c>
    </row>
    <row r="1062" spans="1:8" x14ac:dyDescent="0.25">
      <c r="A1062">
        <v>1061</v>
      </c>
      <c r="B1062" t="s">
        <v>100</v>
      </c>
      <c r="C1062" t="s">
        <v>292</v>
      </c>
      <c r="D1062" t="s">
        <v>272</v>
      </c>
      <c r="E1062">
        <v>9.5692860000000005E-2</v>
      </c>
      <c r="F1062">
        <v>1.13977311298249</v>
      </c>
      <c r="G1062" t="s">
        <v>291</v>
      </c>
      <c r="H1062" t="s">
        <v>34</v>
      </c>
    </row>
    <row r="1063" spans="1:8" x14ac:dyDescent="0.25">
      <c r="A1063">
        <v>1062</v>
      </c>
      <c r="B1063" t="s">
        <v>100</v>
      </c>
      <c r="C1063" t="s">
        <v>292</v>
      </c>
      <c r="D1063" t="s">
        <v>278</v>
      </c>
      <c r="E1063">
        <v>1.2349880000000001E-2</v>
      </c>
      <c r="F1063">
        <v>0.17297665052473299</v>
      </c>
      <c r="G1063" t="s">
        <v>291</v>
      </c>
      <c r="H1063" t="s">
        <v>34</v>
      </c>
    </row>
    <row r="1064" spans="1:8" x14ac:dyDescent="0.25">
      <c r="A1064">
        <v>1063</v>
      </c>
      <c r="B1064" t="s">
        <v>100</v>
      </c>
      <c r="C1064" t="s">
        <v>292</v>
      </c>
      <c r="D1064" t="s">
        <v>277</v>
      </c>
      <c r="E1064">
        <v>0.85064905000000002</v>
      </c>
      <c r="F1064">
        <v>22.534777565572199</v>
      </c>
      <c r="G1064" t="s">
        <v>291</v>
      </c>
      <c r="H1064" t="s">
        <v>34</v>
      </c>
    </row>
    <row r="1065" spans="1:8" x14ac:dyDescent="0.25">
      <c r="A1065">
        <v>1064</v>
      </c>
      <c r="B1065" t="s">
        <v>100</v>
      </c>
      <c r="C1065" t="s">
        <v>292</v>
      </c>
      <c r="D1065" t="s">
        <v>279</v>
      </c>
      <c r="E1065">
        <v>3.1281400000000002E-3</v>
      </c>
      <c r="F1065">
        <v>6.6784942652789503E-2</v>
      </c>
      <c r="G1065" t="s">
        <v>291</v>
      </c>
      <c r="H1065" t="s">
        <v>34</v>
      </c>
    </row>
    <row r="1066" spans="1:8" x14ac:dyDescent="0.25">
      <c r="A1066">
        <v>1065</v>
      </c>
      <c r="B1066" t="s">
        <v>101</v>
      </c>
      <c r="C1066" t="s">
        <v>292</v>
      </c>
      <c r="D1066" t="s">
        <v>283</v>
      </c>
      <c r="E1066">
        <v>1.6281E-2</v>
      </c>
      <c r="F1066">
        <v>0.79396299999999997</v>
      </c>
      <c r="H1066" t="s">
        <v>34</v>
      </c>
    </row>
    <row r="1067" spans="1:8" x14ac:dyDescent="0.25">
      <c r="A1067">
        <v>1066</v>
      </c>
      <c r="B1067" t="s">
        <v>101</v>
      </c>
      <c r="C1067" t="s">
        <v>292</v>
      </c>
      <c r="D1067" t="s">
        <v>282</v>
      </c>
      <c r="E1067">
        <v>0.10934433</v>
      </c>
      <c r="F1067">
        <v>1.6116944751</v>
      </c>
      <c r="H1067" t="s">
        <v>34</v>
      </c>
    </row>
    <row r="1068" spans="1:8" x14ac:dyDescent="0.25">
      <c r="A1068">
        <v>1067</v>
      </c>
      <c r="B1068" t="s">
        <v>101</v>
      </c>
      <c r="C1068" t="s">
        <v>292</v>
      </c>
      <c r="D1068" t="s">
        <v>281</v>
      </c>
      <c r="E1068">
        <v>2.1975389999999999</v>
      </c>
      <c r="F1068">
        <v>99.944633999999994</v>
      </c>
      <c r="H1068" t="s">
        <v>34</v>
      </c>
    </row>
    <row r="1069" spans="1:8" x14ac:dyDescent="0.25">
      <c r="A1069">
        <v>1068</v>
      </c>
      <c r="B1069" t="s">
        <v>101</v>
      </c>
      <c r="C1069" t="s">
        <v>292</v>
      </c>
      <c r="D1069" t="s">
        <v>280</v>
      </c>
      <c r="E1069">
        <v>5.8091599999999998E-3</v>
      </c>
      <c r="F1069">
        <v>8.7447301692956197E-2</v>
      </c>
      <c r="H1069" t="s">
        <v>34</v>
      </c>
    </row>
    <row r="1070" spans="1:8" x14ac:dyDescent="0.25">
      <c r="A1070">
        <v>1069</v>
      </c>
      <c r="B1070" t="s">
        <v>102</v>
      </c>
      <c r="C1070" t="s">
        <v>292</v>
      </c>
      <c r="D1070" t="s">
        <v>274</v>
      </c>
      <c r="E1070">
        <v>0.12217814</v>
      </c>
      <c r="F1070">
        <v>1.3738110396908201</v>
      </c>
      <c r="G1070" t="s">
        <v>291</v>
      </c>
      <c r="H1070" t="s">
        <v>34</v>
      </c>
    </row>
    <row r="1071" spans="1:8" x14ac:dyDescent="0.25">
      <c r="A1071">
        <v>1070</v>
      </c>
      <c r="B1071" t="s">
        <v>102</v>
      </c>
      <c r="C1071" t="s">
        <v>292</v>
      </c>
      <c r="D1071" t="s">
        <v>273</v>
      </c>
      <c r="E1071">
        <v>1.54882506</v>
      </c>
      <c r="F1071">
        <v>17.524269233558599</v>
      </c>
      <c r="G1071" t="s">
        <v>291</v>
      </c>
      <c r="H1071" t="s">
        <v>34</v>
      </c>
    </row>
    <row r="1072" spans="1:8" x14ac:dyDescent="0.25">
      <c r="A1072">
        <v>1071</v>
      </c>
      <c r="B1072" t="s">
        <v>102</v>
      </c>
      <c r="C1072" t="s">
        <v>292</v>
      </c>
      <c r="D1072" t="s">
        <v>272</v>
      </c>
      <c r="E1072">
        <v>9.6069970000000005E-2</v>
      </c>
      <c r="F1072">
        <v>1.0440802497150901</v>
      </c>
      <c r="G1072" t="s">
        <v>291</v>
      </c>
      <c r="H1072" t="s">
        <v>34</v>
      </c>
    </row>
    <row r="1073" spans="1:8" x14ac:dyDescent="0.25">
      <c r="A1073">
        <v>1072</v>
      </c>
      <c r="B1073" t="s">
        <v>103</v>
      </c>
      <c r="C1073" t="s">
        <v>292</v>
      </c>
      <c r="D1073" t="s">
        <v>278</v>
      </c>
      <c r="E1073">
        <v>1.183463E-2</v>
      </c>
      <c r="F1073">
        <v>0.16062676985275601</v>
      </c>
      <c r="G1073" t="s">
        <v>291</v>
      </c>
      <c r="H1073" t="s">
        <v>34</v>
      </c>
    </row>
    <row r="1074" spans="1:8" x14ac:dyDescent="0.25">
      <c r="A1074">
        <v>1073</v>
      </c>
      <c r="B1074" t="s">
        <v>103</v>
      </c>
      <c r="C1074" t="s">
        <v>292</v>
      </c>
      <c r="D1074" t="s">
        <v>277</v>
      </c>
      <c r="E1074">
        <v>0.83100879999999999</v>
      </c>
      <c r="F1074">
        <v>21.6841285103168</v>
      </c>
      <c r="G1074" t="s">
        <v>291</v>
      </c>
      <c r="H1074" t="s">
        <v>34</v>
      </c>
    </row>
    <row r="1075" spans="1:8" x14ac:dyDescent="0.25">
      <c r="A1075">
        <v>1074</v>
      </c>
      <c r="B1075" t="s">
        <v>103</v>
      </c>
      <c r="C1075" t="s">
        <v>292</v>
      </c>
      <c r="D1075" t="s">
        <v>279</v>
      </c>
      <c r="E1075">
        <v>3.1171599999999999E-3</v>
      </c>
      <c r="F1075">
        <v>6.3656795562324606E-2</v>
      </c>
      <c r="G1075" t="s">
        <v>291</v>
      </c>
      <c r="H1075" t="s">
        <v>34</v>
      </c>
    </row>
    <row r="1076" spans="1:8" x14ac:dyDescent="0.25">
      <c r="A1076">
        <v>1075</v>
      </c>
      <c r="B1076" t="s">
        <v>103</v>
      </c>
      <c r="C1076" t="s">
        <v>292</v>
      </c>
      <c r="D1076" t="s">
        <v>283</v>
      </c>
      <c r="E1076">
        <v>1.6385E-2</v>
      </c>
      <c r="F1076">
        <v>0.77768199999999998</v>
      </c>
      <c r="H1076" t="s">
        <v>34</v>
      </c>
    </row>
    <row r="1077" spans="1:8" x14ac:dyDescent="0.25">
      <c r="A1077">
        <v>1076</v>
      </c>
      <c r="B1077" t="s">
        <v>103</v>
      </c>
      <c r="C1077" t="s">
        <v>292</v>
      </c>
      <c r="D1077" t="s">
        <v>282</v>
      </c>
      <c r="E1077">
        <v>0.11032707999999999</v>
      </c>
      <c r="F1077">
        <v>1.5023501369000001</v>
      </c>
      <c r="H1077" t="s">
        <v>34</v>
      </c>
    </row>
    <row r="1078" spans="1:8" x14ac:dyDescent="0.25">
      <c r="A1078">
        <v>1077</v>
      </c>
      <c r="B1078" t="s">
        <v>103</v>
      </c>
      <c r="C1078" t="s">
        <v>292</v>
      </c>
      <c r="D1078" t="s">
        <v>281</v>
      </c>
      <c r="E1078">
        <v>2.2104010000000001</v>
      </c>
      <c r="F1078">
        <v>97.747095000000002</v>
      </c>
      <c r="H1078" t="s">
        <v>34</v>
      </c>
    </row>
    <row r="1079" spans="1:8" x14ac:dyDescent="0.25">
      <c r="A1079">
        <v>1078</v>
      </c>
      <c r="B1079" t="s">
        <v>103</v>
      </c>
      <c r="C1079" t="s">
        <v>292</v>
      </c>
      <c r="D1079" t="s">
        <v>280</v>
      </c>
      <c r="E1079">
        <v>5.7776900000000003E-3</v>
      </c>
      <c r="F1079">
        <v>8.1638132289305707E-2</v>
      </c>
      <c r="H1079" t="s">
        <v>34</v>
      </c>
    </row>
    <row r="1080" spans="1:8" x14ac:dyDescent="0.25">
      <c r="A1080">
        <v>1079</v>
      </c>
      <c r="B1080" t="s">
        <v>105</v>
      </c>
      <c r="C1080" t="s">
        <v>292</v>
      </c>
      <c r="D1080" t="s">
        <v>274</v>
      </c>
      <c r="E1080">
        <v>0.12086710000000001</v>
      </c>
      <c r="F1080">
        <v>1.25163289245662</v>
      </c>
      <c r="G1080" t="s">
        <v>291</v>
      </c>
      <c r="H1080" t="s">
        <v>34</v>
      </c>
    </row>
    <row r="1081" spans="1:8" x14ac:dyDescent="0.25">
      <c r="A1081">
        <v>1080</v>
      </c>
      <c r="B1081" t="s">
        <v>105</v>
      </c>
      <c r="C1081" t="s">
        <v>292</v>
      </c>
      <c r="D1081" t="s">
        <v>273</v>
      </c>
      <c r="E1081">
        <v>1.5486183</v>
      </c>
      <c r="F1081">
        <v>15.975444167208501</v>
      </c>
      <c r="G1081" t="s">
        <v>291</v>
      </c>
      <c r="H1081" t="s">
        <v>34</v>
      </c>
    </row>
    <row r="1082" spans="1:8" x14ac:dyDescent="0.25">
      <c r="A1082">
        <v>1081</v>
      </c>
      <c r="B1082" t="s">
        <v>105</v>
      </c>
      <c r="C1082" t="s">
        <v>292</v>
      </c>
      <c r="D1082" t="s">
        <v>272</v>
      </c>
      <c r="E1082">
        <v>9.3597349999999996E-2</v>
      </c>
      <c r="F1082">
        <v>0.94801027094517598</v>
      </c>
      <c r="G1082" t="s">
        <v>291</v>
      </c>
      <c r="H1082" t="s">
        <v>34</v>
      </c>
    </row>
    <row r="1083" spans="1:8" x14ac:dyDescent="0.25">
      <c r="A1083">
        <v>1082</v>
      </c>
      <c r="B1083" t="s">
        <v>105</v>
      </c>
      <c r="C1083" t="s">
        <v>292</v>
      </c>
      <c r="D1083" t="s">
        <v>278</v>
      </c>
      <c r="E1083">
        <v>1.252523E-2</v>
      </c>
      <c r="F1083">
        <v>0.148792133458992</v>
      </c>
      <c r="G1083" t="s">
        <v>291</v>
      </c>
      <c r="H1083" t="s">
        <v>34</v>
      </c>
    </row>
    <row r="1084" spans="1:8" x14ac:dyDescent="0.25">
      <c r="A1084">
        <v>1083</v>
      </c>
      <c r="B1084" t="s">
        <v>105</v>
      </c>
      <c r="C1084" t="s">
        <v>292</v>
      </c>
      <c r="D1084" t="s">
        <v>277</v>
      </c>
      <c r="E1084">
        <v>0.84879252000000005</v>
      </c>
      <c r="F1084">
        <v>20.853119709081401</v>
      </c>
      <c r="G1084" t="s">
        <v>291</v>
      </c>
      <c r="H1084" t="s">
        <v>34</v>
      </c>
    </row>
    <row r="1085" spans="1:8" x14ac:dyDescent="0.25">
      <c r="A1085">
        <v>1084</v>
      </c>
      <c r="B1085" t="s">
        <v>106</v>
      </c>
      <c r="C1085" t="s">
        <v>292</v>
      </c>
      <c r="D1085" t="s">
        <v>279</v>
      </c>
      <c r="E1085">
        <v>3.0814900000000001E-3</v>
      </c>
      <c r="F1085">
        <v>6.0539628396720897E-2</v>
      </c>
      <c r="G1085" t="s">
        <v>291</v>
      </c>
      <c r="H1085" t="s">
        <v>34</v>
      </c>
    </row>
    <row r="1086" spans="1:8" x14ac:dyDescent="0.25">
      <c r="A1086">
        <v>1085</v>
      </c>
      <c r="B1086" t="s">
        <v>106</v>
      </c>
      <c r="C1086" t="s">
        <v>292</v>
      </c>
      <c r="D1086" t="s">
        <v>283</v>
      </c>
      <c r="E1086">
        <v>1.6695999999999999E-2</v>
      </c>
      <c r="F1086">
        <v>0.761297</v>
      </c>
      <c r="H1086" t="s">
        <v>34</v>
      </c>
    </row>
    <row r="1087" spans="1:8" x14ac:dyDescent="0.25">
      <c r="A1087">
        <v>1086</v>
      </c>
      <c r="B1087" t="s">
        <v>106</v>
      </c>
      <c r="C1087" t="s">
        <v>292</v>
      </c>
      <c r="D1087" t="s">
        <v>282</v>
      </c>
      <c r="E1087">
        <v>0.10809272</v>
      </c>
      <c r="F1087">
        <v>1.3920230516000001</v>
      </c>
      <c r="H1087" t="s">
        <v>34</v>
      </c>
    </row>
    <row r="1088" spans="1:8" x14ac:dyDescent="0.25">
      <c r="A1088">
        <v>1087</v>
      </c>
      <c r="B1088" t="s">
        <v>106</v>
      </c>
      <c r="C1088" t="s">
        <v>292</v>
      </c>
      <c r="D1088" t="s">
        <v>281</v>
      </c>
      <c r="E1088">
        <v>2.1774770000000001</v>
      </c>
      <c r="F1088">
        <v>95.536693999999997</v>
      </c>
      <c r="H1088" t="s">
        <v>34</v>
      </c>
    </row>
    <row r="1089" spans="1:8" x14ac:dyDescent="0.25">
      <c r="A1089">
        <v>1088</v>
      </c>
      <c r="B1089" t="s">
        <v>106</v>
      </c>
      <c r="C1089" t="s">
        <v>292</v>
      </c>
      <c r="D1089" t="s">
        <v>280</v>
      </c>
      <c r="E1089">
        <v>5.7671700000000003E-3</v>
      </c>
      <c r="F1089">
        <v>7.5860439855620396E-2</v>
      </c>
      <c r="H1089" t="s">
        <v>34</v>
      </c>
    </row>
    <row r="1090" spans="1:8" x14ac:dyDescent="0.25">
      <c r="A1090">
        <v>1089</v>
      </c>
      <c r="B1090" t="s">
        <v>107</v>
      </c>
      <c r="C1090" t="s">
        <v>292</v>
      </c>
      <c r="D1090" t="s">
        <v>274</v>
      </c>
      <c r="E1090">
        <v>0.12990247999999999</v>
      </c>
      <c r="F1090">
        <v>1.13076579101772</v>
      </c>
      <c r="G1090" t="s">
        <v>291</v>
      </c>
      <c r="H1090" t="s">
        <v>34</v>
      </c>
    </row>
    <row r="1091" spans="1:8" x14ac:dyDescent="0.25">
      <c r="A1091">
        <v>1090</v>
      </c>
      <c r="B1091" t="s">
        <v>107</v>
      </c>
      <c r="C1091" t="s">
        <v>292</v>
      </c>
      <c r="D1091" t="s">
        <v>273</v>
      </c>
      <c r="E1091">
        <v>1.69753201</v>
      </c>
      <c r="F1091">
        <v>14.4268258617395</v>
      </c>
      <c r="G1091" t="s">
        <v>291</v>
      </c>
      <c r="H1091" t="s">
        <v>34</v>
      </c>
    </row>
    <row r="1092" spans="1:8" x14ac:dyDescent="0.25">
      <c r="A1092">
        <v>1091</v>
      </c>
      <c r="B1092" t="s">
        <v>107</v>
      </c>
      <c r="C1092" t="s">
        <v>292</v>
      </c>
      <c r="D1092" t="s">
        <v>272</v>
      </c>
      <c r="E1092">
        <v>0.10195162000000001</v>
      </c>
      <c r="F1092">
        <v>0.85441291894632099</v>
      </c>
      <c r="G1092" t="s">
        <v>291</v>
      </c>
      <c r="H1092" t="s">
        <v>34</v>
      </c>
    </row>
    <row r="1093" spans="1:8" x14ac:dyDescent="0.25">
      <c r="A1093">
        <v>1092</v>
      </c>
      <c r="B1093" t="s">
        <v>107</v>
      </c>
      <c r="C1093" t="s">
        <v>292</v>
      </c>
      <c r="D1093" t="s">
        <v>278</v>
      </c>
      <c r="E1093">
        <v>1.4032299999999999E-2</v>
      </c>
      <c r="F1093">
        <v>0.13626689938971001</v>
      </c>
      <c r="G1093" t="s">
        <v>291</v>
      </c>
      <c r="H1093" t="s">
        <v>34</v>
      </c>
    </row>
    <row r="1094" spans="1:8" x14ac:dyDescent="0.25">
      <c r="A1094">
        <v>1093</v>
      </c>
      <c r="B1094" t="s">
        <v>108</v>
      </c>
      <c r="C1094" t="s">
        <v>292</v>
      </c>
      <c r="D1094" t="s">
        <v>277</v>
      </c>
      <c r="E1094">
        <v>0.97868458999999997</v>
      </c>
      <c r="F1094">
        <v>20.0043271870423</v>
      </c>
      <c r="G1094" t="s">
        <v>291</v>
      </c>
      <c r="H1094" t="s">
        <v>34</v>
      </c>
    </row>
    <row r="1095" spans="1:8" x14ac:dyDescent="0.25">
      <c r="A1095">
        <v>1094</v>
      </c>
      <c r="B1095" t="s">
        <v>108</v>
      </c>
      <c r="C1095" t="s">
        <v>292</v>
      </c>
      <c r="D1095" t="s">
        <v>279</v>
      </c>
      <c r="E1095">
        <v>3.2215299999999998E-3</v>
      </c>
      <c r="F1095">
        <v>5.7458137918748799E-2</v>
      </c>
      <c r="G1095" t="s">
        <v>291</v>
      </c>
      <c r="H1095" t="s">
        <v>34</v>
      </c>
    </row>
    <row r="1096" spans="1:8" x14ac:dyDescent="0.25">
      <c r="A1096">
        <v>1095</v>
      </c>
      <c r="B1096" t="s">
        <v>108</v>
      </c>
      <c r="C1096" t="s">
        <v>292</v>
      </c>
      <c r="D1096" t="s">
        <v>283</v>
      </c>
      <c r="E1096">
        <v>1.762E-2</v>
      </c>
      <c r="F1096">
        <v>0.74460099999999996</v>
      </c>
      <c r="H1096" t="s">
        <v>34</v>
      </c>
    </row>
    <row r="1097" spans="1:8" x14ac:dyDescent="0.25">
      <c r="A1097">
        <v>1096</v>
      </c>
      <c r="B1097" t="s">
        <v>108</v>
      </c>
      <c r="C1097" t="s">
        <v>292</v>
      </c>
      <c r="D1097" t="s">
        <v>282</v>
      </c>
      <c r="E1097">
        <v>0.11658167999999999</v>
      </c>
      <c r="F1097">
        <v>1.2839303244</v>
      </c>
      <c r="H1097" t="s">
        <v>34</v>
      </c>
    </row>
    <row r="1098" spans="1:8" x14ac:dyDescent="0.25">
      <c r="A1098">
        <v>1097</v>
      </c>
      <c r="B1098" t="s">
        <v>108</v>
      </c>
      <c r="C1098" t="s">
        <v>292</v>
      </c>
      <c r="D1098" t="s">
        <v>281</v>
      </c>
      <c r="E1098">
        <v>2.3568829999999998</v>
      </c>
      <c r="F1098">
        <v>93.359217000000001</v>
      </c>
      <c r="H1098" t="s">
        <v>34</v>
      </c>
    </row>
    <row r="1099" spans="1:8" x14ac:dyDescent="0.25">
      <c r="A1099">
        <v>1098</v>
      </c>
      <c r="B1099" t="s">
        <v>108</v>
      </c>
      <c r="C1099" t="s">
        <v>292</v>
      </c>
      <c r="D1099" t="s">
        <v>280</v>
      </c>
      <c r="E1099">
        <v>5.9951800000000001E-3</v>
      </c>
      <c r="F1099">
        <v>7.0093261354160899E-2</v>
      </c>
      <c r="H1099" t="s">
        <v>34</v>
      </c>
    </row>
    <row r="1100" spans="1:8" x14ac:dyDescent="0.25">
      <c r="A1100">
        <v>1099</v>
      </c>
      <c r="B1100" t="s">
        <v>109</v>
      </c>
      <c r="C1100" t="s">
        <v>292</v>
      </c>
      <c r="D1100" t="s">
        <v>274</v>
      </c>
      <c r="E1100">
        <v>0.14008511000000001</v>
      </c>
      <c r="F1100">
        <v>1.0008633022292299</v>
      </c>
      <c r="G1100" t="s">
        <v>291</v>
      </c>
      <c r="H1100" t="s">
        <v>34</v>
      </c>
    </row>
    <row r="1101" spans="1:8" x14ac:dyDescent="0.25">
      <c r="A1101">
        <v>1100</v>
      </c>
      <c r="B1101" t="s">
        <v>109</v>
      </c>
      <c r="C1101" t="s">
        <v>292</v>
      </c>
      <c r="D1101" t="s">
        <v>273</v>
      </c>
      <c r="E1101">
        <v>1.75291412</v>
      </c>
      <c r="F1101">
        <v>12.7292938422771</v>
      </c>
      <c r="G1101" t="s">
        <v>291</v>
      </c>
      <c r="H1101" t="s">
        <v>34</v>
      </c>
    </row>
    <row r="1102" spans="1:8" x14ac:dyDescent="0.25">
      <c r="A1102">
        <v>1101</v>
      </c>
      <c r="B1102" t="s">
        <v>109</v>
      </c>
      <c r="C1102" t="s">
        <v>292</v>
      </c>
      <c r="D1102" t="s">
        <v>272</v>
      </c>
      <c r="E1102">
        <v>0.10457796</v>
      </c>
      <c r="F1102">
        <v>0.75246128958360303</v>
      </c>
      <c r="G1102" t="s">
        <v>291</v>
      </c>
      <c r="H1102" t="s">
        <v>34</v>
      </c>
    </row>
    <row r="1103" spans="1:8" x14ac:dyDescent="0.25">
      <c r="A1103">
        <v>1102</v>
      </c>
      <c r="B1103" t="s">
        <v>109</v>
      </c>
      <c r="C1103" t="s">
        <v>292</v>
      </c>
      <c r="D1103" t="s">
        <v>278</v>
      </c>
      <c r="E1103">
        <v>1.607863E-2</v>
      </c>
      <c r="F1103">
        <v>0.122234590162172</v>
      </c>
      <c r="G1103" t="s">
        <v>291</v>
      </c>
      <c r="H1103" t="s">
        <v>34</v>
      </c>
    </row>
    <row r="1104" spans="1:8" x14ac:dyDescent="0.25">
      <c r="A1104">
        <v>1103</v>
      </c>
      <c r="B1104" t="s">
        <v>109</v>
      </c>
      <c r="C1104" t="s">
        <v>292</v>
      </c>
      <c r="D1104" t="s">
        <v>277</v>
      </c>
      <c r="E1104">
        <v>0.94588693999999995</v>
      </c>
      <c r="F1104">
        <v>19.025642591969099</v>
      </c>
      <c r="G1104" t="s">
        <v>291</v>
      </c>
      <c r="H1104" t="s">
        <v>34</v>
      </c>
    </row>
    <row r="1105" spans="1:8" x14ac:dyDescent="0.25">
      <c r="A1105">
        <v>1104</v>
      </c>
      <c r="B1105" t="s">
        <v>110</v>
      </c>
      <c r="C1105" t="s">
        <v>292</v>
      </c>
      <c r="D1105" t="s">
        <v>279</v>
      </c>
      <c r="E1105">
        <v>3.1473500000000001E-3</v>
      </c>
      <c r="F1105">
        <v>5.4236600533885099E-2</v>
      </c>
      <c r="G1105" t="s">
        <v>291</v>
      </c>
      <c r="H1105" t="s">
        <v>34</v>
      </c>
    </row>
    <row r="1106" spans="1:8" x14ac:dyDescent="0.25">
      <c r="A1106">
        <v>1105</v>
      </c>
      <c r="B1106" t="s">
        <v>110</v>
      </c>
      <c r="C1106" t="s">
        <v>292</v>
      </c>
      <c r="D1106" t="s">
        <v>283</v>
      </c>
      <c r="E1106">
        <v>1.7125000000000001E-2</v>
      </c>
      <c r="F1106">
        <v>0.72698099999999999</v>
      </c>
      <c r="H1106" t="s">
        <v>34</v>
      </c>
    </row>
    <row r="1107" spans="1:8" x14ac:dyDescent="0.25">
      <c r="A1107">
        <v>1106</v>
      </c>
      <c r="B1107" t="s">
        <v>110</v>
      </c>
      <c r="C1107" t="s">
        <v>292</v>
      </c>
      <c r="D1107" t="s">
        <v>282</v>
      </c>
      <c r="E1107">
        <v>0.12081999</v>
      </c>
      <c r="F1107">
        <v>1.1673486345999999</v>
      </c>
      <c r="H1107" t="s">
        <v>34</v>
      </c>
    </row>
    <row r="1108" spans="1:8" x14ac:dyDescent="0.25">
      <c r="A1108">
        <v>1107</v>
      </c>
      <c r="B1108" t="s">
        <v>110</v>
      </c>
      <c r="C1108" t="s">
        <v>292</v>
      </c>
      <c r="D1108" t="s">
        <v>281</v>
      </c>
      <c r="E1108">
        <v>2.4191699999999998</v>
      </c>
      <c r="F1108">
        <v>91.002334000000005</v>
      </c>
      <c r="H1108" t="s">
        <v>34</v>
      </c>
    </row>
    <row r="1109" spans="1:8" x14ac:dyDescent="0.25">
      <c r="A1109">
        <v>1108</v>
      </c>
      <c r="B1109" t="s">
        <v>110</v>
      </c>
      <c r="C1109" t="s">
        <v>292</v>
      </c>
      <c r="D1109" t="s">
        <v>280</v>
      </c>
      <c r="E1109">
        <v>5.9167400000000002E-3</v>
      </c>
      <c r="F1109">
        <v>6.4098074528033996E-2</v>
      </c>
      <c r="H1109" t="s">
        <v>34</v>
      </c>
    </row>
    <row r="1110" spans="1:8" x14ac:dyDescent="0.25">
      <c r="A1110">
        <v>1109</v>
      </c>
      <c r="B1110" t="s">
        <v>112</v>
      </c>
      <c r="C1110" t="s">
        <v>292</v>
      </c>
      <c r="D1110" t="s">
        <v>274</v>
      </c>
      <c r="E1110">
        <v>0.14276111999999999</v>
      </c>
      <c r="F1110">
        <v>0.86077818532560602</v>
      </c>
      <c r="G1110" t="s">
        <v>291</v>
      </c>
      <c r="H1110" t="s">
        <v>34</v>
      </c>
    </row>
    <row r="1111" spans="1:8" x14ac:dyDescent="0.25">
      <c r="A1111">
        <v>1110</v>
      </c>
      <c r="B1111" t="s">
        <v>112</v>
      </c>
      <c r="C1111" t="s">
        <v>292</v>
      </c>
      <c r="D1111" t="s">
        <v>273</v>
      </c>
      <c r="E1111">
        <v>1.7667902</v>
      </c>
      <c r="F1111">
        <v>10.9763797210723</v>
      </c>
      <c r="G1111" t="s">
        <v>291</v>
      </c>
      <c r="H1111" t="s">
        <v>34</v>
      </c>
    </row>
    <row r="1112" spans="1:8" x14ac:dyDescent="0.25">
      <c r="A1112">
        <v>1111</v>
      </c>
      <c r="B1112" t="s">
        <v>112</v>
      </c>
      <c r="C1112" t="s">
        <v>292</v>
      </c>
      <c r="D1112" t="s">
        <v>272</v>
      </c>
      <c r="E1112">
        <v>0.10797153</v>
      </c>
      <c r="F1112">
        <v>0.64788332844172303</v>
      </c>
      <c r="G1112" t="s">
        <v>291</v>
      </c>
      <c r="H1112" t="s">
        <v>34</v>
      </c>
    </row>
    <row r="1113" spans="1:8" x14ac:dyDescent="0.25">
      <c r="A1113">
        <v>1112</v>
      </c>
      <c r="B1113" t="s">
        <v>112</v>
      </c>
      <c r="C1113" t="s">
        <v>292</v>
      </c>
      <c r="D1113" t="s">
        <v>278</v>
      </c>
      <c r="E1113">
        <v>1.7212769999999999E-2</v>
      </c>
      <c r="F1113">
        <v>0.10615595407567199</v>
      </c>
      <c r="G1113" t="s">
        <v>291</v>
      </c>
      <c r="H1113" t="s">
        <v>34</v>
      </c>
    </row>
    <row r="1114" spans="1:8" x14ac:dyDescent="0.25">
      <c r="A1114">
        <v>1113</v>
      </c>
      <c r="B1114" t="s">
        <v>112</v>
      </c>
      <c r="C1114" t="s">
        <v>292</v>
      </c>
      <c r="D1114" t="s">
        <v>277</v>
      </c>
      <c r="E1114">
        <v>0.96616928999999996</v>
      </c>
      <c r="F1114">
        <v>18.079755651538299</v>
      </c>
      <c r="G1114" t="s">
        <v>291</v>
      </c>
      <c r="H1114" t="s">
        <v>34</v>
      </c>
    </row>
    <row r="1115" spans="1:8" x14ac:dyDescent="0.25">
      <c r="A1115">
        <v>1114</v>
      </c>
      <c r="B1115" t="s">
        <v>112</v>
      </c>
      <c r="C1115" t="s">
        <v>292</v>
      </c>
      <c r="D1115" t="s">
        <v>279</v>
      </c>
      <c r="E1115">
        <v>3.1212900000000001E-3</v>
      </c>
      <c r="F1115">
        <v>5.1089249830469502E-2</v>
      </c>
      <c r="G1115" t="s">
        <v>291</v>
      </c>
      <c r="H1115" t="s">
        <v>34</v>
      </c>
    </row>
    <row r="1116" spans="1:8" x14ac:dyDescent="0.25">
      <c r="A1116">
        <v>1115</v>
      </c>
      <c r="B1116" t="s">
        <v>112</v>
      </c>
      <c r="C1116" t="s">
        <v>292</v>
      </c>
      <c r="D1116" t="s">
        <v>283</v>
      </c>
      <c r="E1116">
        <v>1.7436E-2</v>
      </c>
      <c r="F1116">
        <v>0.70985600000000004</v>
      </c>
      <c r="H1116" t="s">
        <v>34</v>
      </c>
    </row>
    <row r="1117" spans="1:8" x14ac:dyDescent="0.25">
      <c r="A1117">
        <v>1116</v>
      </c>
      <c r="B1117" t="s">
        <v>112</v>
      </c>
      <c r="C1117" t="s">
        <v>292</v>
      </c>
      <c r="D1117" t="s">
        <v>282</v>
      </c>
      <c r="E1117">
        <v>0.12752019000000001</v>
      </c>
      <c r="F1117">
        <v>1.046528643</v>
      </c>
      <c r="H1117" t="s">
        <v>34</v>
      </c>
    </row>
    <row r="1118" spans="1:8" x14ac:dyDescent="0.25">
      <c r="A1118">
        <v>1117</v>
      </c>
      <c r="B1118" t="s">
        <v>112</v>
      </c>
      <c r="C1118" t="s">
        <v>292</v>
      </c>
      <c r="D1118" t="s">
        <v>281</v>
      </c>
      <c r="E1118">
        <v>2.4739110000000002</v>
      </c>
      <c r="F1118">
        <v>88.583163999999996</v>
      </c>
      <c r="H1118" t="s">
        <v>34</v>
      </c>
    </row>
    <row r="1119" spans="1:8" x14ac:dyDescent="0.25">
      <c r="A1119">
        <v>1118</v>
      </c>
      <c r="B1119" t="s">
        <v>112</v>
      </c>
      <c r="C1119" t="s">
        <v>292</v>
      </c>
      <c r="D1119" t="s">
        <v>280</v>
      </c>
      <c r="E1119">
        <v>5.8995699999999998E-3</v>
      </c>
      <c r="F1119">
        <v>5.8181328862695003E-2</v>
      </c>
      <c r="H1119" t="s">
        <v>34</v>
      </c>
    </row>
    <row r="1120" spans="1:8" x14ac:dyDescent="0.25">
      <c r="A1120">
        <v>1119</v>
      </c>
      <c r="B1120" t="s">
        <v>113</v>
      </c>
      <c r="C1120" t="s">
        <v>292</v>
      </c>
      <c r="D1120" t="s">
        <v>274</v>
      </c>
      <c r="E1120">
        <v>0.14875545000000001</v>
      </c>
      <c r="F1120">
        <v>0.71801706156086298</v>
      </c>
      <c r="G1120" t="s">
        <v>291</v>
      </c>
      <c r="H1120" t="s">
        <v>34</v>
      </c>
    </row>
    <row r="1121" spans="1:8" x14ac:dyDescent="0.25">
      <c r="A1121">
        <v>1120</v>
      </c>
      <c r="B1121" t="s">
        <v>113</v>
      </c>
      <c r="C1121" t="s">
        <v>292</v>
      </c>
      <c r="D1121" t="s">
        <v>273</v>
      </c>
      <c r="E1121">
        <v>1.93750624</v>
      </c>
      <c r="F1121">
        <v>9.2095895177684692</v>
      </c>
      <c r="G1121" t="s">
        <v>291</v>
      </c>
      <c r="H1121" t="s">
        <v>34</v>
      </c>
    </row>
    <row r="1122" spans="1:8" x14ac:dyDescent="0.25">
      <c r="A1122">
        <v>1121</v>
      </c>
      <c r="B1122" t="s">
        <v>113</v>
      </c>
      <c r="C1122" t="s">
        <v>292</v>
      </c>
      <c r="D1122" t="s">
        <v>272</v>
      </c>
      <c r="E1122">
        <v>0.11202462000000001</v>
      </c>
      <c r="F1122">
        <v>0.539911791435013</v>
      </c>
      <c r="G1122" t="s">
        <v>291</v>
      </c>
      <c r="H1122" t="s">
        <v>34</v>
      </c>
    </row>
    <row r="1123" spans="1:8" x14ac:dyDescent="0.25">
      <c r="A1123">
        <v>1122</v>
      </c>
      <c r="B1123" t="s">
        <v>113</v>
      </c>
      <c r="C1123" t="s">
        <v>292</v>
      </c>
      <c r="D1123" t="s">
        <v>278</v>
      </c>
      <c r="E1123">
        <v>1.8098409999999999E-2</v>
      </c>
      <c r="F1123">
        <v>8.8943178469124098E-2</v>
      </c>
      <c r="G1123" t="s">
        <v>291</v>
      </c>
      <c r="H1123" t="s">
        <v>34</v>
      </c>
    </row>
    <row r="1124" spans="1:8" x14ac:dyDescent="0.25">
      <c r="A1124">
        <v>1123</v>
      </c>
      <c r="B1124" t="s">
        <v>113</v>
      </c>
      <c r="C1124" t="s">
        <v>292</v>
      </c>
      <c r="D1124" t="s">
        <v>277</v>
      </c>
      <c r="E1124">
        <v>0.99553126000000003</v>
      </c>
      <c r="F1124">
        <v>17.113586353112598</v>
      </c>
      <c r="G1124" t="s">
        <v>291</v>
      </c>
      <c r="H1124" t="s">
        <v>34</v>
      </c>
    </row>
    <row r="1125" spans="1:8" x14ac:dyDescent="0.25">
      <c r="A1125">
        <v>1124</v>
      </c>
      <c r="B1125" t="s">
        <v>113</v>
      </c>
      <c r="C1125" t="s">
        <v>292</v>
      </c>
      <c r="D1125" t="s">
        <v>279</v>
      </c>
      <c r="E1125">
        <v>3.2948600000000001E-3</v>
      </c>
      <c r="F1125">
        <v>4.7967951860216802E-2</v>
      </c>
      <c r="G1125" t="s">
        <v>291</v>
      </c>
      <c r="H1125" t="s">
        <v>34</v>
      </c>
    </row>
    <row r="1126" spans="1:8" x14ac:dyDescent="0.25">
      <c r="A1126">
        <v>1125</v>
      </c>
      <c r="B1126" t="s">
        <v>114</v>
      </c>
      <c r="C1126" t="s">
        <v>292</v>
      </c>
      <c r="D1126" t="s">
        <v>283</v>
      </c>
      <c r="E1126">
        <v>1.8008E-2</v>
      </c>
      <c r="F1126">
        <v>0.69242000000000004</v>
      </c>
      <c r="H1126" t="s">
        <v>34</v>
      </c>
    </row>
    <row r="1127" spans="1:8" x14ac:dyDescent="0.25">
      <c r="A1127">
        <v>1126</v>
      </c>
      <c r="B1127" t="s">
        <v>114</v>
      </c>
      <c r="C1127" t="s">
        <v>292</v>
      </c>
      <c r="D1127" t="s">
        <v>282</v>
      </c>
      <c r="E1127">
        <v>0.13024796999999999</v>
      </c>
      <c r="F1127">
        <v>0.9190084462</v>
      </c>
      <c r="H1127" t="s">
        <v>34</v>
      </c>
    </row>
    <row r="1128" spans="1:8" x14ac:dyDescent="0.25">
      <c r="A1128">
        <v>1127</v>
      </c>
      <c r="B1128" t="s">
        <v>114</v>
      </c>
      <c r="C1128" t="s">
        <v>292</v>
      </c>
      <c r="D1128" t="s">
        <v>281</v>
      </c>
      <c r="E1128">
        <v>2.5578690000000002</v>
      </c>
      <c r="F1128">
        <v>86.109252999999995</v>
      </c>
      <c r="H1128" t="s">
        <v>34</v>
      </c>
    </row>
    <row r="1129" spans="1:8" x14ac:dyDescent="0.25">
      <c r="A1129">
        <v>1128</v>
      </c>
      <c r="B1129" t="s">
        <v>114</v>
      </c>
      <c r="C1129" t="s">
        <v>292</v>
      </c>
      <c r="D1129" t="s">
        <v>280</v>
      </c>
      <c r="E1129">
        <v>6.0763700000000002E-3</v>
      </c>
      <c r="F1129">
        <v>5.2281749645769801E-2</v>
      </c>
      <c r="H1129" t="s">
        <v>34</v>
      </c>
    </row>
    <row r="1130" spans="1:8" x14ac:dyDescent="0.25">
      <c r="A1130">
        <v>1129</v>
      </c>
      <c r="B1130" t="s">
        <v>396</v>
      </c>
      <c r="C1130" t="s">
        <v>294</v>
      </c>
      <c r="D1130" t="s">
        <v>274</v>
      </c>
      <c r="E1130">
        <v>1.9769999999999999E-5</v>
      </c>
      <c r="F1130">
        <v>0.56926160396020298</v>
      </c>
      <c r="G1130" t="s">
        <v>291</v>
      </c>
      <c r="H1130" t="s">
        <v>34</v>
      </c>
    </row>
    <row r="1131" spans="1:8" x14ac:dyDescent="0.25">
      <c r="A1131">
        <v>1130</v>
      </c>
      <c r="B1131" t="s">
        <v>396</v>
      </c>
      <c r="C1131" t="s">
        <v>294</v>
      </c>
      <c r="D1131" t="s">
        <v>273</v>
      </c>
      <c r="E1131">
        <v>2.4448999999999999E-4</v>
      </c>
      <c r="F1131">
        <v>7.27208326777696</v>
      </c>
      <c r="G1131" t="s">
        <v>291</v>
      </c>
      <c r="H1131" t="s">
        <v>34</v>
      </c>
    </row>
    <row r="1132" spans="1:8" x14ac:dyDescent="0.25">
      <c r="A1132">
        <v>1131</v>
      </c>
      <c r="B1132" t="s">
        <v>396</v>
      </c>
      <c r="C1132" t="s">
        <v>294</v>
      </c>
      <c r="D1132" t="s">
        <v>272</v>
      </c>
      <c r="E1132">
        <v>1.449E-5</v>
      </c>
      <c r="F1132">
        <v>0.42788716616287598</v>
      </c>
      <c r="G1132" t="s">
        <v>291</v>
      </c>
      <c r="H1132" t="s">
        <v>34</v>
      </c>
    </row>
    <row r="1133" spans="1:8" x14ac:dyDescent="0.25">
      <c r="A1133">
        <v>1132</v>
      </c>
      <c r="B1133" t="s">
        <v>396</v>
      </c>
      <c r="C1133" t="s">
        <v>294</v>
      </c>
      <c r="D1133" t="s">
        <v>278</v>
      </c>
      <c r="E1133">
        <v>2.4399999999999999E-6</v>
      </c>
      <c r="F1133">
        <v>7.0844767374242196E-2</v>
      </c>
      <c r="G1133" t="s">
        <v>291</v>
      </c>
      <c r="H1133" t="s">
        <v>34</v>
      </c>
    </row>
    <row r="1134" spans="1:8" x14ac:dyDescent="0.25">
      <c r="A1134">
        <v>1133</v>
      </c>
      <c r="B1134" t="s">
        <v>395</v>
      </c>
      <c r="C1134" t="s">
        <v>294</v>
      </c>
      <c r="D1134" t="s">
        <v>285</v>
      </c>
      <c r="E1134">
        <v>1E-8</v>
      </c>
      <c r="F1134">
        <v>65.291516425075002</v>
      </c>
      <c r="G1134" t="s">
        <v>291</v>
      </c>
      <c r="H1134" t="s">
        <v>34</v>
      </c>
    </row>
    <row r="1135" spans="1:8" x14ac:dyDescent="0.25">
      <c r="A1135">
        <v>1134</v>
      </c>
      <c r="B1135" t="s">
        <v>394</v>
      </c>
      <c r="C1135" t="s">
        <v>294</v>
      </c>
      <c r="D1135" t="s">
        <v>277</v>
      </c>
      <c r="E1135">
        <v>1.3198999999999999E-4</v>
      </c>
      <c r="F1135">
        <v>16.118055089458601</v>
      </c>
      <c r="G1135" t="s">
        <v>291</v>
      </c>
      <c r="H1135" t="s">
        <v>34</v>
      </c>
    </row>
    <row r="1136" spans="1:8" x14ac:dyDescent="0.25">
      <c r="A1136">
        <v>1135</v>
      </c>
      <c r="B1136" t="s">
        <v>394</v>
      </c>
      <c r="C1136" t="s">
        <v>294</v>
      </c>
      <c r="D1136" t="s">
        <v>284</v>
      </c>
      <c r="E1136">
        <v>2E-8</v>
      </c>
      <c r="F1136">
        <v>13.793514903200601</v>
      </c>
      <c r="G1136" t="s">
        <v>291</v>
      </c>
      <c r="H1136" t="s">
        <v>34</v>
      </c>
    </row>
    <row r="1137" spans="1:8" x14ac:dyDescent="0.25">
      <c r="A1137">
        <v>1136</v>
      </c>
      <c r="B1137" t="s">
        <v>393</v>
      </c>
      <c r="C1137" t="s">
        <v>294</v>
      </c>
      <c r="D1137" t="s">
        <v>279</v>
      </c>
      <c r="E1137">
        <v>1.9300000000000002E-6</v>
      </c>
      <c r="F1137">
        <v>4.4673091182420903E-2</v>
      </c>
      <c r="G1137" t="s">
        <v>291</v>
      </c>
      <c r="H1137" t="s">
        <v>34</v>
      </c>
    </row>
    <row r="1138" spans="1:8" x14ac:dyDescent="0.25">
      <c r="A1138">
        <v>1137</v>
      </c>
      <c r="B1138" t="s">
        <v>392</v>
      </c>
      <c r="C1138" t="s">
        <v>294</v>
      </c>
      <c r="D1138" t="s">
        <v>277</v>
      </c>
      <c r="E1138">
        <v>6.8413600000000003E-3</v>
      </c>
      <c r="F1138">
        <v>16.117923089984998</v>
      </c>
      <c r="G1138" t="s">
        <v>291</v>
      </c>
      <c r="H1138" t="s">
        <v>34</v>
      </c>
    </row>
    <row r="1139" spans="1:8" x14ac:dyDescent="0.25">
      <c r="A1139">
        <v>1138</v>
      </c>
      <c r="B1139" t="s">
        <v>391</v>
      </c>
      <c r="C1139" t="s">
        <v>294</v>
      </c>
      <c r="D1139" t="s">
        <v>279</v>
      </c>
      <c r="E1139">
        <v>2.6740000000000001E-5</v>
      </c>
      <c r="F1139">
        <v>4.4671154307913602E-2</v>
      </c>
      <c r="G1139" t="s">
        <v>291</v>
      </c>
      <c r="H1139" t="s">
        <v>34</v>
      </c>
    </row>
    <row r="1140" spans="1:8" x14ac:dyDescent="0.25">
      <c r="A1140">
        <v>1139</v>
      </c>
      <c r="B1140" t="s">
        <v>390</v>
      </c>
      <c r="C1140" t="s">
        <v>294</v>
      </c>
      <c r="D1140" t="s">
        <v>271</v>
      </c>
      <c r="E1140">
        <v>1.1999999999999999E-6</v>
      </c>
      <c r="F1140">
        <v>4.6045499999999998E-3</v>
      </c>
      <c r="G1140" t="s">
        <v>289</v>
      </c>
      <c r="H1140" t="s">
        <v>34</v>
      </c>
    </row>
    <row r="1141" spans="1:8" x14ac:dyDescent="0.25">
      <c r="A1141">
        <v>1140</v>
      </c>
      <c r="B1141" t="s">
        <v>390</v>
      </c>
      <c r="C1141" t="s">
        <v>294</v>
      </c>
      <c r="D1141" t="s">
        <v>284</v>
      </c>
      <c r="E1141">
        <v>7.3120499999999996E-3</v>
      </c>
      <c r="F1141">
        <v>13.7935148809604</v>
      </c>
      <c r="G1141" t="s">
        <v>291</v>
      </c>
      <c r="H1141" t="s">
        <v>34</v>
      </c>
    </row>
    <row r="1142" spans="1:8" x14ac:dyDescent="0.25">
      <c r="A1142">
        <v>1141</v>
      </c>
      <c r="B1142" t="s">
        <v>115</v>
      </c>
      <c r="C1142" t="s">
        <v>292</v>
      </c>
      <c r="D1142" t="s">
        <v>274</v>
      </c>
      <c r="E1142">
        <v>0.1384387</v>
      </c>
      <c r="F1142">
        <v>0.56924183194184297</v>
      </c>
      <c r="G1142" t="s">
        <v>291</v>
      </c>
      <c r="H1142" t="s">
        <v>34</v>
      </c>
    </row>
    <row r="1143" spans="1:8" x14ac:dyDescent="0.25">
      <c r="A1143">
        <v>1142</v>
      </c>
      <c r="B1143" t="s">
        <v>115</v>
      </c>
      <c r="C1143" t="s">
        <v>292</v>
      </c>
      <c r="D1143" t="s">
        <v>273</v>
      </c>
      <c r="E1143">
        <v>1.7678345</v>
      </c>
      <c r="F1143">
        <v>7.2718387702335301</v>
      </c>
      <c r="G1143" t="s">
        <v>291</v>
      </c>
      <c r="H1143" t="s">
        <v>34</v>
      </c>
    </row>
    <row r="1144" spans="1:8" x14ac:dyDescent="0.25">
      <c r="A1144">
        <v>1143</v>
      </c>
      <c r="B1144" t="s">
        <v>115</v>
      </c>
      <c r="C1144" t="s">
        <v>292</v>
      </c>
      <c r="D1144" t="s">
        <v>272</v>
      </c>
      <c r="E1144">
        <v>0.10472819999999999</v>
      </c>
      <c r="F1144">
        <v>0.42787267545069602</v>
      </c>
      <c r="G1144" t="s">
        <v>291</v>
      </c>
      <c r="H1144" t="s">
        <v>34</v>
      </c>
    </row>
    <row r="1145" spans="1:8" x14ac:dyDescent="0.25">
      <c r="A1145">
        <v>1144</v>
      </c>
      <c r="B1145" t="s">
        <v>115</v>
      </c>
      <c r="C1145" t="s">
        <v>292</v>
      </c>
      <c r="D1145" t="s">
        <v>278</v>
      </c>
      <c r="E1145">
        <v>1.6550849999999999E-2</v>
      </c>
      <c r="F1145">
        <v>7.0842321164073602E-2</v>
      </c>
      <c r="G1145" t="s">
        <v>291</v>
      </c>
      <c r="H1145" t="s">
        <v>34</v>
      </c>
    </row>
    <row r="1146" spans="1:8" x14ac:dyDescent="0.25">
      <c r="A1146">
        <v>1145</v>
      </c>
      <c r="B1146" t="s">
        <v>115</v>
      </c>
      <c r="C1146" t="s">
        <v>292</v>
      </c>
      <c r="D1146" t="s">
        <v>277</v>
      </c>
      <c r="E1146">
        <v>0.92049729999999996</v>
      </c>
      <c r="F1146">
        <v>16.111081720505499</v>
      </c>
      <c r="G1146" t="s">
        <v>291</v>
      </c>
      <c r="H1146" t="s">
        <v>34</v>
      </c>
    </row>
    <row r="1147" spans="1:8" x14ac:dyDescent="0.25">
      <c r="A1147">
        <v>1146</v>
      </c>
      <c r="B1147" t="s">
        <v>115</v>
      </c>
      <c r="C1147" t="s">
        <v>292</v>
      </c>
      <c r="D1147" t="s">
        <v>279</v>
      </c>
      <c r="E1147">
        <v>3.1573E-3</v>
      </c>
      <c r="F1147">
        <v>4.4644408909283499E-2</v>
      </c>
      <c r="G1147" t="s">
        <v>291</v>
      </c>
      <c r="H1147" t="s">
        <v>34</v>
      </c>
    </row>
    <row r="1148" spans="1:8" x14ac:dyDescent="0.25">
      <c r="A1148">
        <v>1147</v>
      </c>
      <c r="B1148" t="s">
        <v>116</v>
      </c>
      <c r="C1148" t="s">
        <v>292</v>
      </c>
      <c r="D1148" t="s">
        <v>283</v>
      </c>
      <c r="E1148">
        <v>1.6705000000000001E-2</v>
      </c>
      <c r="F1148">
        <v>0.67441200000000001</v>
      </c>
      <c r="H1148" t="s">
        <v>34</v>
      </c>
    </row>
    <row r="1149" spans="1:8" x14ac:dyDescent="0.25">
      <c r="A1149">
        <v>1148</v>
      </c>
      <c r="B1149" t="s">
        <v>116</v>
      </c>
      <c r="C1149" t="s">
        <v>292</v>
      </c>
      <c r="D1149" t="s">
        <v>282</v>
      </c>
      <c r="E1149">
        <v>0.12370415999999999</v>
      </c>
      <c r="F1149">
        <v>0.7887604668</v>
      </c>
      <c r="H1149" t="s">
        <v>34</v>
      </c>
    </row>
    <row r="1150" spans="1:8" x14ac:dyDescent="0.25">
      <c r="A1150">
        <v>1149</v>
      </c>
      <c r="B1150" t="s">
        <v>116</v>
      </c>
      <c r="C1150" t="s">
        <v>292</v>
      </c>
      <c r="D1150" t="s">
        <v>281</v>
      </c>
      <c r="E1150">
        <v>2.4487969999999999</v>
      </c>
      <c r="F1150">
        <v>83.551383999999999</v>
      </c>
      <c r="H1150" t="s">
        <v>34</v>
      </c>
    </row>
    <row r="1151" spans="1:8" x14ac:dyDescent="0.25">
      <c r="A1151">
        <v>1150</v>
      </c>
      <c r="B1151" t="s">
        <v>116</v>
      </c>
      <c r="C1151" t="s">
        <v>292</v>
      </c>
      <c r="D1151" t="s">
        <v>280</v>
      </c>
      <c r="E1151">
        <v>5.7843399999999998E-3</v>
      </c>
      <c r="F1151">
        <v>4.6205375044325897E-2</v>
      </c>
      <c r="H1151" t="s">
        <v>34</v>
      </c>
    </row>
    <row r="1152" spans="1:8" x14ac:dyDescent="0.25">
      <c r="A1152">
        <v>1151</v>
      </c>
      <c r="B1152" t="s">
        <v>389</v>
      </c>
      <c r="C1152" t="s">
        <v>292</v>
      </c>
      <c r="D1152" t="s">
        <v>274</v>
      </c>
      <c r="E1152">
        <v>0.14847957000000001</v>
      </c>
      <c r="F1152">
        <v>0.43080312841199597</v>
      </c>
      <c r="G1152" t="s">
        <v>291</v>
      </c>
      <c r="H1152" t="s">
        <v>34</v>
      </c>
    </row>
    <row r="1153" spans="1:8" x14ac:dyDescent="0.25">
      <c r="A1153">
        <v>1152</v>
      </c>
      <c r="B1153" t="s">
        <v>389</v>
      </c>
      <c r="C1153" t="s">
        <v>292</v>
      </c>
      <c r="D1153" t="s">
        <v>273</v>
      </c>
      <c r="E1153">
        <v>1.8155708800000001</v>
      </c>
      <c r="F1153">
        <v>5.50400426389744</v>
      </c>
      <c r="G1153" t="s">
        <v>291</v>
      </c>
      <c r="H1153" t="s">
        <v>34</v>
      </c>
    </row>
    <row r="1154" spans="1:8" x14ac:dyDescent="0.25">
      <c r="A1154">
        <v>1153</v>
      </c>
      <c r="B1154" t="s">
        <v>118</v>
      </c>
      <c r="C1154" t="s">
        <v>292</v>
      </c>
      <c r="D1154" t="s">
        <v>272</v>
      </c>
      <c r="E1154">
        <v>0.10804651</v>
      </c>
      <c r="F1154">
        <v>0.32314446620880999</v>
      </c>
      <c r="G1154" t="s">
        <v>291</v>
      </c>
      <c r="H1154" t="s">
        <v>34</v>
      </c>
    </row>
    <row r="1155" spans="1:8" x14ac:dyDescent="0.25">
      <c r="A1155">
        <v>1154</v>
      </c>
      <c r="B1155" t="s">
        <v>118</v>
      </c>
      <c r="C1155" t="s">
        <v>292</v>
      </c>
      <c r="D1155" t="s">
        <v>278</v>
      </c>
      <c r="E1155">
        <v>1.8145120000000001E-2</v>
      </c>
      <c r="F1155">
        <v>5.4291466597540299E-2</v>
      </c>
      <c r="G1155" t="s">
        <v>291</v>
      </c>
      <c r="H1155" t="s">
        <v>34</v>
      </c>
    </row>
    <row r="1156" spans="1:8" x14ac:dyDescent="0.25">
      <c r="A1156">
        <v>1155</v>
      </c>
      <c r="B1156" t="s">
        <v>118</v>
      </c>
      <c r="C1156" t="s">
        <v>292</v>
      </c>
      <c r="D1156" t="s">
        <v>277</v>
      </c>
      <c r="E1156">
        <v>0.99371419000000005</v>
      </c>
      <c r="F1156">
        <v>15.1905844157916</v>
      </c>
      <c r="G1156" t="s">
        <v>291</v>
      </c>
      <c r="H1156" t="s">
        <v>34</v>
      </c>
    </row>
    <row r="1157" spans="1:8" x14ac:dyDescent="0.25">
      <c r="A1157">
        <v>1156</v>
      </c>
      <c r="B1157" t="s">
        <v>118</v>
      </c>
      <c r="C1157" t="s">
        <v>292</v>
      </c>
      <c r="D1157" t="s">
        <v>279</v>
      </c>
      <c r="E1157">
        <v>3.2133399999999999E-3</v>
      </c>
      <c r="F1157">
        <v>4.1487103900544497E-2</v>
      </c>
      <c r="G1157" t="s">
        <v>291</v>
      </c>
      <c r="H1157" t="s">
        <v>34</v>
      </c>
    </row>
    <row r="1158" spans="1:8" x14ac:dyDescent="0.25">
      <c r="A1158">
        <v>1157</v>
      </c>
      <c r="B1158" t="s">
        <v>118</v>
      </c>
      <c r="C1158" t="s">
        <v>292</v>
      </c>
      <c r="D1158" t="s">
        <v>283</v>
      </c>
      <c r="E1158">
        <v>1.7498E-2</v>
      </c>
      <c r="F1158">
        <v>0.65770700000000004</v>
      </c>
      <c r="H1158" t="s">
        <v>34</v>
      </c>
    </row>
    <row r="1159" spans="1:8" x14ac:dyDescent="0.25">
      <c r="A1159">
        <v>1158</v>
      </c>
      <c r="B1159" t="s">
        <v>118</v>
      </c>
      <c r="C1159" t="s">
        <v>292</v>
      </c>
      <c r="D1159" t="s">
        <v>282</v>
      </c>
      <c r="E1159">
        <v>0.12244215</v>
      </c>
      <c r="F1159">
        <v>0.66505630360000001</v>
      </c>
      <c r="H1159" t="s">
        <v>34</v>
      </c>
    </row>
    <row r="1160" spans="1:8" x14ac:dyDescent="0.25">
      <c r="A1160">
        <v>1159</v>
      </c>
      <c r="B1160" t="s">
        <v>118</v>
      </c>
      <c r="C1160" t="s">
        <v>292</v>
      </c>
      <c r="D1160" t="s">
        <v>281</v>
      </c>
      <c r="E1160">
        <v>2.494955</v>
      </c>
      <c r="F1160">
        <v>81.102587</v>
      </c>
      <c r="H1160" t="s">
        <v>34</v>
      </c>
    </row>
    <row r="1161" spans="1:8" x14ac:dyDescent="0.25">
      <c r="A1161">
        <v>1160</v>
      </c>
      <c r="B1161" t="s">
        <v>118</v>
      </c>
      <c r="C1161" t="s">
        <v>292</v>
      </c>
      <c r="D1161" t="s">
        <v>280</v>
      </c>
      <c r="E1161">
        <v>5.8960499999999999E-3</v>
      </c>
      <c r="F1161">
        <v>4.0421028100181902E-2</v>
      </c>
      <c r="H1161" t="s">
        <v>34</v>
      </c>
    </row>
    <row r="1162" spans="1:8" x14ac:dyDescent="0.25">
      <c r="A1162">
        <v>1161</v>
      </c>
      <c r="B1162" t="s">
        <v>119</v>
      </c>
      <c r="C1162" t="s">
        <v>292</v>
      </c>
      <c r="D1162" t="s">
        <v>274</v>
      </c>
      <c r="E1162">
        <v>0.14157316</v>
      </c>
      <c r="F1162">
        <v>0.28232355165746698</v>
      </c>
      <c r="G1162" t="s">
        <v>291</v>
      </c>
      <c r="H1162" t="s">
        <v>34</v>
      </c>
    </row>
    <row r="1163" spans="1:8" x14ac:dyDescent="0.25">
      <c r="A1163">
        <v>1162</v>
      </c>
      <c r="B1163" t="s">
        <v>119</v>
      </c>
      <c r="C1163" t="s">
        <v>292</v>
      </c>
      <c r="D1163" t="s">
        <v>273</v>
      </c>
      <c r="E1163">
        <v>1.7643395100000001</v>
      </c>
      <c r="F1163">
        <v>3.6884333802414799</v>
      </c>
      <c r="G1163" t="s">
        <v>291</v>
      </c>
      <c r="H1163" t="s">
        <v>34</v>
      </c>
    </row>
    <row r="1164" spans="1:8" x14ac:dyDescent="0.25">
      <c r="A1164">
        <v>1163</v>
      </c>
      <c r="B1164" t="s">
        <v>119</v>
      </c>
      <c r="C1164" t="s">
        <v>292</v>
      </c>
      <c r="D1164" t="s">
        <v>272</v>
      </c>
      <c r="E1164">
        <v>0.10427264</v>
      </c>
      <c r="F1164">
        <v>0.215097952895972</v>
      </c>
      <c r="G1164" t="s">
        <v>291</v>
      </c>
      <c r="H1164" t="s">
        <v>34</v>
      </c>
    </row>
    <row r="1165" spans="1:8" x14ac:dyDescent="0.25">
      <c r="A1165">
        <v>1164</v>
      </c>
      <c r="B1165" t="s">
        <v>120</v>
      </c>
      <c r="C1165" t="s">
        <v>292</v>
      </c>
      <c r="D1165" t="s">
        <v>278</v>
      </c>
      <c r="E1165">
        <v>1.7665449999999999E-2</v>
      </c>
      <c r="F1165">
        <v>3.6146338010885397E-2</v>
      </c>
      <c r="G1165" t="s">
        <v>291</v>
      </c>
      <c r="H1165" t="s">
        <v>34</v>
      </c>
    </row>
    <row r="1166" spans="1:8" x14ac:dyDescent="0.25">
      <c r="A1166">
        <v>1165</v>
      </c>
      <c r="B1166" t="s">
        <v>120</v>
      </c>
      <c r="C1166" t="s">
        <v>292</v>
      </c>
      <c r="D1166" t="s">
        <v>277</v>
      </c>
      <c r="E1166">
        <v>0.94331668999999996</v>
      </c>
      <c r="F1166">
        <v>14.1968702186032</v>
      </c>
      <c r="G1166" t="s">
        <v>291</v>
      </c>
      <c r="H1166" t="s">
        <v>34</v>
      </c>
    </row>
    <row r="1167" spans="1:8" x14ac:dyDescent="0.25">
      <c r="A1167">
        <v>1166</v>
      </c>
      <c r="B1167" t="s">
        <v>120</v>
      </c>
      <c r="C1167" t="s">
        <v>292</v>
      </c>
      <c r="D1167" t="s">
        <v>279</v>
      </c>
      <c r="E1167">
        <v>3.0921500000000001E-3</v>
      </c>
      <c r="F1167">
        <v>3.8273762140448302E-2</v>
      </c>
      <c r="G1167" t="s">
        <v>291</v>
      </c>
      <c r="H1167" t="s">
        <v>34</v>
      </c>
    </row>
    <row r="1168" spans="1:8" x14ac:dyDescent="0.25">
      <c r="A1168">
        <v>1167</v>
      </c>
      <c r="B1168" t="s">
        <v>120</v>
      </c>
      <c r="C1168" t="s">
        <v>292</v>
      </c>
      <c r="D1168" t="s">
        <v>283</v>
      </c>
      <c r="E1168">
        <v>1.7204000000000001E-2</v>
      </c>
      <c r="F1168">
        <v>0.64020900000000003</v>
      </c>
      <c r="H1168" t="s">
        <v>34</v>
      </c>
    </row>
    <row r="1169" spans="1:8" x14ac:dyDescent="0.25">
      <c r="A1169">
        <v>1168</v>
      </c>
      <c r="B1169" t="s">
        <v>120</v>
      </c>
      <c r="C1169" t="s">
        <v>292</v>
      </c>
      <c r="D1169" t="s">
        <v>282</v>
      </c>
      <c r="E1169">
        <v>0.11582726</v>
      </c>
      <c r="F1169">
        <v>0.54261414610000003</v>
      </c>
      <c r="H1169" t="s">
        <v>34</v>
      </c>
    </row>
    <row r="1170" spans="1:8" x14ac:dyDescent="0.25">
      <c r="A1170">
        <v>1169</v>
      </c>
      <c r="B1170" t="s">
        <v>120</v>
      </c>
      <c r="C1170" t="s">
        <v>292</v>
      </c>
      <c r="D1170" t="s">
        <v>281</v>
      </c>
      <c r="E1170">
        <v>2.3891580000000001</v>
      </c>
      <c r="F1170">
        <v>78.607631999999995</v>
      </c>
      <c r="H1170" t="s">
        <v>34</v>
      </c>
    </row>
    <row r="1171" spans="1:8" x14ac:dyDescent="0.25">
      <c r="A1171">
        <v>1170</v>
      </c>
      <c r="B1171" t="s">
        <v>120</v>
      </c>
      <c r="C1171" t="s">
        <v>292</v>
      </c>
      <c r="D1171" t="s">
        <v>280</v>
      </c>
      <c r="E1171">
        <v>5.8357000000000001E-3</v>
      </c>
      <c r="F1171">
        <v>3.4524977985677101E-2</v>
      </c>
      <c r="H1171" t="s">
        <v>34</v>
      </c>
    </row>
    <row r="1172" spans="1:8" x14ac:dyDescent="0.25">
      <c r="A1172">
        <v>1171</v>
      </c>
      <c r="B1172" t="s">
        <v>388</v>
      </c>
      <c r="C1172" t="s">
        <v>294</v>
      </c>
      <c r="D1172" t="s">
        <v>271</v>
      </c>
      <c r="E1172">
        <v>5.9999999999999995E-8</v>
      </c>
      <c r="F1172">
        <v>4.60335E-3</v>
      </c>
      <c r="G1172" t="s">
        <v>289</v>
      </c>
      <c r="H1172" t="s">
        <v>34</v>
      </c>
    </row>
    <row r="1173" spans="1:8" x14ac:dyDescent="0.25">
      <c r="A1173">
        <v>1172</v>
      </c>
      <c r="B1173" t="s">
        <v>387</v>
      </c>
      <c r="C1173" t="s">
        <v>294</v>
      </c>
      <c r="D1173" t="s">
        <v>285</v>
      </c>
      <c r="E1173">
        <v>1.4723000000000001E-4</v>
      </c>
      <c r="F1173">
        <v>65.291516408939898</v>
      </c>
      <c r="G1173" t="s">
        <v>291</v>
      </c>
      <c r="H1173" t="s">
        <v>34</v>
      </c>
    </row>
    <row r="1174" spans="1:8" x14ac:dyDescent="0.25">
      <c r="A1174">
        <v>1173</v>
      </c>
      <c r="B1174" t="s">
        <v>386</v>
      </c>
      <c r="C1174" t="s">
        <v>294</v>
      </c>
      <c r="D1174" t="s">
        <v>277</v>
      </c>
      <c r="E1174">
        <v>1.5056999999999999E-4</v>
      </c>
      <c r="F1174">
        <v>13.2535535283798</v>
      </c>
      <c r="G1174" t="s">
        <v>291</v>
      </c>
      <c r="H1174" t="s">
        <v>34</v>
      </c>
    </row>
    <row r="1175" spans="1:8" x14ac:dyDescent="0.25">
      <c r="A1175">
        <v>1174</v>
      </c>
      <c r="B1175" t="s">
        <v>386</v>
      </c>
      <c r="C1175" t="s">
        <v>294</v>
      </c>
      <c r="D1175" t="s">
        <v>284</v>
      </c>
      <c r="E1175">
        <v>2.0294000000000001E-4</v>
      </c>
      <c r="F1175">
        <v>13.7862028249686</v>
      </c>
      <c r="G1175" t="s">
        <v>291</v>
      </c>
      <c r="H1175" t="s">
        <v>34</v>
      </c>
    </row>
    <row r="1176" spans="1:8" x14ac:dyDescent="0.25">
      <c r="A1176">
        <v>1175</v>
      </c>
      <c r="B1176" t="s">
        <v>385</v>
      </c>
      <c r="C1176" t="s">
        <v>294</v>
      </c>
      <c r="D1176" t="s">
        <v>279</v>
      </c>
      <c r="E1176">
        <v>1.7600000000000001E-6</v>
      </c>
      <c r="F1176">
        <v>3.5181604514248697E-2</v>
      </c>
      <c r="G1176" t="s">
        <v>291</v>
      </c>
      <c r="H1176" t="s">
        <v>34</v>
      </c>
    </row>
    <row r="1177" spans="1:8" x14ac:dyDescent="0.25">
      <c r="A1177">
        <v>1176</v>
      </c>
      <c r="B1177" t="s">
        <v>121</v>
      </c>
      <c r="C1177" t="s">
        <v>292</v>
      </c>
      <c r="D1177" t="s">
        <v>274</v>
      </c>
      <c r="E1177">
        <v>0.14075038000000001</v>
      </c>
      <c r="F1177">
        <v>0.140750381681917</v>
      </c>
      <c r="G1177" t="s">
        <v>291</v>
      </c>
      <c r="H1177" t="s">
        <v>34</v>
      </c>
    </row>
    <row r="1178" spans="1:8" x14ac:dyDescent="0.25">
      <c r="A1178">
        <v>1177</v>
      </c>
      <c r="B1178" t="s">
        <v>121</v>
      </c>
      <c r="C1178" t="s">
        <v>292</v>
      </c>
      <c r="D1178" t="s">
        <v>273</v>
      </c>
      <c r="E1178">
        <v>1.9240938599999999</v>
      </c>
      <c r="F1178">
        <v>1.9240938672341601</v>
      </c>
      <c r="G1178" t="s">
        <v>291</v>
      </c>
      <c r="H1178" t="s">
        <v>34</v>
      </c>
    </row>
    <row r="1179" spans="1:8" x14ac:dyDescent="0.25">
      <c r="A1179">
        <v>1178</v>
      </c>
      <c r="B1179" t="s">
        <v>121</v>
      </c>
      <c r="C1179" t="s">
        <v>292</v>
      </c>
      <c r="D1179" t="s">
        <v>272</v>
      </c>
      <c r="E1179">
        <v>0.1108253</v>
      </c>
      <c r="F1179">
        <v>0.110825309280929</v>
      </c>
      <c r="G1179" t="s">
        <v>291</v>
      </c>
      <c r="H1179" t="s">
        <v>34</v>
      </c>
    </row>
    <row r="1180" spans="1:8" x14ac:dyDescent="0.25">
      <c r="A1180">
        <v>1179</v>
      </c>
      <c r="B1180" t="s">
        <v>121</v>
      </c>
      <c r="C1180" t="s">
        <v>292</v>
      </c>
      <c r="D1180" t="s">
        <v>278</v>
      </c>
      <c r="E1180">
        <v>1.848087E-2</v>
      </c>
      <c r="F1180">
        <v>1.8480879947730702E-2</v>
      </c>
      <c r="G1180" t="s">
        <v>291</v>
      </c>
      <c r="H1180" t="s">
        <v>34</v>
      </c>
    </row>
    <row r="1181" spans="1:8" x14ac:dyDescent="0.25">
      <c r="A1181">
        <v>1180</v>
      </c>
      <c r="B1181" t="s">
        <v>121</v>
      </c>
      <c r="C1181" t="s">
        <v>292</v>
      </c>
      <c r="D1181" t="s">
        <v>277</v>
      </c>
      <c r="E1181">
        <v>0.98380424</v>
      </c>
      <c r="F1181">
        <v>13.2534029546336</v>
      </c>
      <c r="G1181" t="s">
        <v>291</v>
      </c>
      <c r="H1181" t="s">
        <v>34</v>
      </c>
    </row>
    <row r="1182" spans="1:8" x14ac:dyDescent="0.25">
      <c r="A1182">
        <v>1181</v>
      </c>
      <c r="B1182" t="s">
        <v>122</v>
      </c>
      <c r="C1182" t="s">
        <v>292</v>
      </c>
      <c r="D1182" t="s">
        <v>279</v>
      </c>
      <c r="E1182">
        <v>3.2075300000000001E-3</v>
      </c>
      <c r="F1182">
        <v>3.5179843448076099E-2</v>
      </c>
      <c r="G1182" t="s">
        <v>291</v>
      </c>
      <c r="H1182" t="s">
        <v>34</v>
      </c>
    </row>
    <row r="1183" spans="1:8" x14ac:dyDescent="0.25">
      <c r="A1183">
        <v>1182</v>
      </c>
      <c r="B1183" t="s">
        <v>122</v>
      </c>
      <c r="C1183" t="s">
        <v>292</v>
      </c>
      <c r="D1183" t="s">
        <v>283</v>
      </c>
      <c r="E1183">
        <v>1.8582000000000001E-2</v>
      </c>
      <c r="F1183">
        <v>0.62300500000000003</v>
      </c>
      <c r="H1183" t="s">
        <v>34</v>
      </c>
    </row>
    <row r="1184" spans="1:8" x14ac:dyDescent="0.25">
      <c r="A1184">
        <v>1183</v>
      </c>
      <c r="B1184" t="s">
        <v>122</v>
      </c>
      <c r="C1184" t="s">
        <v>292</v>
      </c>
      <c r="D1184" t="s">
        <v>282</v>
      </c>
      <c r="E1184">
        <v>0.11895738</v>
      </c>
      <c r="F1184">
        <v>0.42678688409999999</v>
      </c>
      <c r="H1184" t="s">
        <v>34</v>
      </c>
    </row>
    <row r="1185" spans="1:8" x14ac:dyDescent="0.25">
      <c r="A1185">
        <v>1184</v>
      </c>
      <c r="B1185" t="s">
        <v>122</v>
      </c>
      <c r="C1185" t="s">
        <v>292</v>
      </c>
      <c r="D1185" t="s">
        <v>281</v>
      </c>
      <c r="E1185">
        <v>2.4680339999999998</v>
      </c>
      <c r="F1185">
        <v>76.218474000000001</v>
      </c>
      <c r="H1185" t="s">
        <v>34</v>
      </c>
    </row>
    <row r="1186" spans="1:8" x14ac:dyDescent="0.25">
      <c r="A1186">
        <v>1185</v>
      </c>
      <c r="B1186" t="s">
        <v>122</v>
      </c>
      <c r="C1186" t="s">
        <v>292</v>
      </c>
      <c r="D1186" t="s">
        <v>280</v>
      </c>
      <c r="E1186">
        <v>5.8735999999999997E-3</v>
      </c>
      <c r="F1186">
        <v>2.8689273912153101E-2</v>
      </c>
      <c r="H1186" t="s">
        <v>34</v>
      </c>
    </row>
    <row r="1187" spans="1:8" x14ac:dyDescent="0.25">
      <c r="A1187">
        <v>1186</v>
      </c>
      <c r="B1187" t="s">
        <v>384</v>
      </c>
      <c r="C1187" t="s">
        <v>294</v>
      </c>
      <c r="D1187" t="s">
        <v>271</v>
      </c>
      <c r="E1187">
        <v>8.9999999999999996E-7</v>
      </c>
      <c r="F1187">
        <v>4.6032900000000003E-3</v>
      </c>
      <c r="G1187" t="s">
        <v>289</v>
      </c>
      <c r="H1187" t="s">
        <v>34</v>
      </c>
    </row>
    <row r="1188" spans="1:8" x14ac:dyDescent="0.25">
      <c r="A1188">
        <v>1187</v>
      </c>
      <c r="B1188" t="s">
        <v>383</v>
      </c>
      <c r="C1188" t="s">
        <v>294</v>
      </c>
      <c r="D1188" t="s">
        <v>279</v>
      </c>
      <c r="E1188">
        <v>1.04E-6</v>
      </c>
      <c r="F1188">
        <v>3.1972310311665197E-2</v>
      </c>
      <c r="G1188" t="s">
        <v>291</v>
      </c>
      <c r="H1188" t="s">
        <v>34</v>
      </c>
    </row>
    <row r="1189" spans="1:8" x14ac:dyDescent="0.25">
      <c r="A1189">
        <v>1188</v>
      </c>
      <c r="B1189" t="s">
        <v>123</v>
      </c>
      <c r="C1189" t="s">
        <v>292</v>
      </c>
      <c r="D1189" t="s">
        <v>281</v>
      </c>
      <c r="E1189">
        <v>4.9863109999999997</v>
      </c>
      <c r="F1189">
        <v>73.750439999999998</v>
      </c>
      <c r="H1189" t="s">
        <v>34</v>
      </c>
    </row>
    <row r="1190" spans="1:8" x14ac:dyDescent="0.25">
      <c r="A1190">
        <v>1189</v>
      </c>
      <c r="B1190" t="s">
        <v>123</v>
      </c>
      <c r="C1190" t="s">
        <v>292</v>
      </c>
      <c r="D1190" t="s">
        <v>283</v>
      </c>
      <c r="E1190">
        <v>3.9704000000000003E-2</v>
      </c>
      <c r="F1190">
        <v>0.60442300000000004</v>
      </c>
      <c r="H1190" t="s">
        <v>34</v>
      </c>
    </row>
    <row r="1191" spans="1:8" x14ac:dyDescent="0.25">
      <c r="A1191">
        <v>1190</v>
      </c>
      <c r="B1191" t="s">
        <v>382</v>
      </c>
      <c r="C1191" t="s">
        <v>294</v>
      </c>
      <c r="D1191" t="s">
        <v>285</v>
      </c>
      <c r="E1191">
        <v>0.12506974000000001</v>
      </c>
      <c r="F1191">
        <v>65.291369177722501</v>
      </c>
      <c r="G1191" t="s">
        <v>291</v>
      </c>
      <c r="H1191" t="s">
        <v>34</v>
      </c>
    </row>
    <row r="1192" spans="1:8" x14ac:dyDescent="0.25">
      <c r="A1192">
        <v>1191</v>
      </c>
      <c r="B1192" t="s">
        <v>125</v>
      </c>
      <c r="C1192" t="s">
        <v>292</v>
      </c>
      <c r="D1192" t="s">
        <v>281</v>
      </c>
      <c r="E1192">
        <v>4.7204870000000003</v>
      </c>
      <c r="F1192">
        <v>68.764128999999997</v>
      </c>
      <c r="H1192" t="s">
        <v>34</v>
      </c>
    </row>
    <row r="1193" spans="1:8" x14ac:dyDescent="0.25">
      <c r="A1193">
        <v>1192</v>
      </c>
      <c r="B1193" t="s">
        <v>125</v>
      </c>
      <c r="C1193" t="s">
        <v>292</v>
      </c>
      <c r="D1193" t="s">
        <v>283</v>
      </c>
      <c r="E1193">
        <v>3.7677000000000002E-2</v>
      </c>
      <c r="F1193">
        <v>0.56471899999999997</v>
      </c>
      <c r="H1193" t="s">
        <v>34</v>
      </c>
    </row>
    <row r="1194" spans="1:8" x14ac:dyDescent="0.25">
      <c r="A1194">
        <v>1193</v>
      </c>
      <c r="B1194" t="s">
        <v>126</v>
      </c>
      <c r="C1194" t="s">
        <v>292</v>
      </c>
      <c r="D1194" t="s">
        <v>283</v>
      </c>
      <c r="E1194">
        <v>6.4050000000000001E-3</v>
      </c>
      <c r="F1194">
        <v>0.52704200000000001</v>
      </c>
      <c r="H1194" t="s">
        <v>34</v>
      </c>
    </row>
    <row r="1195" spans="1:8" x14ac:dyDescent="0.25">
      <c r="A1195">
        <v>1194</v>
      </c>
      <c r="B1195" t="s">
        <v>126</v>
      </c>
      <c r="C1195" t="s">
        <v>292</v>
      </c>
      <c r="D1195" t="s">
        <v>279</v>
      </c>
      <c r="E1195">
        <v>2.6389000000000002E-4</v>
      </c>
      <c r="F1195">
        <v>3.1971270059052197E-2</v>
      </c>
      <c r="G1195" t="s">
        <v>291</v>
      </c>
      <c r="H1195" t="s">
        <v>34</v>
      </c>
    </row>
    <row r="1196" spans="1:8" x14ac:dyDescent="0.25">
      <c r="A1196">
        <v>1195</v>
      </c>
      <c r="B1196" t="s">
        <v>127</v>
      </c>
      <c r="C1196" t="s">
        <v>292</v>
      </c>
      <c r="D1196" t="s">
        <v>277</v>
      </c>
      <c r="E1196">
        <v>0.29094325999999998</v>
      </c>
      <c r="F1196">
        <v>12.2695987050634</v>
      </c>
      <c r="G1196" t="s">
        <v>291</v>
      </c>
      <c r="H1196" t="s">
        <v>34</v>
      </c>
    </row>
    <row r="1197" spans="1:8" x14ac:dyDescent="0.25">
      <c r="A1197">
        <v>1196</v>
      </c>
      <c r="B1197" t="s">
        <v>127</v>
      </c>
      <c r="C1197" t="s">
        <v>292</v>
      </c>
      <c r="D1197" t="s">
        <v>284</v>
      </c>
      <c r="E1197">
        <v>0.39399288999999998</v>
      </c>
      <c r="F1197">
        <v>13.785999883311399</v>
      </c>
      <c r="G1197" t="s">
        <v>291</v>
      </c>
      <c r="H1197" t="s">
        <v>34</v>
      </c>
    </row>
    <row r="1198" spans="1:8" x14ac:dyDescent="0.25">
      <c r="A1198">
        <v>1197</v>
      </c>
      <c r="B1198" t="s">
        <v>381</v>
      </c>
      <c r="C1198" t="s">
        <v>294</v>
      </c>
      <c r="D1198" t="s">
        <v>271</v>
      </c>
      <c r="E1198">
        <v>1.8E-7</v>
      </c>
      <c r="F1198">
        <v>4.6023899999999996E-3</v>
      </c>
      <c r="G1198" t="s">
        <v>289</v>
      </c>
      <c r="H1198" t="s">
        <v>34</v>
      </c>
    </row>
    <row r="1199" spans="1:8" x14ac:dyDescent="0.25">
      <c r="A1199">
        <v>1198</v>
      </c>
      <c r="B1199" t="s">
        <v>380</v>
      </c>
      <c r="C1199" t="s">
        <v>294</v>
      </c>
      <c r="D1199" t="s">
        <v>285</v>
      </c>
      <c r="E1199">
        <v>1.5632199999999999E-3</v>
      </c>
      <c r="F1199">
        <v>65.166299433633895</v>
      </c>
      <c r="G1199" t="s">
        <v>291</v>
      </c>
      <c r="H1199" t="s">
        <v>34</v>
      </c>
    </row>
    <row r="1200" spans="1:8" x14ac:dyDescent="0.25">
      <c r="A1200">
        <v>1199</v>
      </c>
      <c r="B1200" t="s">
        <v>379</v>
      </c>
      <c r="C1200" t="s">
        <v>294</v>
      </c>
      <c r="D1200" t="s">
        <v>277</v>
      </c>
      <c r="E1200">
        <v>6.0464999999999998E-4</v>
      </c>
      <c r="F1200">
        <v>11.9786554415323</v>
      </c>
      <c r="G1200" t="s">
        <v>291</v>
      </c>
      <c r="H1200" t="s">
        <v>34</v>
      </c>
    </row>
    <row r="1201" spans="1:8" x14ac:dyDescent="0.25">
      <c r="A1201">
        <v>1200</v>
      </c>
      <c r="B1201" t="s">
        <v>379</v>
      </c>
      <c r="C1201" t="s">
        <v>294</v>
      </c>
      <c r="D1201" t="s">
        <v>284</v>
      </c>
      <c r="E1201">
        <v>7.3541000000000004E-4</v>
      </c>
      <c r="F1201">
        <v>13.392006989491099</v>
      </c>
      <c r="G1201" t="s">
        <v>291</v>
      </c>
      <c r="H1201" t="s">
        <v>34</v>
      </c>
    </row>
    <row r="1202" spans="1:8" x14ac:dyDescent="0.25">
      <c r="A1202">
        <v>1201</v>
      </c>
      <c r="B1202" t="s">
        <v>378</v>
      </c>
      <c r="C1202" t="s">
        <v>294</v>
      </c>
      <c r="D1202" t="s">
        <v>279</v>
      </c>
      <c r="E1202">
        <v>1.84E-6</v>
      </c>
      <c r="F1202">
        <v>3.1707370112686997E-2</v>
      </c>
      <c r="G1202" t="s">
        <v>291</v>
      </c>
      <c r="H1202" t="s">
        <v>34</v>
      </c>
    </row>
    <row r="1203" spans="1:8" x14ac:dyDescent="0.25">
      <c r="A1203">
        <v>1202</v>
      </c>
      <c r="B1203" t="s">
        <v>128</v>
      </c>
      <c r="C1203" t="s">
        <v>292</v>
      </c>
      <c r="D1203" t="s">
        <v>281</v>
      </c>
      <c r="E1203">
        <v>4.6070529999999996</v>
      </c>
      <c r="F1203">
        <v>64.043642000000006</v>
      </c>
      <c r="H1203" t="s">
        <v>34</v>
      </c>
    </row>
    <row r="1204" spans="1:8" x14ac:dyDescent="0.25">
      <c r="A1204">
        <v>1203</v>
      </c>
      <c r="B1204" t="s">
        <v>128</v>
      </c>
      <c r="C1204" t="s">
        <v>292</v>
      </c>
      <c r="D1204" t="s">
        <v>283</v>
      </c>
      <c r="E1204">
        <v>3.6477000000000002E-2</v>
      </c>
      <c r="F1204">
        <v>0.52063700000000002</v>
      </c>
      <c r="H1204" t="s">
        <v>34</v>
      </c>
    </row>
    <row r="1205" spans="1:8" x14ac:dyDescent="0.25">
      <c r="A1205">
        <v>1204</v>
      </c>
      <c r="B1205" t="s">
        <v>129</v>
      </c>
      <c r="C1205" t="s">
        <v>292</v>
      </c>
      <c r="D1205" t="s">
        <v>283</v>
      </c>
      <c r="E1205">
        <v>6.2009999999999999E-3</v>
      </c>
      <c r="F1205">
        <v>0.48415999999999998</v>
      </c>
      <c r="H1205" t="s">
        <v>34</v>
      </c>
    </row>
    <row r="1206" spans="1:8" x14ac:dyDescent="0.25">
      <c r="A1206">
        <v>1205</v>
      </c>
      <c r="B1206" t="s">
        <v>129</v>
      </c>
      <c r="C1206" t="s">
        <v>292</v>
      </c>
      <c r="D1206" t="s">
        <v>279</v>
      </c>
      <c r="E1206">
        <v>2.6122E-4</v>
      </c>
      <c r="F1206">
        <v>3.17055216440041E-2</v>
      </c>
      <c r="G1206" t="s">
        <v>291</v>
      </c>
      <c r="H1206" t="s">
        <v>34</v>
      </c>
    </row>
    <row r="1207" spans="1:8" x14ac:dyDescent="0.25">
      <c r="A1207">
        <v>1206</v>
      </c>
      <c r="B1207" t="s">
        <v>130</v>
      </c>
      <c r="C1207" t="s">
        <v>292</v>
      </c>
      <c r="D1207" t="s">
        <v>277</v>
      </c>
      <c r="E1207">
        <v>0.27679757999999999</v>
      </c>
      <c r="F1207">
        <v>11.9780507867391</v>
      </c>
      <c r="G1207" t="s">
        <v>291</v>
      </c>
      <c r="H1207" t="s">
        <v>34</v>
      </c>
    </row>
    <row r="1208" spans="1:8" x14ac:dyDescent="0.25">
      <c r="A1208">
        <v>1207</v>
      </c>
      <c r="B1208" t="s">
        <v>130</v>
      </c>
      <c r="C1208" t="s">
        <v>292</v>
      </c>
      <c r="D1208" t="s">
        <v>284</v>
      </c>
      <c r="E1208">
        <v>0.38137148999999998</v>
      </c>
      <c r="F1208">
        <v>13.3912715716693</v>
      </c>
      <c r="G1208" t="s">
        <v>291</v>
      </c>
      <c r="H1208" t="s">
        <v>34</v>
      </c>
    </row>
    <row r="1209" spans="1:8" x14ac:dyDescent="0.25">
      <c r="A1209">
        <v>1208</v>
      </c>
      <c r="B1209" t="s">
        <v>131</v>
      </c>
      <c r="C1209" t="s">
        <v>292</v>
      </c>
      <c r="D1209" t="s">
        <v>285</v>
      </c>
      <c r="E1209">
        <v>1.79027099</v>
      </c>
      <c r="F1209">
        <v>65.164736205798505</v>
      </c>
      <c r="G1209" t="s">
        <v>291</v>
      </c>
      <c r="H1209" t="s">
        <v>34</v>
      </c>
    </row>
    <row r="1210" spans="1:8" x14ac:dyDescent="0.25">
      <c r="A1210">
        <v>1209</v>
      </c>
      <c r="B1210" t="s">
        <v>131</v>
      </c>
      <c r="C1210" t="s">
        <v>292</v>
      </c>
      <c r="D1210" t="s">
        <v>279</v>
      </c>
      <c r="E1210">
        <v>2.1512800000000002E-3</v>
      </c>
      <c r="F1210">
        <v>3.1444294147197203E-2</v>
      </c>
      <c r="G1210" t="s">
        <v>291</v>
      </c>
      <c r="H1210" t="s">
        <v>34</v>
      </c>
    </row>
    <row r="1211" spans="1:8" x14ac:dyDescent="0.25">
      <c r="A1211">
        <v>1210</v>
      </c>
      <c r="B1211" t="s">
        <v>132</v>
      </c>
      <c r="C1211" t="s">
        <v>292</v>
      </c>
      <c r="D1211" t="s">
        <v>279</v>
      </c>
      <c r="E1211">
        <v>9.2197000000000004E-4</v>
      </c>
      <c r="F1211">
        <v>2.9293008879375498E-2</v>
      </c>
      <c r="G1211" t="s">
        <v>291</v>
      </c>
      <c r="H1211" t="s">
        <v>34</v>
      </c>
    </row>
    <row r="1212" spans="1:8" x14ac:dyDescent="0.25">
      <c r="A1212">
        <v>1211</v>
      </c>
      <c r="B1212" t="s">
        <v>132</v>
      </c>
      <c r="C1212" t="s">
        <v>292</v>
      </c>
      <c r="D1212" t="s">
        <v>271</v>
      </c>
      <c r="E1212">
        <v>1.7628000000000001E-4</v>
      </c>
      <c r="F1212">
        <v>4.6022099999999998E-3</v>
      </c>
      <c r="G1212" t="s">
        <v>289</v>
      </c>
      <c r="H1212" t="s">
        <v>34</v>
      </c>
    </row>
    <row r="1213" spans="1:8" x14ac:dyDescent="0.25">
      <c r="A1213">
        <v>1212</v>
      </c>
      <c r="B1213" t="s">
        <v>377</v>
      </c>
      <c r="C1213" t="s">
        <v>294</v>
      </c>
      <c r="D1213" t="s">
        <v>279</v>
      </c>
      <c r="E1213">
        <v>6.1299999999999998E-6</v>
      </c>
      <c r="F1213">
        <v>2.83710294788805E-2</v>
      </c>
      <c r="G1213" t="s">
        <v>291</v>
      </c>
      <c r="H1213" t="s">
        <v>34</v>
      </c>
    </row>
    <row r="1214" spans="1:8" x14ac:dyDescent="0.25">
      <c r="A1214">
        <v>1213</v>
      </c>
      <c r="B1214" t="s">
        <v>376</v>
      </c>
      <c r="C1214" t="s">
        <v>294</v>
      </c>
      <c r="D1214" t="s">
        <v>271</v>
      </c>
      <c r="E1214">
        <v>8.9999999999999996E-7</v>
      </c>
      <c r="F1214">
        <v>4.4259299999999998E-3</v>
      </c>
      <c r="G1214" t="s">
        <v>289</v>
      </c>
      <c r="H1214" t="s">
        <v>34</v>
      </c>
    </row>
    <row r="1215" spans="1:8" x14ac:dyDescent="0.25">
      <c r="A1215">
        <v>1214</v>
      </c>
      <c r="B1215" t="s">
        <v>375</v>
      </c>
      <c r="C1215" t="s">
        <v>294</v>
      </c>
      <c r="D1215" t="s">
        <v>277</v>
      </c>
      <c r="E1215">
        <v>9.2228000000000004E-4</v>
      </c>
      <c r="F1215">
        <v>11.701253201865701</v>
      </c>
      <c r="G1215" t="s">
        <v>291</v>
      </c>
      <c r="H1215" t="s">
        <v>34</v>
      </c>
    </row>
    <row r="1216" spans="1:8" x14ac:dyDescent="0.25">
      <c r="A1216">
        <v>1215</v>
      </c>
      <c r="B1216" t="s">
        <v>374</v>
      </c>
      <c r="C1216" t="s">
        <v>294</v>
      </c>
      <c r="D1216" t="s">
        <v>284</v>
      </c>
      <c r="E1216">
        <v>9.8925899999999997E-3</v>
      </c>
      <c r="F1216">
        <v>13.009900072974199</v>
      </c>
      <c r="G1216" t="s">
        <v>291</v>
      </c>
      <c r="H1216" t="s">
        <v>34</v>
      </c>
    </row>
    <row r="1217" spans="1:8" x14ac:dyDescent="0.25">
      <c r="A1217">
        <v>1216</v>
      </c>
      <c r="B1217" t="s">
        <v>133</v>
      </c>
      <c r="C1217" t="s">
        <v>292</v>
      </c>
      <c r="D1217" t="s">
        <v>281</v>
      </c>
      <c r="E1217">
        <v>4.8682759999999998</v>
      </c>
      <c r="F1217">
        <v>59.436588999999998</v>
      </c>
      <c r="H1217" t="s">
        <v>34</v>
      </c>
    </row>
    <row r="1218" spans="1:8" x14ac:dyDescent="0.25">
      <c r="A1218">
        <v>1217</v>
      </c>
      <c r="B1218" t="s">
        <v>133</v>
      </c>
      <c r="C1218" t="s">
        <v>292</v>
      </c>
      <c r="D1218" t="s">
        <v>283</v>
      </c>
      <c r="E1218">
        <v>3.6042999999999999E-2</v>
      </c>
      <c r="F1218">
        <v>0.47795900000000002</v>
      </c>
      <c r="H1218" t="s">
        <v>34</v>
      </c>
    </row>
    <row r="1219" spans="1:8" x14ac:dyDescent="0.25">
      <c r="A1219">
        <v>1218</v>
      </c>
      <c r="B1219" t="s">
        <v>134</v>
      </c>
      <c r="C1219" t="s">
        <v>292</v>
      </c>
      <c r="D1219" t="s">
        <v>283</v>
      </c>
      <c r="E1219">
        <v>6.1269999999999996E-3</v>
      </c>
      <c r="F1219">
        <v>0.44191599999999998</v>
      </c>
      <c r="H1219" t="s">
        <v>34</v>
      </c>
    </row>
    <row r="1220" spans="1:8" x14ac:dyDescent="0.25">
      <c r="A1220">
        <v>1219</v>
      </c>
      <c r="B1220" t="s">
        <v>134</v>
      </c>
      <c r="C1220" t="s">
        <v>292</v>
      </c>
      <c r="D1220" t="s">
        <v>279</v>
      </c>
      <c r="E1220">
        <v>2.6124999999999998E-4</v>
      </c>
      <c r="F1220">
        <v>2.8364898205047701E-2</v>
      </c>
      <c r="G1220" t="s">
        <v>291</v>
      </c>
      <c r="H1220" t="s">
        <v>34</v>
      </c>
    </row>
    <row r="1221" spans="1:8" x14ac:dyDescent="0.25">
      <c r="A1221">
        <v>1220</v>
      </c>
      <c r="B1221" t="s">
        <v>135</v>
      </c>
      <c r="C1221" t="s">
        <v>292</v>
      </c>
      <c r="D1221" t="s">
        <v>277</v>
      </c>
      <c r="E1221">
        <v>0.29217155</v>
      </c>
      <c r="F1221">
        <v>11.7003309187534</v>
      </c>
      <c r="G1221" t="s">
        <v>291</v>
      </c>
      <c r="H1221" t="s">
        <v>34</v>
      </c>
    </row>
    <row r="1222" spans="1:8" x14ac:dyDescent="0.25">
      <c r="A1222">
        <v>1221</v>
      </c>
      <c r="B1222" t="s">
        <v>135</v>
      </c>
      <c r="C1222" t="s">
        <v>292</v>
      </c>
      <c r="D1222" t="s">
        <v>284</v>
      </c>
      <c r="E1222">
        <v>0.39287304000000001</v>
      </c>
      <c r="F1222">
        <v>13.0000074797276</v>
      </c>
      <c r="G1222" t="s">
        <v>291</v>
      </c>
      <c r="H1222" t="s">
        <v>34</v>
      </c>
    </row>
    <row r="1223" spans="1:8" x14ac:dyDescent="0.25">
      <c r="A1223">
        <v>1222</v>
      </c>
      <c r="B1223" t="s">
        <v>136</v>
      </c>
      <c r="C1223" t="s">
        <v>292</v>
      </c>
      <c r="D1223" t="s">
        <v>281</v>
      </c>
      <c r="E1223">
        <v>4.7979640000000003</v>
      </c>
      <c r="F1223">
        <v>54.568313000000003</v>
      </c>
      <c r="H1223" t="s">
        <v>34</v>
      </c>
    </row>
    <row r="1224" spans="1:8" x14ac:dyDescent="0.25">
      <c r="A1224">
        <v>1223</v>
      </c>
      <c r="B1224" t="s">
        <v>136</v>
      </c>
      <c r="C1224" t="s">
        <v>292</v>
      </c>
      <c r="D1224" t="s">
        <v>283</v>
      </c>
      <c r="E1224">
        <v>3.5098999999999998E-2</v>
      </c>
      <c r="F1224">
        <v>0.43578899999999998</v>
      </c>
      <c r="H1224" t="s">
        <v>34</v>
      </c>
    </row>
    <row r="1225" spans="1:8" x14ac:dyDescent="0.25">
      <c r="A1225">
        <v>1224</v>
      </c>
      <c r="B1225" t="s">
        <v>137</v>
      </c>
      <c r="C1225" t="s">
        <v>292</v>
      </c>
      <c r="D1225" t="s">
        <v>283</v>
      </c>
      <c r="E1225">
        <v>5.9659999999999999E-3</v>
      </c>
      <c r="F1225">
        <v>0.40068999999999999</v>
      </c>
      <c r="H1225" t="s">
        <v>34</v>
      </c>
    </row>
    <row r="1226" spans="1:8" x14ac:dyDescent="0.25">
      <c r="A1226">
        <v>1225</v>
      </c>
      <c r="B1226" t="s">
        <v>137</v>
      </c>
      <c r="C1226" t="s">
        <v>292</v>
      </c>
      <c r="D1226" t="s">
        <v>279</v>
      </c>
      <c r="E1226">
        <v>2.5819999999999999E-4</v>
      </c>
      <c r="F1226">
        <v>2.8103639983848901E-2</v>
      </c>
      <c r="G1226" t="s">
        <v>291</v>
      </c>
      <c r="H1226" t="s">
        <v>34</v>
      </c>
    </row>
    <row r="1227" spans="1:8" x14ac:dyDescent="0.25">
      <c r="A1227">
        <v>1226</v>
      </c>
      <c r="B1227" t="s">
        <v>138</v>
      </c>
      <c r="C1227" t="s">
        <v>292</v>
      </c>
      <c r="D1227" t="s">
        <v>277</v>
      </c>
      <c r="E1227">
        <v>0.29171122999999999</v>
      </c>
      <c r="F1227">
        <v>11.408159360138599</v>
      </c>
      <c r="G1227" t="s">
        <v>291</v>
      </c>
      <c r="H1227" t="s">
        <v>34</v>
      </c>
    </row>
    <row r="1228" spans="1:8" x14ac:dyDescent="0.25">
      <c r="A1228">
        <v>1227</v>
      </c>
      <c r="B1228" t="s">
        <v>138</v>
      </c>
      <c r="C1228" t="s">
        <v>292</v>
      </c>
      <c r="D1228" t="s">
        <v>284</v>
      </c>
      <c r="E1228">
        <v>0.38836349999999997</v>
      </c>
      <c r="F1228">
        <v>12.607134434071099</v>
      </c>
      <c r="G1228" t="s">
        <v>291</v>
      </c>
      <c r="H1228" t="s">
        <v>34</v>
      </c>
    </row>
    <row r="1229" spans="1:8" x14ac:dyDescent="0.25">
      <c r="A1229">
        <v>1228</v>
      </c>
      <c r="B1229" t="s">
        <v>373</v>
      </c>
      <c r="C1229" t="s">
        <v>294</v>
      </c>
      <c r="D1229" t="s">
        <v>285</v>
      </c>
      <c r="E1229">
        <v>9.7163500000000003E-3</v>
      </c>
      <c r="F1229">
        <v>63.374465214461203</v>
      </c>
      <c r="G1229" t="s">
        <v>291</v>
      </c>
      <c r="H1229" t="s">
        <v>34</v>
      </c>
    </row>
    <row r="1230" spans="1:8" x14ac:dyDescent="0.25">
      <c r="A1230">
        <v>1229</v>
      </c>
      <c r="B1230" t="s">
        <v>373</v>
      </c>
      <c r="C1230" t="s">
        <v>294</v>
      </c>
      <c r="D1230" t="s">
        <v>277</v>
      </c>
      <c r="E1230">
        <v>9.2917299999999998E-3</v>
      </c>
      <c r="F1230">
        <v>11.1164481299442</v>
      </c>
      <c r="G1230" t="s">
        <v>291</v>
      </c>
      <c r="H1230" t="s">
        <v>34</v>
      </c>
    </row>
    <row r="1231" spans="1:8" x14ac:dyDescent="0.25">
      <c r="A1231">
        <v>1230</v>
      </c>
      <c r="B1231" t="s">
        <v>372</v>
      </c>
      <c r="C1231" t="s">
        <v>294</v>
      </c>
      <c r="D1231" t="s">
        <v>279</v>
      </c>
      <c r="E1231">
        <v>2.561E-5</v>
      </c>
      <c r="F1231">
        <v>2.7845433412161499E-2</v>
      </c>
      <c r="G1231" t="s">
        <v>291</v>
      </c>
      <c r="H1231" t="s">
        <v>34</v>
      </c>
    </row>
    <row r="1232" spans="1:8" x14ac:dyDescent="0.25">
      <c r="A1232">
        <v>1231</v>
      </c>
      <c r="B1232" t="s">
        <v>372</v>
      </c>
      <c r="C1232" t="s">
        <v>294</v>
      </c>
      <c r="D1232" t="s">
        <v>271</v>
      </c>
      <c r="E1232">
        <v>5.9999999999999997E-7</v>
      </c>
      <c r="F1232">
        <v>4.4250299999999999E-3</v>
      </c>
      <c r="G1232" t="s">
        <v>289</v>
      </c>
      <c r="H1232" t="s">
        <v>34</v>
      </c>
    </row>
    <row r="1233" spans="1:8" x14ac:dyDescent="0.25">
      <c r="A1233">
        <v>1232</v>
      </c>
      <c r="B1233" t="s">
        <v>139</v>
      </c>
      <c r="C1233" t="s">
        <v>292</v>
      </c>
      <c r="D1233" t="s">
        <v>281</v>
      </c>
      <c r="E1233">
        <v>4.6018080000000001</v>
      </c>
      <c r="F1233">
        <v>49.770349000000003</v>
      </c>
      <c r="H1233" t="s">
        <v>34</v>
      </c>
    </row>
    <row r="1234" spans="1:8" x14ac:dyDescent="0.25">
      <c r="A1234">
        <v>1233</v>
      </c>
      <c r="B1234" t="s">
        <v>139</v>
      </c>
      <c r="C1234" t="s">
        <v>292</v>
      </c>
      <c r="D1234" t="s">
        <v>283</v>
      </c>
      <c r="E1234">
        <v>3.3416000000000001E-2</v>
      </c>
      <c r="F1234">
        <v>0.39472400000000002</v>
      </c>
      <c r="H1234" t="s">
        <v>34</v>
      </c>
    </row>
    <row r="1235" spans="1:8" x14ac:dyDescent="0.25">
      <c r="A1235">
        <v>1234</v>
      </c>
      <c r="B1235" t="s">
        <v>140</v>
      </c>
      <c r="C1235" t="s">
        <v>292</v>
      </c>
      <c r="D1235" t="s">
        <v>283</v>
      </c>
      <c r="E1235">
        <v>5.6800000000000002E-3</v>
      </c>
      <c r="F1235">
        <v>0.36130800000000002</v>
      </c>
      <c r="H1235" t="s">
        <v>34</v>
      </c>
    </row>
    <row r="1236" spans="1:8" x14ac:dyDescent="0.25">
      <c r="A1236">
        <v>1235</v>
      </c>
      <c r="B1236" t="s">
        <v>140</v>
      </c>
      <c r="C1236" t="s">
        <v>292</v>
      </c>
      <c r="D1236" t="s">
        <v>279</v>
      </c>
      <c r="E1236">
        <v>2.4653000000000001E-4</v>
      </c>
      <c r="F1236">
        <v>2.7819815273805299E-2</v>
      </c>
      <c r="G1236" t="s">
        <v>291</v>
      </c>
      <c r="H1236" t="s">
        <v>34</v>
      </c>
    </row>
    <row r="1237" spans="1:8" x14ac:dyDescent="0.25">
      <c r="A1237">
        <v>1236</v>
      </c>
      <c r="B1237" t="s">
        <v>141</v>
      </c>
      <c r="C1237" t="s">
        <v>292</v>
      </c>
      <c r="D1237" t="s">
        <v>277</v>
      </c>
      <c r="E1237">
        <v>0.26582679999999997</v>
      </c>
      <c r="F1237">
        <v>11.107156395659199</v>
      </c>
      <c r="G1237" t="s">
        <v>291</v>
      </c>
      <c r="H1237" t="s">
        <v>34</v>
      </c>
    </row>
    <row r="1238" spans="1:8" x14ac:dyDescent="0.25">
      <c r="A1238">
        <v>1237</v>
      </c>
      <c r="B1238" t="s">
        <v>141</v>
      </c>
      <c r="C1238" t="s">
        <v>292</v>
      </c>
      <c r="D1238" t="s">
        <v>284</v>
      </c>
      <c r="E1238">
        <v>0.35419091000000003</v>
      </c>
      <c r="F1238">
        <v>12.2187709256019</v>
      </c>
      <c r="G1238" t="s">
        <v>291</v>
      </c>
      <c r="H1238" t="s">
        <v>34</v>
      </c>
    </row>
    <row r="1239" spans="1:8" x14ac:dyDescent="0.25">
      <c r="A1239">
        <v>1238</v>
      </c>
      <c r="B1239" t="s">
        <v>142</v>
      </c>
      <c r="C1239" t="s">
        <v>292</v>
      </c>
      <c r="D1239" t="s">
        <v>281</v>
      </c>
      <c r="E1239">
        <v>4.4892599999999998</v>
      </c>
      <c r="F1239">
        <v>45.168540999999998</v>
      </c>
      <c r="H1239" t="s">
        <v>34</v>
      </c>
    </row>
    <row r="1240" spans="1:8" x14ac:dyDescent="0.25">
      <c r="A1240">
        <v>1239</v>
      </c>
      <c r="B1240" t="s">
        <v>142</v>
      </c>
      <c r="C1240" t="s">
        <v>292</v>
      </c>
      <c r="D1240" t="s">
        <v>283</v>
      </c>
      <c r="E1240">
        <v>3.2960999999999997E-2</v>
      </c>
      <c r="F1240">
        <v>0.355628</v>
      </c>
      <c r="H1240" t="s">
        <v>34</v>
      </c>
    </row>
    <row r="1241" spans="1:8" x14ac:dyDescent="0.25">
      <c r="A1241">
        <v>1240</v>
      </c>
      <c r="B1241" t="s">
        <v>143</v>
      </c>
      <c r="C1241" t="s">
        <v>292</v>
      </c>
      <c r="D1241" t="s">
        <v>283</v>
      </c>
      <c r="E1241">
        <v>5.6030000000000003E-3</v>
      </c>
      <c r="F1241">
        <v>0.32266699999999998</v>
      </c>
      <c r="H1241" t="s">
        <v>34</v>
      </c>
    </row>
    <row r="1242" spans="1:8" x14ac:dyDescent="0.25">
      <c r="A1242">
        <v>1241</v>
      </c>
      <c r="B1242" t="s">
        <v>143</v>
      </c>
      <c r="C1242" t="s">
        <v>292</v>
      </c>
      <c r="D1242" t="s">
        <v>279</v>
      </c>
      <c r="E1242">
        <v>2.4299E-4</v>
      </c>
      <c r="F1242">
        <v>2.7573278567103201E-2</v>
      </c>
      <c r="G1242" t="s">
        <v>291</v>
      </c>
      <c r="H1242" t="s">
        <v>34</v>
      </c>
    </row>
    <row r="1243" spans="1:8" x14ac:dyDescent="0.25">
      <c r="A1243">
        <v>1242</v>
      </c>
      <c r="B1243" t="s">
        <v>144</v>
      </c>
      <c r="C1243" t="s">
        <v>292</v>
      </c>
      <c r="D1243" t="s">
        <v>277</v>
      </c>
      <c r="E1243">
        <v>0.26633518</v>
      </c>
      <c r="F1243">
        <v>10.8413295887059</v>
      </c>
      <c r="G1243" t="s">
        <v>291</v>
      </c>
      <c r="H1243" t="s">
        <v>34</v>
      </c>
    </row>
    <row r="1244" spans="1:8" x14ac:dyDescent="0.25">
      <c r="A1244">
        <v>1243</v>
      </c>
      <c r="B1244" t="s">
        <v>144</v>
      </c>
      <c r="C1244" t="s">
        <v>292</v>
      </c>
      <c r="D1244" t="s">
        <v>284</v>
      </c>
      <c r="E1244">
        <v>0.35493066000000001</v>
      </c>
      <c r="F1244">
        <v>11.864580011087501</v>
      </c>
      <c r="G1244" t="s">
        <v>291</v>
      </c>
      <c r="H1244" t="s">
        <v>34</v>
      </c>
    </row>
    <row r="1245" spans="1:8" x14ac:dyDescent="0.25">
      <c r="A1245">
        <v>1244</v>
      </c>
      <c r="B1245" t="s">
        <v>146</v>
      </c>
      <c r="C1245" t="s">
        <v>292</v>
      </c>
      <c r="D1245" t="s">
        <v>283</v>
      </c>
      <c r="E1245">
        <v>5.2110000000000004E-3</v>
      </c>
      <c r="F1245">
        <v>0.31706400000000001</v>
      </c>
      <c r="H1245" t="s">
        <v>34</v>
      </c>
    </row>
    <row r="1246" spans="1:8" x14ac:dyDescent="0.25">
      <c r="A1246">
        <v>1245</v>
      </c>
      <c r="B1246" t="s">
        <v>146</v>
      </c>
      <c r="C1246" t="s">
        <v>292</v>
      </c>
      <c r="D1246" t="s">
        <v>279</v>
      </c>
      <c r="E1246">
        <v>2.4012E-4</v>
      </c>
      <c r="F1246">
        <v>2.73302789461361E-2</v>
      </c>
      <c r="G1246" t="s">
        <v>291</v>
      </c>
      <c r="H1246" t="s">
        <v>34</v>
      </c>
    </row>
    <row r="1247" spans="1:8" x14ac:dyDescent="0.25">
      <c r="A1247">
        <v>1246</v>
      </c>
      <c r="B1247" t="s">
        <v>147</v>
      </c>
      <c r="C1247" t="s">
        <v>292</v>
      </c>
      <c r="D1247" t="s">
        <v>277</v>
      </c>
      <c r="E1247">
        <v>0.24477292</v>
      </c>
      <c r="F1247">
        <v>10.574994401743201</v>
      </c>
      <c r="G1247" t="s">
        <v>291</v>
      </c>
      <c r="H1247" t="s">
        <v>34</v>
      </c>
    </row>
    <row r="1248" spans="1:8" x14ac:dyDescent="0.25">
      <c r="A1248">
        <v>1247</v>
      </c>
      <c r="B1248" t="s">
        <v>147</v>
      </c>
      <c r="C1248" t="s">
        <v>292</v>
      </c>
      <c r="D1248" t="s">
        <v>284</v>
      </c>
      <c r="E1248">
        <v>0.33424165</v>
      </c>
      <c r="F1248">
        <v>11.5096493466569</v>
      </c>
      <c r="G1248" t="s">
        <v>291</v>
      </c>
      <c r="H1248" t="s">
        <v>34</v>
      </c>
    </row>
    <row r="1249" spans="1:8" x14ac:dyDescent="0.25">
      <c r="A1249">
        <v>1248</v>
      </c>
      <c r="B1249" t="s">
        <v>148</v>
      </c>
      <c r="C1249" t="s">
        <v>292</v>
      </c>
      <c r="D1249" t="s">
        <v>281</v>
      </c>
      <c r="E1249">
        <v>4.657718</v>
      </c>
      <c r="F1249">
        <v>40.679281000000003</v>
      </c>
      <c r="H1249" t="s">
        <v>34</v>
      </c>
    </row>
    <row r="1250" spans="1:8" x14ac:dyDescent="0.25">
      <c r="A1250">
        <v>1249</v>
      </c>
      <c r="B1250" t="s">
        <v>148</v>
      </c>
      <c r="C1250" t="s">
        <v>292</v>
      </c>
      <c r="D1250" t="s">
        <v>283</v>
      </c>
      <c r="E1250">
        <v>3.3401E-2</v>
      </c>
      <c r="F1250">
        <v>0.31185299999999999</v>
      </c>
      <c r="H1250" t="s">
        <v>34</v>
      </c>
    </row>
    <row r="1251" spans="1:8" x14ac:dyDescent="0.25">
      <c r="A1251">
        <v>1250</v>
      </c>
      <c r="B1251" t="s">
        <v>149</v>
      </c>
      <c r="C1251" t="s">
        <v>292</v>
      </c>
      <c r="D1251" t="s">
        <v>283</v>
      </c>
      <c r="E1251">
        <v>5.6779999999999999E-3</v>
      </c>
      <c r="F1251">
        <v>0.27845199999999998</v>
      </c>
      <c r="H1251" t="s">
        <v>34</v>
      </c>
    </row>
    <row r="1252" spans="1:8" x14ac:dyDescent="0.25">
      <c r="A1252">
        <v>1251</v>
      </c>
      <c r="B1252" t="s">
        <v>149</v>
      </c>
      <c r="C1252" t="s">
        <v>292</v>
      </c>
      <c r="D1252" t="s">
        <v>279</v>
      </c>
      <c r="E1252">
        <v>2.5727999999999998E-4</v>
      </c>
      <c r="F1252">
        <v>2.7090158848506001E-2</v>
      </c>
      <c r="G1252" t="s">
        <v>291</v>
      </c>
      <c r="H1252" t="s">
        <v>34</v>
      </c>
    </row>
    <row r="1253" spans="1:8" x14ac:dyDescent="0.25">
      <c r="A1253">
        <v>1252</v>
      </c>
      <c r="B1253" t="s">
        <v>150</v>
      </c>
      <c r="C1253" t="s">
        <v>292</v>
      </c>
      <c r="D1253" t="s">
        <v>277</v>
      </c>
      <c r="E1253">
        <v>0.28107385000000001</v>
      </c>
      <c r="F1253">
        <v>10.3302214742268</v>
      </c>
      <c r="G1253" t="s">
        <v>291</v>
      </c>
      <c r="H1253" t="s">
        <v>34</v>
      </c>
    </row>
    <row r="1254" spans="1:8" x14ac:dyDescent="0.25">
      <c r="A1254">
        <v>1253</v>
      </c>
      <c r="B1254" t="s">
        <v>150</v>
      </c>
      <c r="C1254" t="s">
        <v>292</v>
      </c>
      <c r="D1254" t="s">
        <v>284</v>
      </c>
      <c r="E1254">
        <v>0.38767721999999999</v>
      </c>
      <c r="F1254">
        <v>11.1754076939105</v>
      </c>
      <c r="G1254" t="s">
        <v>291</v>
      </c>
      <c r="H1254" t="s">
        <v>34</v>
      </c>
    </row>
    <row r="1255" spans="1:8" x14ac:dyDescent="0.25">
      <c r="A1255">
        <v>1254</v>
      </c>
      <c r="B1255" t="s">
        <v>371</v>
      </c>
      <c r="C1255" t="s">
        <v>294</v>
      </c>
      <c r="D1255" t="s">
        <v>279</v>
      </c>
      <c r="E1255">
        <v>6.3999999999999997E-6</v>
      </c>
      <c r="F1255">
        <v>2.6832871378219301E-2</v>
      </c>
      <c r="G1255" t="s">
        <v>291</v>
      </c>
      <c r="H1255" t="s">
        <v>34</v>
      </c>
    </row>
    <row r="1256" spans="1:8" x14ac:dyDescent="0.25">
      <c r="A1256">
        <v>1255</v>
      </c>
      <c r="B1256" t="s">
        <v>151</v>
      </c>
      <c r="C1256" t="s">
        <v>292</v>
      </c>
      <c r="D1256" t="s">
        <v>281</v>
      </c>
      <c r="E1256">
        <v>4.4214190000000002</v>
      </c>
      <c r="F1256">
        <v>36.021563</v>
      </c>
      <c r="H1256" t="s">
        <v>34</v>
      </c>
    </row>
    <row r="1257" spans="1:8" x14ac:dyDescent="0.25">
      <c r="A1257">
        <v>1256</v>
      </c>
      <c r="B1257" t="s">
        <v>151</v>
      </c>
      <c r="C1257" t="s">
        <v>292</v>
      </c>
      <c r="D1257" t="s">
        <v>283</v>
      </c>
      <c r="E1257">
        <v>3.0594E-2</v>
      </c>
      <c r="F1257">
        <v>0.27277400000000002</v>
      </c>
      <c r="H1257" t="s">
        <v>34</v>
      </c>
    </row>
    <row r="1258" spans="1:8" x14ac:dyDescent="0.25">
      <c r="A1258">
        <v>1257</v>
      </c>
      <c r="B1258" t="s">
        <v>152</v>
      </c>
      <c r="C1258" t="s">
        <v>292</v>
      </c>
      <c r="D1258" t="s">
        <v>283</v>
      </c>
      <c r="E1258">
        <v>5.2009999999999999E-3</v>
      </c>
      <c r="F1258">
        <v>0.24218000000000001</v>
      </c>
      <c r="H1258" t="s">
        <v>34</v>
      </c>
    </row>
    <row r="1259" spans="1:8" x14ac:dyDescent="0.25">
      <c r="A1259">
        <v>1258</v>
      </c>
      <c r="B1259" t="s">
        <v>152</v>
      </c>
      <c r="C1259" t="s">
        <v>292</v>
      </c>
      <c r="D1259" t="s">
        <v>279</v>
      </c>
      <c r="E1259">
        <v>2.4652000000000002E-4</v>
      </c>
      <c r="F1259">
        <v>2.6826470553195099E-2</v>
      </c>
      <c r="G1259" t="s">
        <v>291</v>
      </c>
      <c r="H1259" t="s">
        <v>34</v>
      </c>
    </row>
    <row r="1260" spans="1:8" x14ac:dyDescent="0.25">
      <c r="A1260">
        <v>1259</v>
      </c>
      <c r="B1260" t="s">
        <v>153</v>
      </c>
      <c r="C1260" t="s">
        <v>292</v>
      </c>
      <c r="D1260" t="s">
        <v>277</v>
      </c>
      <c r="E1260">
        <v>0.25469374</v>
      </c>
      <c r="F1260">
        <v>10.049147615814899</v>
      </c>
      <c r="G1260" t="s">
        <v>291</v>
      </c>
      <c r="H1260" t="s">
        <v>34</v>
      </c>
    </row>
    <row r="1261" spans="1:8" x14ac:dyDescent="0.25">
      <c r="A1261">
        <v>1260</v>
      </c>
      <c r="B1261" t="s">
        <v>153</v>
      </c>
      <c r="C1261" t="s">
        <v>292</v>
      </c>
      <c r="D1261" t="s">
        <v>284</v>
      </c>
      <c r="E1261">
        <v>0.33258011999999998</v>
      </c>
      <c r="F1261">
        <v>10.787730472952299</v>
      </c>
      <c r="G1261" t="s">
        <v>291</v>
      </c>
      <c r="H1261" t="s">
        <v>34</v>
      </c>
    </row>
    <row r="1262" spans="1:8" x14ac:dyDescent="0.25">
      <c r="A1262">
        <v>1261</v>
      </c>
      <c r="B1262" t="s">
        <v>154</v>
      </c>
      <c r="C1262" t="s">
        <v>292</v>
      </c>
      <c r="D1262" t="s">
        <v>285</v>
      </c>
      <c r="E1262">
        <v>1.79331219</v>
      </c>
      <c r="F1262">
        <v>63.364748859436602</v>
      </c>
      <c r="G1262" t="s">
        <v>291</v>
      </c>
      <c r="H1262" t="s">
        <v>34</v>
      </c>
    </row>
    <row r="1263" spans="1:8" x14ac:dyDescent="0.25">
      <c r="A1263">
        <v>1262</v>
      </c>
      <c r="B1263" t="s">
        <v>154</v>
      </c>
      <c r="C1263" t="s">
        <v>292</v>
      </c>
      <c r="D1263" t="s">
        <v>279</v>
      </c>
      <c r="E1263">
        <v>2.0301999999999998E-3</v>
      </c>
      <c r="F1263">
        <v>2.6579945068206198E-2</v>
      </c>
      <c r="G1263" t="s">
        <v>291</v>
      </c>
      <c r="H1263" t="s">
        <v>34</v>
      </c>
    </row>
    <row r="1264" spans="1:8" x14ac:dyDescent="0.25">
      <c r="A1264">
        <v>1263</v>
      </c>
      <c r="B1264" t="s">
        <v>155</v>
      </c>
      <c r="C1264" t="s">
        <v>292</v>
      </c>
      <c r="D1264" t="s">
        <v>279</v>
      </c>
      <c r="E1264">
        <v>8.7007999999999996E-4</v>
      </c>
      <c r="F1264">
        <v>2.45497351918267E-2</v>
      </c>
      <c r="G1264" t="s">
        <v>291</v>
      </c>
      <c r="H1264" t="s">
        <v>34</v>
      </c>
    </row>
    <row r="1265" spans="1:8" x14ac:dyDescent="0.25">
      <c r="A1265">
        <v>1264</v>
      </c>
      <c r="B1265" t="s">
        <v>155</v>
      </c>
      <c r="C1265" t="s">
        <v>292</v>
      </c>
      <c r="D1265" t="s">
        <v>271</v>
      </c>
      <c r="E1265">
        <v>1.7373000000000001E-4</v>
      </c>
      <c r="F1265">
        <v>4.42443E-3</v>
      </c>
      <c r="G1265" t="s">
        <v>289</v>
      </c>
      <c r="H1265" t="s">
        <v>34</v>
      </c>
    </row>
    <row r="1266" spans="1:8" x14ac:dyDescent="0.25">
      <c r="A1266">
        <v>1265</v>
      </c>
      <c r="B1266" t="s">
        <v>156</v>
      </c>
      <c r="C1266" t="s">
        <v>292</v>
      </c>
      <c r="D1266" t="s">
        <v>281</v>
      </c>
      <c r="E1266">
        <v>4.4472899999999997</v>
      </c>
      <c r="F1266">
        <v>31.600144</v>
      </c>
      <c r="H1266" t="s">
        <v>34</v>
      </c>
    </row>
    <row r="1267" spans="1:8" x14ac:dyDescent="0.25">
      <c r="A1267">
        <v>1266</v>
      </c>
      <c r="B1267" t="s">
        <v>156</v>
      </c>
      <c r="C1267" t="s">
        <v>292</v>
      </c>
      <c r="D1267" t="s">
        <v>283</v>
      </c>
      <c r="E1267">
        <v>3.1483999999999998E-2</v>
      </c>
      <c r="F1267">
        <v>0.236979</v>
      </c>
      <c r="H1267" t="s">
        <v>34</v>
      </c>
    </row>
    <row r="1268" spans="1:8" x14ac:dyDescent="0.25">
      <c r="A1268">
        <v>1267</v>
      </c>
      <c r="B1268" t="s">
        <v>157</v>
      </c>
      <c r="C1268" t="s">
        <v>292</v>
      </c>
      <c r="D1268" t="s">
        <v>283</v>
      </c>
      <c r="E1268">
        <v>5.352E-3</v>
      </c>
      <c r="F1268">
        <v>0.20549500000000001</v>
      </c>
      <c r="H1268" t="s">
        <v>34</v>
      </c>
    </row>
    <row r="1269" spans="1:8" x14ac:dyDescent="0.25">
      <c r="A1269">
        <v>1268</v>
      </c>
      <c r="B1269" t="s">
        <v>157</v>
      </c>
      <c r="C1269" t="s">
        <v>292</v>
      </c>
      <c r="D1269" t="s">
        <v>279</v>
      </c>
      <c r="E1269">
        <v>2.6216999999999999E-4</v>
      </c>
      <c r="F1269">
        <v>2.36796452448069E-2</v>
      </c>
      <c r="G1269" t="s">
        <v>291</v>
      </c>
      <c r="H1269" t="s">
        <v>34</v>
      </c>
    </row>
    <row r="1270" spans="1:8" x14ac:dyDescent="0.25">
      <c r="A1270">
        <v>1269</v>
      </c>
      <c r="B1270" t="s">
        <v>158</v>
      </c>
      <c r="C1270" t="s">
        <v>292</v>
      </c>
      <c r="D1270" t="s">
        <v>277</v>
      </c>
      <c r="E1270">
        <v>0.29093624000000001</v>
      </c>
      <c r="F1270">
        <v>9.7944538667509597</v>
      </c>
      <c r="G1270" t="s">
        <v>291</v>
      </c>
      <c r="H1270" t="s">
        <v>34</v>
      </c>
    </row>
    <row r="1271" spans="1:8" x14ac:dyDescent="0.25">
      <c r="A1271">
        <v>1270</v>
      </c>
      <c r="B1271" t="s">
        <v>158</v>
      </c>
      <c r="C1271" t="s">
        <v>292</v>
      </c>
      <c r="D1271" t="s">
        <v>284</v>
      </c>
      <c r="E1271">
        <v>0.37173824</v>
      </c>
      <c r="F1271">
        <v>10.4551503493454</v>
      </c>
      <c r="G1271" t="s">
        <v>291</v>
      </c>
      <c r="H1271" t="s">
        <v>34</v>
      </c>
    </row>
    <row r="1272" spans="1:8" x14ac:dyDescent="0.25">
      <c r="A1272">
        <v>1271</v>
      </c>
      <c r="B1272" t="s">
        <v>159</v>
      </c>
      <c r="C1272" t="s">
        <v>292</v>
      </c>
      <c r="D1272" t="s">
        <v>281</v>
      </c>
      <c r="E1272">
        <v>3.798883</v>
      </c>
      <c r="F1272">
        <v>27.152854000000001</v>
      </c>
      <c r="H1272" t="s">
        <v>34</v>
      </c>
    </row>
    <row r="1273" spans="1:8" x14ac:dyDescent="0.25">
      <c r="A1273">
        <v>1272</v>
      </c>
      <c r="B1273" t="s">
        <v>159</v>
      </c>
      <c r="C1273" t="s">
        <v>292</v>
      </c>
      <c r="D1273" t="s">
        <v>283</v>
      </c>
      <c r="E1273">
        <v>2.7219E-2</v>
      </c>
      <c r="F1273">
        <v>0.20014299999999999</v>
      </c>
      <c r="H1273" t="s">
        <v>34</v>
      </c>
    </row>
    <row r="1274" spans="1:8" x14ac:dyDescent="0.25">
      <c r="A1274">
        <v>1273</v>
      </c>
      <c r="B1274" t="s">
        <v>160</v>
      </c>
      <c r="C1274" t="s">
        <v>292</v>
      </c>
      <c r="D1274" t="s">
        <v>283</v>
      </c>
      <c r="E1274">
        <v>4.627E-3</v>
      </c>
      <c r="F1274">
        <v>0.17292399999999999</v>
      </c>
      <c r="H1274" t="s">
        <v>34</v>
      </c>
    </row>
    <row r="1275" spans="1:8" x14ac:dyDescent="0.25">
      <c r="A1275">
        <v>1274</v>
      </c>
      <c r="B1275" t="s">
        <v>160</v>
      </c>
      <c r="C1275" t="s">
        <v>292</v>
      </c>
      <c r="D1275" t="s">
        <v>279</v>
      </c>
      <c r="E1275">
        <v>2.3514E-4</v>
      </c>
      <c r="F1275">
        <v>2.3417471531052801E-2</v>
      </c>
      <c r="G1275" t="s">
        <v>291</v>
      </c>
      <c r="H1275" t="s">
        <v>34</v>
      </c>
    </row>
    <row r="1276" spans="1:8" x14ac:dyDescent="0.25">
      <c r="A1276">
        <v>1275</v>
      </c>
      <c r="B1276" t="s">
        <v>161</v>
      </c>
      <c r="C1276" t="s">
        <v>292</v>
      </c>
      <c r="D1276" t="s">
        <v>277</v>
      </c>
      <c r="E1276">
        <v>0.23554565999999999</v>
      </c>
      <c r="F1276">
        <v>9.5035176177576393</v>
      </c>
      <c r="G1276" t="s">
        <v>291</v>
      </c>
      <c r="H1276" t="s">
        <v>34</v>
      </c>
    </row>
    <row r="1277" spans="1:8" x14ac:dyDescent="0.25">
      <c r="A1277">
        <v>1276</v>
      </c>
      <c r="B1277" t="s">
        <v>161</v>
      </c>
      <c r="C1277" t="s">
        <v>292</v>
      </c>
      <c r="D1277" t="s">
        <v>284</v>
      </c>
      <c r="E1277">
        <v>0.29984648000000003</v>
      </c>
      <c r="F1277">
        <v>10.0834121049436</v>
      </c>
      <c r="G1277" t="s">
        <v>291</v>
      </c>
      <c r="H1277" t="s">
        <v>34</v>
      </c>
    </row>
    <row r="1278" spans="1:8" x14ac:dyDescent="0.25">
      <c r="A1278">
        <v>1277</v>
      </c>
      <c r="B1278" t="s">
        <v>164</v>
      </c>
      <c r="C1278" t="s">
        <v>292</v>
      </c>
      <c r="D1278" t="s">
        <v>281</v>
      </c>
      <c r="E1278">
        <v>4.0628299999999999</v>
      </c>
      <c r="F1278">
        <v>23.353971000000001</v>
      </c>
      <c r="H1278" t="s">
        <v>34</v>
      </c>
    </row>
    <row r="1279" spans="1:8" x14ac:dyDescent="0.25">
      <c r="A1279">
        <v>1278</v>
      </c>
      <c r="B1279" t="s">
        <v>164</v>
      </c>
      <c r="C1279" t="s">
        <v>292</v>
      </c>
      <c r="D1279" t="s">
        <v>283</v>
      </c>
      <c r="E1279">
        <v>2.7716000000000001E-2</v>
      </c>
      <c r="F1279">
        <v>0.168297</v>
      </c>
      <c r="H1279" t="s">
        <v>34</v>
      </c>
    </row>
    <row r="1280" spans="1:8" x14ac:dyDescent="0.25">
      <c r="A1280">
        <v>1279</v>
      </c>
      <c r="B1280" t="s">
        <v>165</v>
      </c>
      <c r="C1280" t="s">
        <v>292</v>
      </c>
      <c r="D1280" t="s">
        <v>283</v>
      </c>
      <c r="E1280">
        <v>4.7109999999999999E-3</v>
      </c>
      <c r="F1280">
        <v>0.14058100000000001</v>
      </c>
      <c r="H1280" t="s">
        <v>34</v>
      </c>
    </row>
    <row r="1281" spans="1:8" x14ac:dyDescent="0.25">
      <c r="A1281">
        <v>1280</v>
      </c>
      <c r="B1281" t="s">
        <v>165</v>
      </c>
      <c r="C1281" t="s">
        <v>292</v>
      </c>
      <c r="D1281" t="s">
        <v>279</v>
      </c>
      <c r="E1281">
        <v>2.3423000000000001E-4</v>
      </c>
      <c r="F1281">
        <v>2.3182322916632699E-2</v>
      </c>
      <c r="G1281" t="s">
        <v>291</v>
      </c>
      <c r="H1281" t="s">
        <v>34</v>
      </c>
    </row>
    <row r="1282" spans="1:8" x14ac:dyDescent="0.25">
      <c r="A1282">
        <v>1281</v>
      </c>
      <c r="B1282" t="s">
        <v>166</v>
      </c>
      <c r="C1282" t="s">
        <v>292</v>
      </c>
      <c r="D1282" t="s">
        <v>277</v>
      </c>
      <c r="E1282">
        <v>0.23052576999999999</v>
      </c>
      <c r="F1282">
        <v>9.2679719503690308</v>
      </c>
      <c r="G1282" t="s">
        <v>291</v>
      </c>
      <c r="H1282" t="s">
        <v>34</v>
      </c>
    </row>
    <row r="1283" spans="1:8" x14ac:dyDescent="0.25">
      <c r="A1283">
        <v>1282</v>
      </c>
      <c r="B1283" t="s">
        <v>166</v>
      </c>
      <c r="C1283" t="s">
        <v>292</v>
      </c>
      <c r="D1283" t="s">
        <v>284</v>
      </c>
      <c r="E1283">
        <v>0.2974851</v>
      </c>
      <c r="F1283">
        <v>9.7835656203000294</v>
      </c>
      <c r="G1283" t="s">
        <v>291</v>
      </c>
      <c r="H1283" t="s">
        <v>34</v>
      </c>
    </row>
    <row r="1284" spans="1:8" x14ac:dyDescent="0.25">
      <c r="A1284">
        <v>1283</v>
      </c>
      <c r="B1284" t="s">
        <v>370</v>
      </c>
      <c r="C1284" t="s">
        <v>294</v>
      </c>
      <c r="D1284" t="s">
        <v>279</v>
      </c>
      <c r="E1284">
        <v>1.8640000000000001E-5</v>
      </c>
      <c r="F1284">
        <v>2.2948085590409201E-2</v>
      </c>
      <c r="G1284" t="s">
        <v>291</v>
      </c>
      <c r="H1284" t="s">
        <v>34</v>
      </c>
    </row>
    <row r="1285" spans="1:8" x14ac:dyDescent="0.25">
      <c r="A1285">
        <v>1284</v>
      </c>
      <c r="B1285" t="s">
        <v>370</v>
      </c>
      <c r="C1285" t="s">
        <v>294</v>
      </c>
      <c r="D1285" t="s">
        <v>271</v>
      </c>
      <c r="E1285">
        <v>2.0999999999999998E-6</v>
      </c>
      <c r="F1285">
        <v>4.2506999999999996E-3</v>
      </c>
      <c r="G1285" t="s">
        <v>289</v>
      </c>
      <c r="H1285" t="s">
        <v>34</v>
      </c>
    </row>
    <row r="1286" spans="1:8" x14ac:dyDescent="0.25">
      <c r="A1286">
        <v>1285</v>
      </c>
      <c r="B1286" t="s">
        <v>167</v>
      </c>
      <c r="C1286" t="s">
        <v>292</v>
      </c>
      <c r="D1286" t="s">
        <v>283</v>
      </c>
      <c r="E1286">
        <v>4.9699999999999996E-3</v>
      </c>
      <c r="F1286">
        <v>0.13586999999999999</v>
      </c>
      <c r="H1286" t="s">
        <v>34</v>
      </c>
    </row>
    <row r="1287" spans="1:8" x14ac:dyDescent="0.25">
      <c r="A1287">
        <v>1286</v>
      </c>
      <c r="B1287" t="s">
        <v>167</v>
      </c>
      <c r="C1287" t="s">
        <v>292</v>
      </c>
      <c r="D1287" t="s">
        <v>279</v>
      </c>
      <c r="E1287">
        <v>2.3143E-4</v>
      </c>
      <c r="F1287">
        <v>2.2929443359804898E-2</v>
      </c>
      <c r="G1287" t="s">
        <v>291</v>
      </c>
      <c r="H1287" t="s">
        <v>34</v>
      </c>
    </row>
    <row r="1288" spans="1:8" x14ac:dyDescent="0.25">
      <c r="A1288">
        <v>1287</v>
      </c>
      <c r="B1288" t="s">
        <v>168</v>
      </c>
      <c r="C1288" t="s">
        <v>292</v>
      </c>
      <c r="D1288" t="s">
        <v>277</v>
      </c>
      <c r="E1288">
        <v>0.22433075</v>
      </c>
      <c r="F1288">
        <v>9.0374461759195892</v>
      </c>
      <c r="G1288" t="s">
        <v>291</v>
      </c>
      <c r="H1288" t="s">
        <v>34</v>
      </c>
    </row>
    <row r="1289" spans="1:8" x14ac:dyDescent="0.25">
      <c r="A1289">
        <v>1288</v>
      </c>
      <c r="B1289" t="s">
        <v>168</v>
      </c>
      <c r="C1289" t="s">
        <v>292</v>
      </c>
      <c r="D1289" t="s">
        <v>284</v>
      </c>
      <c r="E1289">
        <v>0.28516535999999998</v>
      </c>
      <c r="F1289">
        <v>9.4860805140220297</v>
      </c>
      <c r="G1289" t="s">
        <v>291</v>
      </c>
      <c r="H1289" t="s">
        <v>34</v>
      </c>
    </row>
    <row r="1290" spans="1:8" x14ac:dyDescent="0.25">
      <c r="A1290">
        <v>1289</v>
      </c>
      <c r="B1290" t="s">
        <v>369</v>
      </c>
      <c r="C1290" t="s">
        <v>294</v>
      </c>
      <c r="D1290" t="s">
        <v>279</v>
      </c>
      <c r="E1290">
        <v>4.6600000000000003E-6</v>
      </c>
      <c r="F1290">
        <v>2.2698004570990402E-2</v>
      </c>
      <c r="G1290" t="s">
        <v>291</v>
      </c>
      <c r="H1290" t="s">
        <v>34</v>
      </c>
    </row>
    <row r="1291" spans="1:8" x14ac:dyDescent="0.25">
      <c r="A1291">
        <v>1290</v>
      </c>
      <c r="B1291" t="s">
        <v>368</v>
      </c>
      <c r="C1291" t="s">
        <v>294</v>
      </c>
      <c r="D1291" t="s">
        <v>271</v>
      </c>
      <c r="E1291">
        <v>5.9999999999999997E-7</v>
      </c>
      <c r="F1291">
        <v>4.2485999999999999E-3</v>
      </c>
      <c r="G1291" t="s">
        <v>289</v>
      </c>
      <c r="H1291" t="s">
        <v>34</v>
      </c>
    </row>
    <row r="1292" spans="1:8" x14ac:dyDescent="0.25">
      <c r="A1292">
        <v>1291</v>
      </c>
      <c r="B1292" t="s">
        <v>169</v>
      </c>
      <c r="C1292" t="s">
        <v>292</v>
      </c>
      <c r="D1292" t="s">
        <v>283</v>
      </c>
      <c r="E1292">
        <v>5.45E-3</v>
      </c>
      <c r="F1292">
        <v>0.13089999999999999</v>
      </c>
      <c r="H1292" t="s">
        <v>34</v>
      </c>
    </row>
    <row r="1293" spans="1:8" x14ac:dyDescent="0.25">
      <c r="A1293">
        <v>1292</v>
      </c>
      <c r="B1293" t="s">
        <v>169</v>
      </c>
      <c r="C1293" t="s">
        <v>292</v>
      </c>
      <c r="D1293" t="s">
        <v>279</v>
      </c>
      <c r="E1293">
        <v>2.4787000000000002E-4</v>
      </c>
      <c r="F1293">
        <v>2.26933397435931E-2</v>
      </c>
      <c r="G1293" t="s">
        <v>291</v>
      </c>
      <c r="H1293" t="s">
        <v>34</v>
      </c>
    </row>
    <row r="1294" spans="1:8" x14ac:dyDescent="0.25">
      <c r="A1294">
        <v>1293</v>
      </c>
      <c r="B1294" t="s">
        <v>170</v>
      </c>
      <c r="C1294" t="s">
        <v>292</v>
      </c>
      <c r="D1294" t="s">
        <v>277</v>
      </c>
      <c r="E1294">
        <v>0.21988473</v>
      </c>
      <c r="F1294">
        <v>8.8131154249943702</v>
      </c>
      <c r="G1294" t="s">
        <v>291</v>
      </c>
      <c r="H1294" t="s">
        <v>34</v>
      </c>
    </row>
    <row r="1295" spans="1:8" x14ac:dyDescent="0.25">
      <c r="A1295">
        <v>1294</v>
      </c>
      <c r="B1295" t="s">
        <v>170</v>
      </c>
      <c r="C1295" t="s">
        <v>292</v>
      </c>
      <c r="D1295" t="s">
        <v>284</v>
      </c>
      <c r="E1295">
        <v>0.29115427999999999</v>
      </c>
      <c r="F1295">
        <v>9.2009151496865407</v>
      </c>
      <c r="G1295" t="s">
        <v>291</v>
      </c>
      <c r="H1295" t="s">
        <v>34</v>
      </c>
    </row>
    <row r="1296" spans="1:8" x14ac:dyDescent="0.25">
      <c r="A1296">
        <v>1295</v>
      </c>
      <c r="B1296" t="s">
        <v>171</v>
      </c>
      <c r="C1296" t="s">
        <v>292</v>
      </c>
      <c r="D1296" t="s">
        <v>283</v>
      </c>
      <c r="E1296">
        <v>2.5799999999999998E-3</v>
      </c>
      <c r="F1296">
        <v>0.12545000000000001</v>
      </c>
      <c r="H1296" t="s">
        <v>34</v>
      </c>
    </row>
    <row r="1297" spans="1:8" x14ac:dyDescent="0.25">
      <c r="A1297">
        <v>1296</v>
      </c>
      <c r="B1297" t="s">
        <v>171</v>
      </c>
      <c r="C1297" t="s">
        <v>292</v>
      </c>
      <c r="D1297" t="s">
        <v>282</v>
      </c>
      <c r="E1297">
        <v>1.452532E-2</v>
      </c>
      <c r="F1297">
        <v>0.30782949599999998</v>
      </c>
      <c r="H1297" t="s">
        <v>34</v>
      </c>
    </row>
    <row r="1298" spans="1:8" x14ac:dyDescent="0.25">
      <c r="A1298">
        <v>1297</v>
      </c>
      <c r="B1298" t="s">
        <v>171</v>
      </c>
      <c r="C1298" t="s">
        <v>292</v>
      </c>
      <c r="D1298" t="s">
        <v>281</v>
      </c>
      <c r="E1298">
        <v>0.33208700000000002</v>
      </c>
      <c r="F1298">
        <v>19.291141</v>
      </c>
      <c r="H1298" t="s">
        <v>34</v>
      </c>
    </row>
    <row r="1299" spans="1:8" x14ac:dyDescent="0.25">
      <c r="A1299">
        <v>1298</v>
      </c>
      <c r="B1299" t="s">
        <v>171</v>
      </c>
      <c r="C1299" t="s">
        <v>292</v>
      </c>
      <c r="D1299" t="s">
        <v>280</v>
      </c>
      <c r="E1299">
        <v>8.4887000000000005E-4</v>
      </c>
      <c r="F1299">
        <v>2.2815668480411201E-2</v>
      </c>
      <c r="H1299" t="s">
        <v>34</v>
      </c>
    </row>
    <row r="1300" spans="1:8" x14ac:dyDescent="0.25">
      <c r="A1300">
        <v>1299</v>
      </c>
      <c r="B1300" t="s">
        <v>367</v>
      </c>
      <c r="C1300" t="s">
        <v>301</v>
      </c>
      <c r="D1300" t="s">
        <v>271</v>
      </c>
      <c r="E1300">
        <v>3.5999999999999999E-7</v>
      </c>
      <c r="F1300">
        <v>4.248E-3</v>
      </c>
      <c r="G1300" t="s">
        <v>289</v>
      </c>
      <c r="H1300" t="s">
        <v>34</v>
      </c>
    </row>
    <row r="1301" spans="1:8" x14ac:dyDescent="0.25">
      <c r="A1301">
        <v>1300</v>
      </c>
      <c r="B1301" t="s">
        <v>367</v>
      </c>
      <c r="C1301" t="s">
        <v>294</v>
      </c>
      <c r="D1301" t="s">
        <v>271</v>
      </c>
      <c r="E1301">
        <v>1.4399999999999999E-5</v>
      </c>
      <c r="F1301">
        <v>4.2476399999999996E-3</v>
      </c>
      <c r="G1301" t="s">
        <v>289</v>
      </c>
      <c r="H1301" t="s">
        <v>34</v>
      </c>
    </row>
    <row r="1302" spans="1:8" x14ac:dyDescent="0.25">
      <c r="A1302">
        <v>1301</v>
      </c>
      <c r="B1302" t="s">
        <v>172</v>
      </c>
      <c r="C1302" t="s">
        <v>292</v>
      </c>
      <c r="D1302" t="s">
        <v>283</v>
      </c>
      <c r="E1302">
        <v>5.4489999999999999E-3</v>
      </c>
      <c r="F1302">
        <v>0.12286999999999999</v>
      </c>
      <c r="H1302" t="s">
        <v>34</v>
      </c>
    </row>
    <row r="1303" spans="1:8" x14ac:dyDescent="0.25">
      <c r="A1303">
        <v>1302</v>
      </c>
      <c r="B1303" t="s">
        <v>172</v>
      </c>
      <c r="C1303" t="s">
        <v>292</v>
      </c>
      <c r="D1303" t="s">
        <v>279</v>
      </c>
      <c r="E1303">
        <v>2.5633999999999997E-4</v>
      </c>
      <c r="F1303">
        <v>2.2445465031623899E-2</v>
      </c>
      <c r="G1303" t="s">
        <v>291</v>
      </c>
      <c r="H1303" t="s">
        <v>34</v>
      </c>
    </row>
    <row r="1304" spans="1:8" x14ac:dyDescent="0.25">
      <c r="A1304">
        <v>1303</v>
      </c>
      <c r="B1304" t="s">
        <v>173</v>
      </c>
      <c r="C1304" t="s">
        <v>292</v>
      </c>
      <c r="D1304" t="s">
        <v>277</v>
      </c>
      <c r="E1304">
        <v>0.20904014000000001</v>
      </c>
      <c r="F1304">
        <v>8.5932306869908608</v>
      </c>
      <c r="G1304" t="s">
        <v>291</v>
      </c>
      <c r="H1304" t="s">
        <v>34</v>
      </c>
    </row>
    <row r="1305" spans="1:8" x14ac:dyDescent="0.25">
      <c r="A1305">
        <v>1304</v>
      </c>
      <c r="B1305" t="s">
        <v>173</v>
      </c>
      <c r="C1305" t="s">
        <v>292</v>
      </c>
      <c r="D1305" t="s">
        <v>284</v>
      </c>
      <c r="E1305">
        <v>0.27698372999999998</v>
      </c>
      <c r="F1305">
        <v>8.9097608624003506</v>
      </c>
      <c r="G1305" t="s">
        <v>291</v>
      </c>
      <c r="H1305" t="s">
        <v>34</v>
      </c>
    </row>
    <row r="1306" spans="1:8" x14ac:dyDescent="0.25">
      <c r="A1306">
        <v>1305</v>
      </c>
      <c r="B1306" t="s">
        <v>174</v>
      </c>
      <c r="C1306" t="s">
        <v>292</v>
      </c>
      <c r="D1306" t="s">
        <v>283</v>
      </c>
      <c r="E1306">
        <v>2.5799999999999998E-3</v>
      </c>
      <c r="F1306">
        <v>0.117421</v>
      </c>
      <c r="H1306" t="s">
        <v>34</v>
      </c>
    </row>
    <row r="1307" spans="1:8" x14ac:dyDescent="0.25">
      <c r="A1307">
        <v>1306</v>
      </c>
      <c r="B1307" t="s">
        <v>174</v>
      </c>
      <c r="C1307" t="s">
        <v>292</v>
      </c>
      <c r="D1307" t="s">
        <v>282</v>
      </c>
      <c r="E1307">
        <v>1.4532929999999999E-2</v>
      </c>
      <c r="F1307">
        <v>0.29330417079999999</v>
      </c>
      <c r="H1307" t="s">
        <v>34</v>
      </c>
    </row>
    <row r="1308" spans="1:8" x14ac:dyDescent="0.25">
      <c r="A1308">
        <v>1307</v>
      </c>
      <c r="B1308" t="s">
        <v>174</v>
      </c>
      <c r="C1308" t="s">
        <v>292</v>
      </c>
      <c r="D1308" t="s">
        <v>281</v>
      </c>
      <c r="E1308">
        <v>0.33227299999999999</v>
      </c>
      <c r="F1308">
        <v>18.959053999999998</v>
      </c>
      <c r="H1308" t="s">
        <v>34</v>
      </c>
    </row>
    <row r="1309" spans="1:8" x14ac:dyDescent="0.25">
      <c r="A1309">
        <v>1308</v>
      </c>
      <c r="B1309" t="s">
        <v>174</v>
      </c>
      <c r="C1309" t="s">
        <v>292</v>
      </c>
      <c r="D1309" t="s">
        <v>280</v>
      </c>
      <c r="E1309">
        <v>8.5709000000000002E-4</v>
      </c>
      <c r="F1309">
        <v>2.1966788928658401E-2</v>
      </c>
      <c r="H1309" t="s">
        <v>34</v>
      </c>
    </row>
    <row r="1310" spans="1:8" x14ac:dyDescent="0.25">
      <c r="A1310">
        <v>1309</v>
      </c>
      <c r="B1310" t="s">
        <v>366</v>
      </c>
      <c r="C1310" t="s">
        <v>294</v>
      </c>
      <c r="D1310" t="s">
        <v>285</v>
      </c>
      <c r="E1310">
        <v>9.7909999999999989E-4</v>
      </c>
      <c r="F1310">
        <v>61.571436668632302</v>
      </c>
      <c r="G1310" t="s">
        <v>291</v>
      </c>
      <c r="H1310" t="s">
        <v>34</v>
      </c>
    </row>
    <row r="1311" spans="1:8" x14ac:dyDescent="0.25">
      <c r="A1311">
        <v>1310</v>
      </c>
      <c r="B1311" t="s">
        <v>365</v>
      </c>
      <c r="C1311" t="s">
        <v>294</v>
      </c>
      <c r="D1311" t="s">
        <v>277</v>
      </c>
      <c r="E1311">
        <v>1.9856999999999999E-4</v>
      </c>
      <c r="F1311">
        <v>8.3841905410735809</v>
      </c>
      <c r="G1311" t="s">
        <v>291</v>
      </c>
      <c r="H1311" t="s">
        <v>34</v>
      </c>
    </row>
    <row r="1312" spans="1:8" x14ac:dyDescent="0.25">
      <c r="A1312">
        <v>1311</v>
      </c>
      <c r="B1312" t="s">
        <v>365</v>
      </c>
      <c r="C1312" t="s">
        <v>294</v>
      </c>
      <c r="D1312" t="s">
        <v>284</v>
      </c>
      <c r="E1312">
        <v>2.1681000000000001E-4</v>
      </c>
      <c r="F1312">
        <v>8.6327771271685005</v>
      </c>
      <c r="G1312" t="s">
        <v>291</v>
      </c>
      <c r="H1312" t="s">
        <v>34</v>
      </c>
    </row>
    <row r="1313" spans="1:8" x14ac:dyDescent="0.25">
      <c r="A1313">
        <v>1312</v>
      </c>
      <c r="B1313" t="s">
        <v>364</v>
      </c>
      <c r="C1313" t="s">
        <v>294</v>
      </c>
      <c r="D1313" t="s">
        <v>279</v>
      </c>
      <c r="E1313">
        <v>2.6299999999999998E-6</v>
      </c>
      <c r="F1313">
        <v>2.2189121795961199E-2</v>
      </c>
      <c r="G1313" t="s">
        <v>291</v>
      </c>
      <c r="H1313" t="s">
        <v>34</v>
      </c>
    </row>
    <row r="1314" spans="1:8" x14ac:dyDescent="0.25">
      <c r="A1314">
        <v>1313</v>
      </c>
      <c r="B1314" t="s">
        <v>175</v>
      </c>
      <c r="C1314" t="s">
        <v>292</v>
      </c>
      <c r="D1314" t="s">
        <v>283</v>
      </c>
      <c r="E1314">
        <v>5.7369999999999999E-3</v>
      </c>
      <c r="F1314">
        <v>0.114841</v>
      </c>
      <c r="H1314" t="s">
        <v>34</v>
      </c>
    </row>
    <row r="1315" spans="1:8" x14ac:dyDescent="0.25">
      <c r="A1315">
        <v>1314</v>
      </c>
      <c r="B1315" t="s">
        <v>175</v>
      </c>
      <c r="C1315" t="s">
        <v>292</v>
      </c>
      <c r="D1315" t="s">
        <v>279</v>
      </c>
      <c r="E1315">
        <v>2.6678999999999999E-4</v>
      </c>
      <c r="F1315">
        <v>2.2186486817934298E-2</v>
      </c>
      <c r="G1315" t="s">
        <v>291</v>
      </c>
      <c r="H1315" t="s">
        <v>34</v>
      </c>
    </row>
    <row r="1316" spans="1:8" x14ac:dyDescent="0.25">
      <c r="A1316">
        <v>1315</v>
      </c>
      <c r="B1316" t="s">
        <v>176</v>
      </c>
      <c r="C1316" t="s">
        <v>292</v>
      </c>
      <c r="D1316" t="s">
        <v>277</v>
      </c>
      <c r="E1316">
        <v>0.22363016999999999</v>
      </c>
      <c r="F1316">
        <v>8.3839919638990796</v>
      </c>
      <c r="G1316" t="s">
        <v>291</v>
      </c>
      <c r="H1316" t="s">
        <v>34</v>
      </c>
    </row>
    <row r="1317" spans="1:8" x14ac:dyDescent="0.25">
      <c r="A1317">
        <v>1316</v>
      </c>
      <c r="B1317" t="s">
        <v>176</v>
      </c>
      <c r="C1317" t="s">
        <v>292</v>
      </c>
      <c r="D1317" t="s">
        <v>284</v>
      </c>
      <c r="E1317">
        <v>0.30049146999999998</v>
      </c>
      <c r="F1317">
        <v>8.6325603112116607</v>
      </c>
      <c r="G1317" t="s">
        <v>291</v>
      </c>
      <c r="H1317" t="s">
        <v>34</v>
      </c>
    </row>
    <row r="1318" spans="1:8" x14ac:dyDescent="0.25">
      <c r="A1318">
        <v>1317</v>
      </c>
      <c r="B1318" t="s">
        <v>177</v>
      </c>
      <c r="C1318" t="s">
        <v>292</v>
      </c>
      <c r="D1318" t="s">
        <v>283</v>
      </c>
      <c r="E1318">
        <v>2.7160000000000001E-3</v>
      </c>
      <c r="F1318">
        <v>0.10910400000000001</v>
      </c>
      <c r="H1318" t="s">
        <v>34</v>
      </c>
    </row>
    <row r="1319" spans="1:8" x14ac:dyDescent="0.25">
      <c r="A1319">
        <v>1318</v>
      </c>
      <c r="B1319" t="s">
        <v>177</v>
      </c>
      <c r="C1319" t="s">
        <v>292</v>
      </c>
      <c r="D1319" t="s">
        <v>282</v>
      </c>
      <c r="E1319">
        <v>1.529953E-2</v>
      </c>
      <c r="F1319">
        <v>0.27877123549999999</v>
      </c>
      <c r="H1319" t="s">
        <v>34</v>
      </c>
    </row>
    <row r="1320" spans="1:8" x14ac:dyDescent="0.25">
      <c r="A1320">
        <v>1319</v>
      </c>
      <c r="B1320" t="s">
        <v>177</v>
      </c>
      <c r="C1320" t="s">
        <v>292</v>
      </c>
      <c r="D1320" t="s">
        <v>281</v>
      </c>
      <c r="E1320">
        <v>0.34295599999999998</v>
      </c>
      <c r="F1320">
        <v>18.626781000000001</v>
      </c>
      <c r="H1320" t="s">
        <v>34</v>
      </c>
    </row>
    <row r="1321" spans="1:8" x14ac:dyDescent="0.25">
      <c r="A1321">
        <v>1320</v>
      </c>
      <c r="B1321" t="s">
        <v>177</v>
      </c>
      <c r="C1321" t="s">
        <v>292</v>
      </c>
      <c r="D1321" t="s">
        <v>280</v>
      </c>
      <c r="E1321">
        <v>8.7514999999999999E-4</v>
      </c>
      <c r="F1321">
        <v>2.1109694080417199E-2</v>
      </c>
      <c r="H1321" t="s">
        <v>34</v>
      </c>
    </row>
    <row r="1322" spans="1:8" x14ac:dyDescent="0.25">
      <c r="A1322">
        <v>1321</v>
      </c>
      <c r="B1322" t="s">
        <v>178</v>
      </c>
      <c r="C1322" t="s">
        <v>292</v>
      </c>
      <c r="D1322" t="s">
        <v>285</v>
      </c>
      <c r="E1322">
        <v>2.4399291500000002</v>
      </c>
      <c r="F1322">
        <v>61.570457562186398</v>
      </c>
      <c r="G1322" t="s">
        <v>291</v>
      </c>
      <c r="H1322" t="s">
        <v>34</v>
      </c>
    </row>
    <row r="1323" spans="1:8" x14ac:dyDescent="0.25">
      <c r="A1323">
        <v>1322</v>
      </c>
      <c r="B1323" t="s">
        <v>178</v>
      </c>
      <c r="C1323" t="s">
        <v>292</v>
      </c>
      <c r="D1323" t="s">
        <v>279</v>
      </c>
      <c r="E1323">
        <v>2.1971400000000002E-3</v>
      </c>
      <c r="F1323">
        <v>2.19196906021434E-2</v>
      </c>
      <c r="G1323" t="s">
        <v>291</v>
      </c>
      <c r="H1323" t="s">
        <v>34</v>
      </c>
    </row>
    <row r="1324" spans="1:8" x14ac:dyDescent="0.25">
      <c r="A1324">
        <v>1323</v>
      </c>
      <c r="B1324" t="s">
        <v>179</v>
      </c>
      <c r="C1324" t="s">
        <v>292</v>
      </c>
      <c r="D1324" t="s">
        <v>279</v>
      </c>
      <c r="E1324">
        <v>9.4163000000000005E-4</v>
      </c>
      <c r="F1324">
        <v>1.97225452956299E-2</v>
      </c>
      <c r="G1324" t="s">
        <v>291</v>
      </c>
      <c r="H1324" t="s">
        <v>34</v>
      </c>
    </row>
    <row r="1325" spans="1:8" x14ac:dyDescent="0.25">
      <c r="A1325">
        <v>1324</v>
      </c>
      <c r="B1325" t="s">
        <v>179</v>
      </c>
      <c r="C1325" t="s">
        <v>292</v>
      </c>
      <c r="D1325" t="s">
        <v>271</v>
      </c>
      <c r="E1325">
        <v>1.6390999999999999E-4</v>
      </c>
      <c r="F1325">
        <v>4.2332400000000001E-3</v>
      </c>
      <c r="G1325" t="s">
        <v>289</v>
      </c>
      <c r="H1325" t="s">
        <v>34</v>
      </c>
    </row>
    <row r="1326" spans="1:8" x14ac:dyDescent="0.25">
      <c r="A1326">
        <v>1325</v>
      </c>
      <c r="B1326" t="s">
        <v>182</v>
      </c>
      <c r="C1326" t="s">
        <v>292</v>
      </c>
      <c r="D1326" t="s">
        <v>283</v>
      </c>
      <c r="E1326">
        <v>5.1970000000000002E-3</v>
      </c>
      <c r="F1326">
        <v>0.106388</v>
      </c>
      <c r="H1326" t="s">
        <v>34</v>
      </c>
    </row>
    <row r="1327" spans="1:8" x14ac:dyDescent="0.25">
      <c r="A1327">
        <v>1326</v>
      </c>
      <c r="B1327" t="s">
        <v>182</v>
      </c>
      <c r="C1327" t="s">
        <v>292</v>
      </c>
      <c r="D1327" t="s">
        <v>279</v>
      </c>
      <c r="E1327">
        <v>2.6360000000000001E-4</v>
      </c>
      <c r="F1327">
        <v>1.87809115928383E-2</v>
      </c>
      <c r="G1327" t="s">
        <v>291</v>
      </c>
      <c r="H1327" t="s">
        <v>34</v>
      </c>
    </row>
    <row r="1328" spans="1:8" x14ac:dyDescent="0.25">
      <c r="A1328">
        <v>1327</v>
      </c>
      <c r="B1328" t="s">
        <v>183</v>
      </c>
      <c r="C1328" t="s">
        <v>292</v>
      </c>
      <c r="D1328" t="s">
        <v>277</v>
      </c>
      <c r="E1328">
        <v>0.23764677000000001</v>
      </c>
      <c r="F1328">
        <v>8.1603617862188695</v>
      </c>
      <c r="G1328" t="s">
        <v>291</v>
      </c>
      <c r="H1328" t="s">
        <v>34</v>
      </c>
    </row>
    <row r="1329" spans="1:8" x14ac:dyDescent="0.25">
      <c r="A1329">
        <v>1328</v>
      </c>
      <c r="B1329" t="s">
        <v>183</v>
      </c>
      <c r="C1329" t="s">
        <v>292</v>
      </c>
      <c r="D1329" t="s">
        <v>284</v>
      </c>
      <c r="E1329">
        <v>0.24393169000000001</v>
      </c>
      <c r="F1329">
        <v>8.3320688384394206</v>
      </c>
      <c r="G1329" t="s">
        <v>291</v>
      </c>
      <c r="H1329" t="s">
        <v>34</v>
      </c>
    </row>
    <row r="1330" spans="1:8" x14ac:dyDescent="0.25">
      <c r="A1330">
        <v>1329</v>
      </c>
      <c r="B1330" t="s">
        <v>184</v>
      </c>
      <c r="C1330" t="s">
        <v>292</v>
      </c>
      <c r="D1330" t="s">
        <v>283</v>
      </c>
      <c r="E1330">
        <v>2.4610000000000001E-3</v>
      </c>
      <c r="F1330">
        <v>0.101191</v>
      </c>
      <c r="H1330" t="s">
        <v>34</v>
      </c>
    </row>
    <row r="1331" spans="1:8" x14ac:dyDescent="0.25">
      <c r="A1331">
        <v>1330</v>
      </c>
      <c r="B1331" t="s">
        <v>184</v>
      </c>
      <c r="C1331" t="s">
        <v>292</v>
      </c>
      <c r="D1331" t="s">
        <v>282</v>
      </c>
      <c r="E1331">
        <v>1.343247E-2</v>
      </c>
      <c r="F1331">
        <v>0.26347169869999998</v>
      </c>
      <c r="H1331" t="s">
        <v>34</v>
      </c>
    </row>
    <row r="1332" spans="1:8" x14ac:dyDescent="0.25">
      <c r="A1332">
        <v>1331</v>
      </c>
      <c r="B1332" t="s">
        <v>184</v>
      </c>
      <c r="C1332" t="s">
        <v>292</v>
      </c>
      <c r="D1332" t="s">
        <v>281</v>
      </c>
      <c r="E1332">
        <v>0.31711299999999998</v>
      </c>
      <c r="F1332">
        <v>18.283825</v>
      </c>
      <c r="H1332" t="s">
        <v>34</v>
      </c>
    </row>
    <row r="1333" spans="1:8" x14ac:dyDescent="0.25">
      <c r="A1333">
        <v>1332</v>
      </c>
      <c r="B1333" t="s">
        <v>184</v>
      </c>
      <c r="C1333" t="s">
        <v>292</v>
      </c>
      <c r="D1333" t="s">
        <v>280</v>
      </c>
      <c r="E1333">
        <v>9.1116999999999999E-4</v>
      </c>
      <c r="F1333">
        <v>2.0234536467527601E-2</v>
      </c>
      <c r="H1333" t="s">
        <v>34</v>
      </c>
    </row>
    <row r="1334" spans="1:8" x14ac:dyDescent="0.25">
      <c r="A1334">
        <v>1333</v>
      </c>
      <c r="B1334" t="s">
        <v>185</v>
      </c>
      <c r="C1334" t="s">
        <v>292</v>
      </c>
      <c r="D1334" t="s">
        <v>283</v>
      </c>
      <c r="E1334">
        <v>4.9249999999999997E-3</v>
      </c>
      <c r="F1334">
        <v>9.8729999999999998E-2</v>
      </c>
      <c r="H1334" t="s">
        <v>34</v>
      </c>
    </row>
    <row r="1335" spans="1:8" x14ac:dyDescent="0.25">
      <c r="A1335">
        <v>1334</v>
      </c>
      <c r="B1335" t="s">
        <v>185</v>
      </c>
      <c r="C1335" t="s">
        <v>292</v>
      </c>
      <c r="D1335" t="s">
        <v>279</v>
      </c>
      <c r="E1335">
        <v>2.5483999999999999E-4</v>
      </c>
      <c r="F1335">
        <v>1.8517305704689301E-2</v>
      </c>
      <c r="G1335" t="s">
        <v>291</v>
      </c>
      <c r="H1335" t="s">
        <v>34</v>
      </c>
    </row>
    <row r="1336" spans="1:8" x14ac:dyDescent="0.25">
      <c r="A1336">
        <v>1335</v>
      </c>
      <c r="B1336" t="s">
        <v>186</v>
      </c>
      <c r="C1336" t="s">
        <v>292</v>
      </c>
      <c r="D1336" t="s">
        <v>277</v>
      </c>
      <c r="E1336">
        <v>0.23888822000000001</v>
      </c>
      <c r="F1336">
        <v>7.9227150062908196</v>
      </c>
      <c r="G1336" t="s">
        <v>291</v>
      </c>
      <c r="H1336" t="s">
        <v>34</v>
      </c>
    </row>
    <row r="1337" spans="1:8" x14ac:dyDescent="0.25">
      <c r="A1337">
        <v>1336</v>
      </c>
      <c r="B1337" t="s">
        <v>186</v>
      </c>
      <c r="C1337" t="s">
        <v>292</v>
      </c>
      <c r="D1337" t="s">
        <v>284</v>
      </c>
      <c r="E1337">
        <v>0.26954282000000002</v>
      </c>
      <c r="F1337">
        <v>8.0881371402540498</v>
      </c>
      <c r="G1337" t="s">
        <v>291</v>
      </c>
      <c r="H1337" t="s">
        <v>34</v>
      </c>
    </row>
    <row r="1338" spans="1:8" x14ac:dyDescent="0.25">
      <c r="A1338">
        <v>1337</v>
      </c>
      <c r="B1338" t="s">
        <v>187</v>
      </c>
      <c r="C1338" t="s">
        <v>292</v>
      </c>
      <c r="D1338" t="s">
        <v>283</v>
      </c>
      <c r="E1338">
        <v>2.3319999999999999E-3</v>
      </c>
      <c r="F1338">
        <v>9.3804999999999999E-2</v>
      </c>
      <c r="H1338" t="s">
        <v>34</v>
      </c>
    </row>
    <row r="1339" spans="1:8" x14ac:dyDescent="0.25">
      <c r="A1339">
        <v>1338</v>
      </c>
      <c r="B1339" t="s">
        <v>187</v>
      </c>
      <c r="C1339" t="s">
        <v>292</v>
      </c>
      <c r="D1339" t="s">
        <v>282</v>
      </c>
      <c r="E1339">
        <v>1.2744210000000001E-2</v>
      </c>
      <c r="F1339">
        <v>0.25003922519999999</v>
      </c>
      <c r="H1339" t="s">
        <v>34</v>
      </c>
    </row>
    <row r="1340" spans="1:8" x14ac:dyDescent="0.25">
      <c r="A1340">
        <v>1339</v>
      </c>
      <c r="B1340" t="s">
        <v>187</v>
      </c>
      <c r="C1340" t="s">
        <v>292</v>
      </c>
      <c r="D1340" t="s">
        <v>281</v>
      </c>
      <c r="E1340">
        <v>0.28064600000000001</v>
      </c>
      <c r="F1340">
        <v>17.966712000000001</v>
      </c>
      <c r="H1340" t="s">
        <v>34</v>
      </c>
    </row>
    <row r="1341" spans="1:8" x14ac:dyDescent="0.25">
      <c r="A1341">
        <v>1340</v>
      </c>
      <c r="B1341" t="s">
        <v>187</v>
      </c>
      <c r="C1341" t="s">
        <v>292</v>
      </c>
      <c r="D1341" t="s">
        <v>280</v>
      </c>
      <c r="E1341">
        <v>8.7688999999999996E-4</v>
      </c>
      <c r="F1341">
        <v>1.9323363601805699E-2</v>
      </c>
      <c r="H1341" t="s">
        <v>34</v>
      </c>
    </row>
    <row r="1342" spans="1:8" x14ac:dyDescent="0.25">
      <c r="A1342">
        <v>1341</v>
      </c>
      <c r="B1342" t="s">
        <v>188</v>
      </c>
      <c r="C1342" t="s">
        <v>292</v>
      </c>
      <c r="D1342" t="s">
        <v>283</v>
      </c>
      <c r="E1342">
        <v>4.7959999999999999E-3</v>
      </c>
      <c r="F1342">
        <v>9.1472999999999999E-2</v>
      </c>
      <c r="H1342" t="s">
        <v>34</v>
      </c>
    </row>
    <row r="1343" spans="1:8" x14ac:dyDescent="0.25">
      <c r="A1343">
        <v>1342</v>
      </c>
      <c r="B1343" t="s">
        <v>188</v>
      </c>
      <c r="C1343" t="s">
        <v>292</v>
      </c>
      <c r="D1343" t="s">
        <v>279</v>
      </c>
      <c r="E1343">
        <v>2.4885E-4</v>
      </c>
      <c r="F1343">
        <v>1.8262462123606799E-2</v>
      </c>
      <c r="G1343" t="s">
        <v>291</v>
      </c>
      <c r="H1343" t="s">
        <v>34</v>
      </c>
    </row>
    <row r="1344" spans="1:8" x14ac:dyDescent="0.25">
      <c r="A1344">
        <v>1343</v>
      </c>
      <c r="B1344" t="s">
        <v>189</v>
      </c>
      <c r="C1344" t="s">
        <v>292</v>
      </c>
      <c r="D1344" t="s">
        <v>277</v>
      </c>
      <c r="E1344">
        <v>0.26512953</v>
      </c>
      <c r="F1344">
        <v>7.6838267857399298</v>
      </c>
      <c r="G1344" t="s">
        <v>291</v>
      </c>
      <c r="H1344" t="s">
        <v>34</v>
      </c>
    </row>
    <row r="1345" spans="1:8" x14ac:dyDescent="0.25">
      <c r="A1345">
        <v>1344</v>
      </c>
      <c r="B1345" t="s">
        <v>189</v>
      </c>
      <c r="C1345" t="s">
        <v>292</v>
      </c>
      <c r="D1345" t="s">
        <v>284</v>
      </c>
      <c r="E1345">
        <v>0.29745343000000002</v>
      </c>
      <c r="F1345">
        <v>7.8185943139391396</v>
      </c>
      <c r="G1345" t="s">
        <v>291</v>
      </c>
      <c r="H1345" t="s">
        <v>34</v>
      </c>
    </row>
    <row r="1346" spans="1:8" x14ac:dyDescent="0.25">
      <c r="A1346">
        <v>1345</v>
      </c>
      <c r="B1346" t="s">
        <v>190</v>
      </c>
      <c r="C1346" t="s">
        <v>292</v>
      </c>
      <c r="D1346" t="s">
        <v>283</v>
      </c>
      <c r="E1346">
        <v>2.271E-3</v>
      </c>
      <c r="F1346">
        <v>8.6677000000000004E-2</v>
      </c>
      <c r="H1346" t="s">
        <v>34</v>
      </c>
    </row>
    <row r="1347" spans="1:8" x14ac:dyDescent="0.25">
      <c r="A1347">
        <v>1346</v>
      </c>
      <c r="B1347" t="s">
        <v>190</v>
      </c>
      <c r="C1347" t="s">
        <v>292</v>
      </c>
      <c r="D1347" t="s">
        <v>282</v>
      </c>
      <c r="E1347">
        <v>1.226611E-2</v>
      </c>
      <c r="F1347">
        <v>0.23729501150000001</v>
      </c>
      <c r="H1347" t="s">
        <v>34</v>
      </c>
    </row>
    <row r="1348" spans="1:8" x14ac:dyDescent="0.25">
      <c r="A1348">
        <v>1347</v>
      </c>
      <c r="B1348" t="s">
        <v>190</v>
      </c>
      <c r="C1348" t="s">
        <v>292</v>
      </c>
      <c r="D1348" t="s">
        <v>281</v>
      </c>
      <c r="E1348">
        <v>0.27305200000000002</v>
      </c>
      <c r="F1348">
        <v>17.686066</v>
      </c>
      <c r="H1348" t="s">
        <v>34</v>
      </c>
    </row>
    <row r="1349" spans="1:8" x14ac:dyDescent="0.25">
      <c r="A1349">
        <v>1348</v>
      </c>
      <c r="B1349" t="s">
        <v>190</v>
      </c>
      <c r="C1349" t="s">
        <v>292</v>
      </c>
      <c r="D1349" t="s">
        <v>280</v>
      </c>
      <c r="E1349">
        <v>8.6693000000000002E-4</v>
      </c>
      <c r="F1349">
        <v>1.8446468159136899E-2</v>
      </c>
      <c r="H1349" t="s">
        <v>34</v>
      </c>
    </row>
    <row r="1350" spans="1:8" x14ac:dyDescent="0.25">
      <c r="A1350">
        <v>1349</v>
      </c>
      <c r="B1350" t="s">
        <v>363</v>
      </c>
      <c r="C1350" t="s">
        <v>294</v>
      </c>
      <c r="D1350" t="s">
        <v>271</v>
      </c>
      <c r="E1350">
        <v>5.9999999999999995E-8</v>
      </c>
      <c r="F1350">
        <v>4.0693300000000003E-3</v>
      </c>
      <c r="G1350" t="s">
        <v>289</v>
      </c>
      <c r="H1350" t="s">
        <v>34</v>
      </c>
    </row>
    <row r="1351" spans="1:8" x14ac:dyDescent="0.25">
      <c r="A1351">
        <v>1350</v>
      </c>
      <c r="B1351" t="s">
        <v>362</v>
      </c>
      <c r="C1351" t="s">
        <v>294</v>
      </c>
      <c r="D1351" t="s">
        <v>285</v>
      </c>
      <c r="E1351">
        <v>4.1574E-4</v>
      </c>
      <c r="F1351">
        <v>59.130528403065199</v>
      </c>
      <c r="G1351" t="s">
        <v>291</v>
      </c>
      <c r="H1351" t="s">
        <v>34</v>
      </c>
    </row>
    <row r="1352" spans="1:8" x14ac:dyDescent="0.25">
      <c r="A1352">
        <v>1351</v>
      </c>
      <c r="B1352" t="s">
        <v>361</v>
      </c>
      <c r="C1352" t="s">
        <v>294</v>
      </c>
      <c r="D1352" t="s">
        <v>277</v>
      </c>
      <c r="E1352">
        <v>2.7101000000000002E-4</v>
      </c>
      <c r="F1352">
        <v>7.4186972509265301</v>
      </c>
      <c r="G1352" t="s">
        <v>291</v>
      </c>
      <c r="H1352" t="s">
        <v>34</v>
      </c>
    </row>
    <row r="1353" spans="1:8" x14ac:dyDescent="0.25">
      <c r="A1353">
        <v>1352</v>
      </c>
      <c r="B1353" t="s">
        <v>361</v>
      </c>
      <c r="C1353" t="s">
        <v>294</v>
      </c>
      <c r="D1353" t="s">
        <v>284</v>
      </c>
      <c r="E1353">
        <v>2.7769999999999997E-4</v>
      </c>
      <c r="F1353">
        <v>7.52114087684099</v>
      </c>
      <c r="G1353" t="s">
        <v>291</v>
      </c>
      <c r="H1353" t="s">
        <v>34</v>
      </c>
    </row>
    <row r="1354" spans="1:8" x14ac:dyDescent="0.25">
      <c r="A1354">
        <v>1353</v>
      </c>
      <c r="B1354" t="s">
        <v>360</v>
      </c>
      <c r="C1354" t="s">
        <v>294</v>
      </c>
      <c r="D1354" t="s">
        <v>279</v>
      </c>
      <c r="E1354">
        <v>2.4700000000000001E-6</v>
      </c>
      <c r="F1354">
        <v>1.8013605999280001E-2</v>
      </c>
      <c r="G1354" t="s">
        <v>291</v>
      </c>
      <c r="H1354" t="s">
        <v>34</v>
      </c>
    </row>
    <row r="1355" spans="1:8" x14ac:dyDescent="0.25">
      <c r="A1355">
        <v>1354</v>
      </c>
      <c r="B1355" t="s">
        <v>191</v>
      </c>
      <c r="C1355" t="s">
        <v>292</v>
      </c>
      <c r="D1355" t="s">
        <v>283</v>
      </c>
      <c r="E1355">
        <v>4.9199999999999999E-3</v>
      </c>
      <c r="F1355">
        <v>8.4405999999999995E-2</v>
      </c>
      <c r="H1355" t="s">
        <v>34</v>
      </c>
    </row>
    <row r="1356" spans="1:8" x14ac:dyDescent="0.25">
      <c r="A1356">
        <v>1355</v>
      </c>
      <c r="B1356" t="s">
        <v>191</v>
      </c>
      <c r="C1356" t="s">
        <v>292</v>
      </c>
      <c r="D1356" t="s">
        <v>279</v>
      </c>
      <c r="E1356">
        <v>2.4067000000000001E-4</v>
      </c>
      <c r="F1356">
        <v>1.80111342983344E-2</v>
      </c>
      <c r="G1356" t="s">
        <v>291</v>
      </c>
      <c r="H1356" t="s">
        <v>34</v>
      </c>
    </row>
    <row r="1357" spans="1:8" x14ac:dyDescent="0.25">
      <c r="A1357">
        <v>1356</v>
      </c>
      <c r="B1357" t="s">
        <v>192</v>
      </c>
      <c r="C1357" t="s">
        <v>292</v>
      </c>
      <c r="D1357" t="s">
        <v>277</v>
      </c>
      <c r="E1357">
        <v>0.25575535999999999</v>
      </c>
      <c r="F1357">
        <v>7.4184262326377803</v>
      </c>
      <c r="G1357" t="s">
        <v>291</v>
      </c>
      <c r="H1357" t="s">
        <v>34</v>
      </c>
    </row>
    <row r="1358" spans="1:8" x14ac:dyDescent="0.25">
      <c r="A1358">
        <v>1357</v>
      </c>
      <c r="B1358" t="s">
        <v>192</v>
      </c>
      <c r="C1358" t="s">
        <v>292</v>
      </c>
      <c r="D1358" t="s">
        <v>284</v>
      </c>
      <c r="E1358">
        <v>0.28246579999999999</v>
      </c>
      <c r="F1358">
        <v>7.5208631766398</v>
      </c>
      <c r="G1358" t="s">
        <v>291</v>
      </c>
      <c r="H1358" t="s">
        <v>34</v>
      </c>
    </row>
    <row r="1359" spans="1:8" x14ac:dyDescent="0.25">
      <c r="A1359">
        <v>1358</v>
      </c>
      <c r="B1359" t="s">
        <v>193</v>
      </c>
      <c r="C1359" t="s">
        <v>292</v>
      </c>
      <c r="D1359" t="s">
        <v>283</v>
      </c>
      <c r="E1359">
        <v>2.33E-3</v>
      </c>
      <c r="F1359">
        <v>7.9486000000000001E-2</v>
      </c>
      <c r="H1359" t="s">
        <v>34</v>
      </c>
    </row>
    <row r="1360" spans="1:8" x14ac:dyDescent="0.25">
      <c r="A1360">
        <v>1359</v>
      </c>
      <c r="B1360" t="s">
        <v>193</v>
      </c>
      <c r="C1360" t="s">
        <v>292</v>
      </c>
      <c r="D1360" t="s">
        <v>282</v>
      </c>
      <c r="E1360">
        <v>1.190716E-2</v>
      </c>
      <c r="F1360">
        <v>0.22502889300000001</v>
      </c>
      <c r="H1360" t="s">
        <v>34</v>
      </c>
    </row>
    <row r="1361" spans="1:8" x14ac:dyDescent="0.25">
      <c r="A1361">
        <v>1360</v>
      </c>
      <c r="B1361" t="s">
        <v>193</v>
      </c>
      <c r="C1361" t="s">
        <v>292</v>
      </c>
      <c r="D1361" t="s">
        <v>281</v>
      </c>
      <c r="E1361">
        <v>0.26376699999999997</v>
      </c>
      <c r="F1361">
        <v>17.413014</v>
      </c>
      <c r="H1361" t="s">
        <v>34</v>
      </c>
    </row>
    <row r="1362" spans="1:8" x14ac:dyDescent="0.25">
      <c r="A1362">
        <v>1361</v>
      </c>
      <c r="B1362" t="s">
        <v>193</v>
      </c>
      <c r="C1362" t="s">
        <v>292</v>
      </c>
      <c r="D1362" t="s">
        <v>280</v>
      </c>
      <c r="E1362">
        <v>8.4710999999999999E-4</v>
      </c>
      <c r="F1362">
        <v>1.75795282076678E-2</v>
      </c>
      <c r="H1362" t="s">
        <v>34</v>
      </c>
    </row>
    <row r="1363" spans="1:8" x14ac:dyDescent="0.25">
      <c r="A1363">
        <v>1362</v>
      </c>
      <c r="B1363" t="s">
        <v>194</v>
      </c>
      <c r="C1363" t="s">
        <v>292</v>
      </c>
      <c r="D1363" t="s">
        <v>283</v>
      </c>
      <c r="E1363">
        <v>4.8809999999999999E-3</v>
      </c>
      <c r="F1363">
        <v>7.7156000000000002E-2</v>
      </c>
      <c r="H1363" t="s">
        <v>34</v>
      </c>
    </row>
    <row r="1364" spans="1:8" x14ac:dyDescent="0.25">
      <c r="A1364">
        <v>1363</v>
      </c>
      <c r="B1364" t="s">
        <v>194</v>
      </c>
      <c r="C1364" t="s">
        <v>292</v>
      </c>
      <c r="D1364" t="s">
        <v>279</v>
      </c>
      <c r="E1364">
        <v>2.4515000000000002E-4</v>
      </c>
      <c r="F1364">
        <v>1.7770455720814201E-2</v>
      </c>
      <c r="G1364" t="s">
        <v>291</v>
      </c>
      <c r="H1364" t="s">
        <v>34</v>
      </c>
    </row>
    <row r="1365" spans="1:8" x14ac:dyDescent="0.25">
      <c r="A1365">
        <v>1364</v>
      </c>
      <c r="B1365" t="s">
        <v>195</v>
      </c>
      <c r="C1365" t="s">
        <v>292</v>
      </c>
      <c r="D1365" t="s">
        <v>277</v>
      </c>
      <c r="E1365">
        <v>0.24576396</v>
      </c>
      <c r="F1365">
        <v>7.1626708666637597</v>
      </c>
      <c r="G1365" t="s">
        <v>291</v>
      </c>
      <c r="H1365" t="s">
        <v>34</v>
      </c>
    </row>
    <row r="1366" spans="1:8" x14ac:dyDescent="0.25">
      <c r="A1366">
        <v>1365</v>
      </c>
      <c r="B1366" t="s">
        <v>195</v>
      </c>
      <c r="C1366" t="s">
        <v>292</v>
      </c>
      <c r="D1366" t="s">
        <v>284</v>
      </c>
      <c r="E1366">
        <v>0.26095628999999998</v>
      </c>
      <c r="F1366">
        <v>7.2383973733604998</v>
      </c>
      <c r="G1366" t="s">
        <v>291</v>
      </c>
      <c r="H1366" t="s">
        <v>34</v>
      </c>
    </row>
    <row r="1367" spans="1:8" x14ac:dyDescent="0.25">
      <c r="A1367">
        <v>1366</v>
      </c>
      <c r="B1367" t="s">
        <v>196</v>
      </c>
      <c r="C1367" t="s">
        <v>292</v>
      </c>
      <c r="D1367" t="s">
        <v>283</v>
      </c>
      <c r="E1367">
        <v>2.3110000000000001E-3</v>
      </c>
      <c r="F1367">
        <v>7.2275000000000006E-2</v>
      </c>
      <c r="H1367" t="s">
        <v>34</v>
      </c>
    </row>
    <row r="1368" spans="1:8" x14ac:dyDescent="0.25">
      <c r="A1368">
        <v>1367</v>
      </c>
      <c r="B1368" t="s">
        <v>196</v>
      </c>
      <c r="C1368" t="s">
        <v>292</v>
      </c>
      <c r="D1368" t="s">
        <v>282</v>
      </c>
      <c r="E1368">
        <v>1.1957880000000001E-2</v>
      </c>
      <c r="F1368">
        <v>0.2131217255</v>
      </c>
      <c r="H1368" t="s">
        <v>34</v>
      </c>
    </row>
    <row r="1369" spans="1:8" x14ac:dyDescent="0.25">
      <c r="A1369">
        <v>1368</v>
      </c>
      <c r="B1369" t="s">
        <v>196</v>
      </c>
      <c r="C1369" t="s">
        <v>292</v>
      </c>
      <c r="D1369" t="s">
        <v>281</v>
      </c>
      <c r="E1369">
        <v>0.26588699999999998</v>
      </c>
      <c r="F1369">
        <v>17.149246999999999</v>
      </c>
      <c r="H1369" t="s">
        <v>34</v>
      </c>
    </row>
    <row r="1370" spans="1:8" x14ac:dyDescent="0.25">
      <c r="A1370">
        <v>1369</v>
      </c>
      <c r="B1370" t="s">
        <v>196</v>
      </c>
      <c r="C1370" t="s">
        <v>292</v>
      </c>
      <c r="D1370" t="s">
        <v>280</v>
      </c>
      <c r="E1370">
        <v>8.5665999999999997E-4</v>
      </c>
      <c r="F1370">
        <v>1.6732412480344901E-2</v>
      </c>
      <c r="H1370" t="s">
        <v>34</v>
      </c>
    </row>
    <row r="1371" spans="1:8" x14ac:dyDescent="0.25">
      <c r="A1371">
        <v>1370</v>
      </c>
      <c r="B1371" t="s">
        <v>359</v>
      </c>
      <c r="C1371" t="s">
        <v>292</v>
      </c>
      <c r="D1371" t="s">
        <v>285</v>
      </c>
      <c r="E1371">
        <v>2.2989488300000001</v>
      </c>
      <c r="F1371">
        <v>59.130112656766201</v>
      </c>
      <c r="G1371" t="s">
        <v>291</v>
      </c>
      <c r="H1371" t="s">
        <v>34</v>
      </c>
    </row>
    <row r="1372" spans="1:8" x14ac:dyDescent="0.25">
      <c r="A1372">
        <v>1371</v>
      </c>
      <c r="B1372" t="s">
        <v>197</v>
      </c>
      <c r="C1372" t="s">
        <v>292</v>
      </c>
      <c r="D1372" t="s">
        <v>279</v>
      </c>
      <c r="E1372">
        <v>2.0189399999999999E-3</v>
      </c>
      <c r="F1372">
        <v>1.7525298351186699E-2</v>
      </c>
      <c r="G1372" t="s">
        <v>291</v>
      </c>
      <c r="H1372" t="s">
        <v>34</v>
      </c>
    </row>
    <row r="1373" spans="1:8" x14ac:dyDescent="0.25">
      <c r="A1373">
        <v>1372</v>
      </c>
      <c r="B1373" t="s">
        <v>198</v>
      </c>
      <c r="C1373" t="s">
        <v>292</v>
      </c>
      <c r="D1373" t="s">
        <v>283</v>
      </c>
      <c r="E1373">
        <v>5.1190000000000003E-3</v>
      </c>
      <c r="F1373">
        <v>6.9963999999999998E-2</v>
      </c>
      <c r="H1373" t="s">
        <v>34</v>
      </c>
    </row>
    <row r="1374" spans="1:8" x14ac:dyDescent="0.25">
      <c r="A1374">
        <v>1373</v>
      </c>
      <c r="B1374" t="s">
        <v>198</v>
      </c>
      <c r="C1374" t="s">
        <v>292</v>
      </c>
      <c r="D1374" t="s">
        <v>279</v>
      </c>
      <c r="E1374">
        <v>2.5218000000000001E-4</v>
      </c>
      <c r="F1374">
        <v>1.55063553071953E-2</v>
      </c>
      <c r="G1374" t="s">
        <v>291</v>
      </c>
      <c r="H1374" t="s">
        <v>34</v>
      </c>
    </row>
    <row r="1375" spans="1:8" x14ac:dyDescent="0.25">
      <c r="A1375">
        <v>1374</v>
      </c>
      <c r="B1375" t="s">
        <v>199</v>
      </c>
      <c r="C1375" t="s">
        <v>292</v>
      </c>
      <c r="D1375" t="s">
        <v>277</v>
      </c>
      <c r="E1375">
        <v>0.24903406</v>
      </c>
      <c r="F1375">
        <v>6.9169069039105802</v>
      </c>
      <c r="G1375" t="s">
        <v>291</v>
      </c>
      <c r="H1375" t="s">
        <v>34</v>
      </c>
    </row>
    <row r="1376" spans="1:8" x14ac:dyDescent="0.25">
      <c r="A1376">
        <v>1375</v>
      </c>
      <c r="B1376" t="s">
        <v>199</v>
      </c>
      <c r="C1376" t="s">
        <v>292</v>
      </c>
      <c r="D1376" t="s">
        <v>284</v>
      </c>
      <c r="E1376">
        <v>0.30859820999999998</v>
      </c>
      <c r="F1376">
        <v>6.9774410832557203</v>
      </c>
      <c r="G1376" t="s">
        <v>291</v>
      </c>
      <c r="H1376" t="s">
        <v>34</v>
      </c>
    </row>
    <row r="1377" spans="1:8" x14ac:dyDescent="0.25">
      <c r="A1377">
        <v>1376</v>
      </c>
      <c r="B1377" t="s">
        <v>358</v>
      </c>
      <c r="C1377" t="s">
        <v>292</v>
      </c>
      <c r="D1377" t="s">
        <v>283</v>
      </c>
      <c r="E1377">
        <v>2.4239999999999999E-3</v>
      </c>
      <c r="F1377">
        <v>6.4845E-2</v>
      </c>
      <c r="H1377" t="s">
        <v>34</v>
      </c>
    </row>
    <row r="1378" spans="1:8" x14ac:dyDescent="0.25">
      <c r="A1378">
        <v>1377</v>
      </c>
      <c r="B1378" t="s">
        <v>358</v>
      </c>
      <c r="C1378" t="s">
        <v>292</v>
      </c>
      <c r="D1378" t="s">
        <v>282</v>
      </c>
      <c r="E1378">
        <v>1.2363849999999999E-2</v>
      </c>
      <c r="F1378">
        <v>0.20116383739999999</v>
      </c>
      <c r="H1378" t="s">
        <v>34</v>
      </c>
    </row>
    <row r="1379" spans="1:8" x14ac:dyDescent="0.25">
      <c r="A1379">
        <v>1378</v>
      </c>
      <c r="B1379" t="s">
        <v>358</v>
      </c>
      <c r="C1379" t="s">
        <v>292</v>
      </c>
      <c r="D1379" t="s">
        <v>281</v>
      </c>
      <c r="E1379">
        <v>0.27222099999999999</v>
      </c>
      <c r="F1379">
        <v>16.88336</v>
      </c>
      <c r="H1379" t="s">
        <v>34</v>
      </c>
    </row>
    <row r="1380" spans="1:8" x14ac:dyDescent="0.25">
      <c r="A1380">
        <v>1379</v>
      </c>
      <c r="B1380" t="s">
        <v>200</v>
      </c>
      <c r="C1380" t="s">
        <v>292</v>
      </c>
      <c r="D1380" t="s">
        <v>280</v>
      </c>
      <c r="E1380">
        <v>8.8177999999999998E-4</v>
      </c>
      <c r="F1380">
        <v>1.5875746405380899E-2</v>
      </c>
      <c r="H1380" t="s">
        <v>34</v>
      </c>
    </row>
    <row r="1381" spans="1:8" x14ac:dyDescent="0.25">
      <c r="A1381">
        <v>1380</v>
      </c>
      <c r="B1381" t="s">
        <v>201</v>
      </c>
      <c r="C1381" t="s">
        <v>292</v>
      </c>
      <c r="D1381" t="s">
        <v>283</v>
      </c>
      <c r="E1381">
        <v>4.9849999999999998E-3</v>
      </c>
      <c r="F1381">
        <v>6.2420999999999997E-2</v>
      </c>
      <c r="H1381" t="s">
        <v>34</v>
      </c>
    </row>
    <row r="1382" spans="1:8" x14ac:dyDescent="0.25">
      <c r="A1382">
        <v>1381</v>
      </c>
      <c r="B1382" t="s">
        <v>201</v>
      </c>
      <c r="C1382" t="s">
        <v>292</v>
      </c>
      <c r="D1382" t="s">
        <v>279</v>
      </c>
      <c r="E1382">
        <v>2.4908999999999999E-4</v>
      </c>
      <c r="F1382">
        <v>1.52541707947981E-2</v>
      </c>
      <c r="G1382" t="s">
        <v>291</v>
      </c>
      <c r="H1382" t="s">
        <v>34</v>
      </c>
    </row>
    <row r="1383" spans="1:8" x14ac:dyDescent="0.25">
      <c r="A1383">
        <v>1382</v>
      </c>
      <c r="B1383" t="s">
        <v>357</v>
      </c>
      <c r="C1383" t="s">
        <v>292</v>
      </c>
      <c r="D1383" t="s">
        <v>277</v>
      </c>
      <c r="E1383">
        <v>0.27911068999999999</v>
      </c>
      <c r="F1383">
        <v>6.6678728402983101</v>
      </c>
      <c r="G1383" t="s">
        <v>291</v>
      </c>
      <c r="H1383" t="s">
        <v>34</v>
      </c>
    </row>
    <row r="1384" spans="1:8" x14ac:dyDescent="0.25">
      <c r="A1384">
        <v>1383</v>
      </c>
      <c r="B1384" t="s">
        <v>202</v>
      </c>
      <c r="C1384" t="s">
        <v>292</v>
      </c>
      <c r="D1384" t="s">
        <v>284</v>
      </c>
      <c r="E1384">
        <v>0.34011686000000002</v>
      </c>
      <c r="F1384">
        <v>6.66884286853118</v>
      </c>
      <c r="G1384" t="s">
        <v>291</v>
      </c>
      <c r="H1384" t="s">
        <v>34</v>
      </c>
    </row>
    <row r="1385" spans="1:8" x14ac:dyDescent="0.25">
      <c r="A1385">
        <v>1384</v>
      </c>
      <c r="B1385" t="s">
        <v>356</v>
      </c>
      <c r="C1385" t="s">
        <v>292</v>
      </c>
      <c r="D1385" t="s">
        <v>283</v>
      </c>
      <c r="E1385">
        <v>2.3600000000000001E-3</v>
      </c>
      <c r="F1385">
        <v>5.7436000000000001E-2</v>
      </c>
      <c r="H1385" t="s">
        <v>34</v>
      </c>
    </row>
    <row r="1386" spans="1:8" x14ac:dyDescent="0.25">
      <c r="A1386">
        <v>1385</v>
      </c>
      <c r="B1386" t="s">
        <v>356</v>
      </c>
      <c r="C1386" t="s">
        <v>292</v>
      </c>
      <c r="D1386" t="s">
        <v>282</v>
      </c>
      <c r="E1386">
        <v>1.218635E-2</v>
      </c>
      <c r="F1386">
        <v>0.1887999779</v>
      </c>
      <c r="H1386" t="s">
        <v>34</v>
      </c>
    </row>
    <row r="1387" spans="1:8" x14ac:dyDescent="0.25">
      <c r="A1387">
        <v>1386</v>
      </c>
      <c r="B1387" t="s">
        <v>203</v>
      </c>
      <c r="C1387" t="s">
        <v>292</v>
      </c>
      <c r="D1387" t="s">
        <v>281</v>
      </c>
      <c r="E1387">
        <v>0.270623</v>
      </c>
      <c r="F1387">
        <v>16.611139000000001</v>
      </c>
      <c r="H1387" t="s">
        <v>34</v>
      </c>
    </row>
    <row r="1388" spans="1:8" x14ac:dyDescent="0.25">
      <c r="A1388">
        <v>1387</v>
      </c>
      <c r="B1388" t="s">
        <v>203</v>
      </c>
      <c r="C1388" t="s">
        <v>292</v>
      </c>
      <c r="D1388" t="s">
        <v>280</v>
      </c>
      <c r="E1388">
        <v>8.7336E-4</v>
      </c>
      <c r="F1388">
        <v>1.49939623550294E-2</v>
      </c>
      <c r="H1388" t="s">
        <v>34</v>
      </c>
    </row>
    <row r="1389" spans="1:8" x14ac:dyDescent="0.25">
      <c r="A1389">
        <v>1388</v>
      </c>
      <c r="B1389" t="s">
        <v>355</v>
      </c>
      <c r="C1389" t="s">
        <v>292</v>
      </c>
      <c r="D1389" t="s">
        <v>279</v>
      </c>
      <c r="E1389">
        <v>8.7916000000000003E-4</v>
      </c>
      <c r="F1389">
        <v>1.50050750923318E-2</v>
      </c>
      <c r="G1389" t="s">
        <v>291</v>
      </c>
      <c r="H1389" t="s">
        <v>34</v>
      </c>
    </row>
    <row r="1390" spans="1:8" x14ac:dyDescent="0.25">
      <c r="A1390">
        <v>1389</v>
      </c>
      <c r="B1390" t="s">
        <v>204</v>
      </c>
      <c r="C1390" t="s">
        <v>292</v>
      </c>
      <c r="D1390" t="s">
        <v>271</v>
      </c>
      <c r="E1390">
        <v>1.4548E-4</v>
      </c>
      <c r="F1390">
        <v>4.0692699999999998E-3</v>
      </c>
      <c r="G1390" t="s">
        <v>289</v>
      </c>
      <c r="H1390" t="s">
        <v>34</v>
      </c>
    </row>
    <row r="1391" spans="1:8" x14ac:dyDescent="0.25">
      <c r="A1391">
        <v>1390</v>
      </c>
      <c r="B1391" t="s">
        <v>205</v>
      </c>
      <c r="C1391" t="s">
        <v>292</v>
      </c>
      <c r="D1391" t="s">
        <v>283</v>
      </c>
      <c r="E1391">
        <v>4.8979999999999996E-3</v>
      </c>
      <c r="F1391">
        <v>5.5076E-2</v>
      </c>
      <c r="H1391" t="s">
        <v>34</v>
      </c>
    </row>
    <row r="1392" spans="1:8" x14ac:dyDescent="0.25">
      <c r="A1392">
        <v>1391</v>
      </c>
      <c r="B1392" t="s">
        <v>205</v>
      </c>
      <c r="C1392" t="s">
        <v>292</v>
      </c>
      <c r="D1392" t="s">
        <v>279</v>
      </c>
      <c r="E1392">
        <v>2.5136000000000001E-4</v>
      </c>
      <c r="F1392">
        <v>1.41259137895095E-2</v>
      </c>
      <c r="G1392" t="s">
        <v>291</v>
      </c>
      <c r="H1392" t="s">
        <v>34</v>
      </c>
    </row>
    <row r="1393" spans="1:8" x14ac:dyDescent="0.25">
      <c r="A1393">
        <v>1392</v>
      </c>
      <c r="B1393" t="s">
        <v>206</v>
      </c>
      <c r="C1393" t="s">
        <v>292</v>
      </c>
      <c r="D1393" t="s">
        <v>277</v>
      </c>
      <c r="E1393">
        <v>0.30024261000000002</v>
      </c>
      <c r="F1393">
        <v>6.3887621438407898</v>
      </c>
      <c r="G1393" t="s">
        <v>291</v>
      </c>
      <c r="H1393" t="s">
        <v>34</v>
      </c>
    </row>
    <row r="1394" spans="1:8" x14ac:dyDescent="0.25">
      <c r="A1394">
        <v>1393</v>
      </c>
      <c r="B1394" t="s">
        <v>206</v>
      </c>
      <c r="C1394" t="s">
        <v>292</v>
      </c>
      <c r="D1394" t="s">
        <v>284</v>
      </c>
      <c r="E1394">
        <v>0.34013615000000003</v>
      </c>
      <c r="F1394">
        <v>6.3287259988265898</v>
      </c>
      <c r="G1394" t="s">
        <v>291</v>
      </c>
      <c r="H1394" t="s">
        <v>34</v>
      </c>
    </row>
    <row r="1395" spans="1:8" x14ac:dyDescent="0.25">
      <c r="A1395">
        <v>1394</v>
      </c>
      <c r="B1395" t="s">
        <v>354</v>
      </c>
      <c r="C1395" t="s">
        <v>292</v>
      </c>
      <c r="D1395" t="s">
        <v>283</v>
      </c>
      <c r="E1395">
        <v>2.3189999999999999E-3</v>
      </c>
      <c r="F1395">
        <v>5.0178E-2</v>
      </c>
      <c r="H1395" t="s">
        <v>34</v>
      </c>
    </row>
    <row r="1396" spans="1:8" x14ac:dyDescent="0.25">
      <c r="A1396">
        <v>1395</v>
      </c>
      <c r="B1396" t="s">
        <v>354</v>
      </c>
      <c r="C1396" t="s">
        <v>292</v>
      </c>
      <c r="D1396" t="s">
        <v>282</v>
      </c>
      <c r="E1396">
        <v>1.248524E-2</v>
      </c>
      <c r="F1396">
        <v>0.17661362180000001</v>
      </c>
      <c r="H1396" t="s">
        <v>34</v>
      </c>
    </row>
    <row r="1397" spans="1:8" x14ac:dyDescent="0.25">
      <c r="A1397">
        <v>1396</v>
      </c>
      <c r="B1397" t="s">
        <v>354</v>
      </c>
      <c r="C1397" t="s">
        <v>292</v>
      </c>
      <c r="D1397" t="s">
        <v>281</v>
      </c>
      <c r="E1397">
        <v>0.27162399999999998</v>
      </c>
      <c r="F1397">
        <v>16.340516000000001</v>
      </c>
      <c r="H1397" t="s">
        <v>34</v>
      </c>
    </row>
    <row r="1398" spans="1:8" x14ac:dyDescent="0.25">
      <c r="A1398">
        <v>1397</v>
      </c>
      <c r="B1398" t="s">
        <v>207</v>
      </c>
      <c r="C1398" t="s">
        <v>292</v>
      </c>
      <c r="D1398" t="s">
        <v>280</v>
      </c>
      <c r="E1398">
        <v>8.7944E-4</v>
      </c>
      <c r="F1398">
        <v>1.4120599687418601E-2</v>
      </c>
      <c r="H1398" t="s">
        <v>34</v>
      </c>
    </row>
    <row r="1399" spans="1:8" x14ac:dyDescent="0.25">
      <c r="A1399">
        <v>1398</v>
      </c>
      <c r="B1399" t="s">
        <v>208</v>
      </c>
      <c r="C1399" t="s">
        <v>292</v>
      </c>
      <c r="D1399" t="s">
        <v>283</v>
      </c>
      <c r="E1399">
        <v>4.6560000000000004E-3</v>
      </c>
      <c r="F1399">
        <v>4.7858999999999999E-2</v>
      </c>
      <c r="H1399" t="s">
        <v>34</v>
      </c>
    </row>
    <row r="1400" spans="1:8" x14ac:dyDescent="0.25">
      <c r="A1400">
        <v>1399</v>
      </c>
      <c r="B1400" t="s">
        <v>208</v>
      </c>
      <c r="C1400" t="s">
        <v>292</v>
      </c>
      <c r="D1400" t="s">
        <v>279</v>
      </c>
      <c r="E1400">
        <v>2.4551999999999999E-4</v>
      </c>
      <c r="F1400">
        <v>1.3874547613281701E-2</v>
      </c>
      <c r="G1400" t="s">
        <v>291</v>
      </c>
      <c r="H1400" t="s">
        <v>34</v>
      </c>
    </row>
    <row r="1401" spans="1:8" x14ac:dyDescent="0.25">
      <c r="A1401">
        <v>1400</v>
      </c>
      <c r="B1401" t="s">
        <v>353</v>
      </c>
      <c r="C1401" t="s">
        <v>292</v>
      </c>
      <c r="D1401" t="s">
        <v>277</v>
      </c>
      <c r="E1401">
        <v>0.33079404000000001</v>
      </c>
      <c r="F1401">
        <v>6.0885195329491903</v>
      </c>
      <c r="G1401" t="s">
        <v>291</v>
      </c>
      <c r="H1401" t="s">
        <v>34</v>
      </c>
    </row>
    <row r="1402" spans="1:8" x14ac:dyDescent="0.25">
      <c r="A1402">
        <v>1401</v>
      </c>
      <c r="B1402" t="s">
        <v>209</v>
      </c>
      <c r="C1402" t="s">
        <v>292</v>
      </c>
      <c r="D1402" t="s">
        <v>284</v>
      </c>
      <c r="E1402">
        <v>0.35516145999999998</v>
      </c>
      <c r="F1402">
        <v>5.9885898482353799</v>
      </c>
      <c r="G1402" t="s">
        <v>291</v>
      </c>
      <c r="H1402" t="s">
        <v>34</v>
      </c>
    </row>
    <row r="1403" spans="1:8" x14ac:dyDescent="0.25">
      <c r="A1403">
        <v>1402</v>
      </c>
      <c r="B1403" t="s">
        <v>352</v>
      </c>
      <c r="C1403" t="s">
        <v>292</v>
      </c>
      <c r="D1403" t="s">
        <v>283</v>
      </c>
      <c r="E1403">
        <v>2.2039999999999998E-3</v>
      </c>
      <c r="F1403">
        <v>4.3202999999999998E-2</v>
      </c>
      <c r="H1403" t="s">
        <v>34</v>
      </c>
    </row>
    <row r="1404" spans="1:8" x14ac:dyDescent="0.25">
      <c r="A1404">
        <v>1403</v>
      </c>
      <c r="B1404" t="s">
        <v>351</v>
      </c>
      <c r="C1404" t="s">
        <v>292</v>
      </c>
      <c r="D1404" t="s">
        <v>282</v>
      </c>
      <c r="E1404">
        <v>1.185457E-2</v>
      </c>
      <c r="F1404">
        <v>0.16412837499999999</v>
      </c>
      <c r="H1404" t="s">
        <v>34</v>
      </c>
    </row>
    <row r="1405" spans="1:8" x14ac:dyDescent="0.25">
      <c r="A1405">
        <v>1404</v>
      </c>
      <c r="B1405" t="s">
        <v>351</v>
      </c>
      <c r="C1405" t="s">
        <v>292</v>
      </c>
      <c r="D1405" t="s">
        <v>281</v>
      </c>
      <c r="E1405">
        <v>0.25670599999999999</v>
      </c>
      <c r="F1405">
        <v>16.068892000000002</v>
      </c>
      <c r="H1405" t="s">
        <v>34</v>
      </c>
    </row>
    <row r="1406" spans="1:8" x14ac:dyDescent="0.25">
      <c r="A1406">
        <v>1405</v>
      </c>
      <c r="B1406" t="s">
        <v>210</v>
      </c>
      <c r="C1406" t="s">
        <v>292</v>
      </c>
      <c r="D1406" t="s">
        <v>280</v>
      </c>
      <c r="E1406">
        <v>8.1950000000000002E-4</v>
      </c>
      <c r="F1406">
        <v>1.3241159548057E-2</v>
      </c>
      <c r="H1406" t="s">
        <v>34</v>
      </c>
    </row>
    <row r="1407" spans="1:8" x14ac:dyDescent="0.25">
      <c r="A1407">
        <v>1406</v>
      </c>
      <c r="B1407" t="s">
        <v>211</v>
      </c>
      <c r="C1407" t="s">
        <v>292</v>
      </c>
      <c r="D1407" t="s">
        <v>283</v>
      </c>
      <c r="E1407">
        <v>4.3800000000000002E-3</v>
      </c>
      <c r="F1407">
        <v>4.0999000000000001E-2</v>
      </c>
      <c r="H1407" t="s">
        <v>34</v>
      </c>
    </row>
    <row r="1408" spans="1:8" x14ac:dyDescent="0.25">
      <c r="A1408">
        <v>1407</v>
      </c>
      <c r="B1408" t="s">
        <v>211</v>
      </c>
      <c r="C1408" t="s">
        <v>292</v>
      </c>
      <c r="D1408" t="s">
        <v>279</v>
      </c>
      <c r="E1408">
        <v>2.2547999999999999E-4</v>
      </c>
      <c r="F1408">
        <v>1.36290276015673E-2</v>
      </c>
      <c r="G1408" t="s">
        <v>291</v>
      </c>
      <c r="H1408" t="s">
        <v>34</v>
      </c>
    </row>
    <row r="1409" spans="1:8" x14ac:dyDescent="0.25">
      <c r="A1409">
        <v>1408</v>
      </c>
      <c r="B1409" t="s">
        <v>350</v>
      </c>
      <c r="C1409" t="s">
        <v>292</v>
      </c>
      <c r="D1409" t="s">
        <v>277</v>
      </c>
      <c r="E1409">
        <v>0.30220037999999999</v>
      </c>
      <c r="F1409">
        <v>5.7577254905527901</v>
      </c>
      <c r="G1409" t="s">
        <v>291</v>
      </c>
      <c r="H1409" t="s">
        <v>34</v>
      </c>
    </row>
    <row r="1410" spans="1:8" x14ac:dyDescent="0.25">
      <c r="A1410">
        <v>1409</v>
      </c>
      <c r="B1410" t="s">
        <v>212</v>
      </c>
      <c r="C1410" t="s">
        <v>292</v>
      </c>
      <c r="D1410" t="s">
        <v>284</v>
      </c>
      <c r="E1410">
        <v>0.3174921</v>
      </c>
      <c r="F1410">
        <v>5.63342837960864</v>
      </c>
      <c r="G1410" t="s">
        <v>291</v>
      </c>
      <c r="H1410" t="s">
        <v>34</v>
      </c>
    </row>
    <row r="1411" spans="1:8" x14ac:dyDescent="0.25">
      <c r="A1411">
        <v>1410</v>
      </c>
      <c r="B1411" t="s">
        <v>349</v>
      </c>
      <c r="C1411" t="s">
        <v>292</v>
      </c>
      <c r="D1411" t="s">
        <v>283</v>
      </c>
      <c r="E1411">
        <v>2.0739999999999999E-3</v>
      </c>
      <c r="F1411">
        <v>3.6618999999999999E-2</v>
      </c>
      <c r="H1411" t="s">
        <v>34</v>
      </c>
    </row>
    <row r="1412" spans="1:8" x14ac:dyDescent="0.25">
      <c r="A1412">
        <v>1411</v>
      </c>
      <c r="B1412" t="s">
        <v>349</v>
      </c>
      <c r="C1412" t="s">
        <v>292</v>
      </c>
      <c r="D1412" t="s">
        <v>282</v>
      </c>
      <c r="E1412">
        <v>1.0742130000000001E-2</v>
      </c>
      <c r="F1412">
        <v>0.15227379899999999</v>
      </c>
      <c r="H1412" t="s">
        <v>34</v>
      </c>
    </row>
    <row r="1413" spans="1:8" x14ac:dyDescent="0.25">
      <c r="A1413">
        <v>1412</v>
      </c>
      <c r="B1413" t="s">
        <v>349</v>
      </c>
      <c r="C1413" t="s">
        <v>292</v>
      </c>
      <c r="D1413" t="s">
        <v>281</v>
      </c>
      <c r="E1413">
        <v>0.24432300000000001</v>
      </c>
      <c r="F1413">
        <v>15.812186000000001</v>
      </c>
      <c r="H1413" t="s">
        <v>34</v>
      </c>
    </row>
    <row r="1414" spans="1:8" x14ac:dyDescent="0.25">
      <c r="A1414">
        <v>1413</v>
      </c>
      <c r="B1414" t="s">
        <v>213</v>
      </c>
      <c r="C1414" t="s">
        <v>292</v>
      </c>
      <c r="D1414" t="s">
        <v>280</v>
      </c>
      <c r="E1414">
        <v>7.8029E-4</v>
      </c>
      <c r="F1414">
        <v>1.24216585756245E-2</v>
      </c>
      <c r="H1414" t="s">
        <v>34</v>
      </c>
    </row>
    <row r="1415" spans="1:8" x14ac:dyDescent="0.25">
      <c r="A1415">
        <v>1414</v>
      </c>
      <c r="B1415" t="s">
        <v>348</v>
      </c>
      <c r="C1415" t="s">
        <v>294</v>
      </c>
      <c r="D1415" t="s">
        <v>271</v>
      </c>
      <c r="E1415">
        <v>4.0000000000000001E-8</v>
      </c>
      <c r="F1415">
        <v>3.9237899999999999E-3</v>
      </c>
      <c r="G1415" t="s">
        <v>289</v>
      </c>
      <c r="H1415" t="s">
        <v>34</v>
      </c>
    </row>
    <row r="1416" spans="1:8" x14ac:dyDescent="0.25">
      <c r="A1416">
        <v>1415</v>
      </c>
      <c r="B1416" t="s">
        <v>347</v>
      </c>
      <c r="C1416" t="s">
        <v>294</v>
      </c>
      <c r="D1416" t="s">
        <v>271</v>
      </c>
      <c r="E1416">
        <v>4.0000000000000001E-8</v>
      </c>
      <c r="F1416">
        <v>3.9237500000000002E-3</v>
      </c>
      <c r="G1416" t="s">
        <v>289</v>
      </c>
      <c r="H1416" t="s">
        <v>34</v>
      </c>
    </row>
    <row r="1417" spans="1:8" x14ac:dyDescent="0.25">
      <c r="A1417">
        <v>1416</v>
      </c>
      <c r="B1417" t="s">
        <v>346</v>
      </c>
      <c r="C1417" t="s">
        <v>294</v>
      </c>
      <c r="D1417" t="s">
        <v>285</v>
      </c>
      <c r="E1417">
        <v>3.2385999999999998E-4</v>
      </c>
      <c r="F1417">
        <v>56.831163826213697</v>
      </c>
      <c r="G1417" t="s">
        <v>291</v>
      </c>
      <c r="H1417" t="s">
        <v>34</v>
      </c>
    </row>
    <row r="1418" spans="1:8" x14ac:dyDescent="0.25">
      <c r="A1418">
        <v>1417</v>
      </c>
      <c r="B1418" t="s">
        <v>345</v>
      </c>
      <c r="C1418" t="s">
        <v>294</v>
      </c>
      <c r="D1418" t="s">
        <v>277</v>
      </c>
      <c r="E1418">
        <v>2.4404E-4</v>
      </c>
      <c r="F1418">
        <v>5.4555251031785597</v>
      </c>
      <c r="G1418" t="s">
        <v>291</v>
      </c>
      <c r="H1418" t="s">
        <v>34</v>
      </c>
    </row>
    <row r="1419" spans="1:8" x14ac:dyDescent="0.25">
      <c r="A1419">
        <v>1418</v>
      </c>
      <c r="B1419" t="s">
        <v>345</v>
      </c>
      <c r="C1419" t="s">
        <v>294</v>
      </c>
      <c r="D1419" t="s">
        <v>284</v>
      </c>
      <c r="E1419">
        <v>4.4156000000000002E-4</v>
      </c>
      <c r="F1419">
        <v>5.3159362701011297</v>
      </c>
      <c r="G1419" t="s">
        <v>291</v>
      </c>
      <c r="H1419" t="s">
        <v>34</v>
      </c>
    </row>
    <row r="1420" spans="1:8" x14ac:dyDescent="0.25">
      <c r="A1420">
        <v>1419</v>
      </c>
      <c r="B1420" t="s">
        <v>344</v>
      </c>
      <c r="C1420" t="s">
        <v>294</v>
      </c>
      <c r="D1420" t="s">
        <v>279</v>
      </c>
      <c r="E1420">
        <v>2.2900000000000001E-6</v>
      </c>
      <c r="F1420">
        <v>1.34035379544735E-2</v>
      </c>
      <c r="G1420" t="s">
        <v>291</v>
      </c>
      <c r="H1420" t="s">
        <v>34</v>
      </c>
    </row>
    <row r="1421" spans="1:8" x14ac:dyDescent="0.25">
      <c r="A1421">
        <v>1420</v>
      </c>
      <c r="B1421" t="s">
        <v>214</v>
      </c>
      <c r="C1421" t="s">
        <v>292</v>
      </c>
      <c r="D1421" t="s">
        <v>283</v>
      </c>
      <c r="E1421">
        <v>4.4730000000000004E-3</v>
      </c>
      <c r="F1421">
        <v>3.4544999999999999E-2</v>
      </c>
      <c r="H1421" t="s">
        <v>34</v>
      </c>
    </row>
    <row r="1422" spans="1:8" x14ac:dyDescent="0.25">
      <c r="A1422">
        <v>1421</v>
      </c>
      <c r="B1422" t="s">
        <v>214</v>
      </c>
      <c r="C1422" t="s">
        <v>292</v>
      </c>
      <c r="D1422" t="s">
        <v>279</v>
      </c>
      <c r="E1422">
        <v>2.2871E-4</v>
      </c>
      <c r="F1422">
        <v>1.3401240823939099E-2</v>
      </c>
      <c r="G1422" t="s">
        <v>291</v>
      </c>
      <c r="H1422" t="s">
        <v>34</v>
      </c>
    </row>
    <row r="1423" spans="1:8" x14ac:dyDescent="0.25">
      <c r="A1423">
        <v>1422</v>
      </c>
      <c r="B1423" t="s">
        <v>215</v>
      </c>
      <c r="C1423" t="s">
        <v>292</v>
      </c>
      <c r="D1423" t="s">
        <v>277</v>
      </c>
      <c r="E1423">
        <v>0.30942718000000002</v>
      </c>
      <c r="F1423">
        <v>5.4552810611864304</v>
      </c>
      <c r="G1423" t="s">
        <v>291</v>
      </c>
      <c r="H1423" t="s">
        <v>34</v>
      </c>
    </row>
    <row r="1424" spans="1:8" x14ac:dyDescent="0.25">
      <c r="A1424">
        <v>1423</v>
      </c>
      <c r="B1424" t="s">
        <v>215</v>
      </c>
      <c r="C1424" t="s">
        <v>292</v>
      </c>
      <c r="D1424" t="s">
        <v>284</v>
      </c>
      <c r="E1424">
        <v>0.32827569000000001</v>
      </c>
      <c r="F1424">
        <v>5.31549470186921</v>
      </c>
      <c r="G1424" t="s">
        <v>291</v>
      </c>
      <c r="H1424" t="s">
        <v>34</v>
      </c>
    </row>
    <row r="1425" spans="1:8" x14ac:dyDescent="0.25">
      <c r="A1425">
        <v>1424</v>
      </c>
      <c r="B1425" t="s">
        <v>343</v>
      </c>
      <c r="C1425" t="s">
        <v>292</v>
      </c>
      <c r="D1425" t="s">
        <v>283</v>
      </c>
      <c r="E1425">
        <v>2.1180000000000001E-3</v>
      </c>
      <c r="F1425">
        <v>3.0072000000000002E-2</v>
      </c>
      <c r="H1425" t="s">
        <v>34</v>
      </c>
    </row>
    <row r="1426" spans="1:8" x14ac:dyDescent="0.25">
      <c r="A1426">
        <v>1425</v>
      </c>
      <c r="B1426" t="s">
        <v>216</v>
      </c>
      <c r="C1426" t="s">
        <v>292</v>
      </c>
      <c r="D1426" t="s">
        <v>282</v>
      </c>
      <c r="E1426">
        <v>1.08139E-2</v>
      </c>
      <c r="F1426">
        <v>0.14153166740000001</v>
      </c>
      <c r="H1426" t="s">
        <v>34</v>
      </c>
    </row>
    <row r="1427" spans="1:8" x14ac:dyDescent="0.25">
      <c r="A1427">
        <v>1426</v>
      </c>
      <c r="B1427" t="s">
        <v>216</v>
      </c>
      <c r="C1427" t="s">
        <v>292</v>
      </c>
      <c r="D1427" t="s">
        <v>281</v>
      </c>
      <c r="E1427">
        <v>0.245147</v>
      </c>
      <c r="F1427">
        <v>15.567862999999999</v>
      </c>
      <c r="H1427" t="s">
        <v>34</v>
      </c>
    </row>
    <row r="1428" spans="1:8" x14ac:dyDescent="0.25">
      <c r="A1428">
        <v>1427</v>
      </c>
      <c r="B1428" t="s">
        <v>216</v>
      </c>
      <c r="C1428" t="s">
        <v>292</v>
      </c>
      <c r="D1428" t="s">
        <v>280</v>
      </c>
      <c r="E1428">
        <v>7.8080999999999995E-4</v>
      </c>
      <c r="F1428">
        <v>1.16413636805816E-2</v>
      </c>
      <c r="H1428" t="s">
        <v>34</v>
      </c>
    </row>
    <row r="1429" spans="1:8" x14ac:dyDescent="0.25">
      <c r="A1429">
        <v>1428</v>
      </c>
      <c r="B1429" t="s">
        <v>342</v>
      </c>
      <c r="C1429" t="s">
        <v>294</v>
      </c>
      <c r="D1429" t="s">
        <v>271</v>
      </c>
      <c r="E1429">
        <v>8.9999999999999996E-7</v>
      </c>
      <c r="F1429">
        <v>3.9237100000000004E-3</v>
      </c>
      <c r="G1429" t="s">
        <v>289</v>
      </c>
      <c r="H1429" t="s">
        <v>34</v>
      </c>
    </row>
    <row r="1430" spans="1:8" x14ac:dyDescent="0.25">
      <c r="A1430">
        <v>1429</v>
      </c>
      <c r="B1430" t="s">
        <v>341</v>
      </c>
      <c r="C1430" t="s">
        <v>294</v>
      </c>
      <c r="D1430" t="s">
        <v>279</v>
      </c>
      <c r="E1430">
        <v>1.0300000000000001E-6</v>
      </c>
      <c r="F1430">
        <v>1.3172523407599701E-2</v>
      </c>
      <c r="G1430" t="s">
        <v>291</v>
      </c>
      <c r="H1430" t="s">
        <v>34</v>
      </c>
    </row>
    <row r="1431" spans="1:8" x14ac:dyDescent="0.25">
      <c r="A1431">
        <v>1430</v>
      </c>
      <c r="B1431" t="s">
        <v>340</v>
      </c>
      <c r="C1431" t="s">
        <v>294</v>
      </c>
      <c r="D1431" t="s">
        <v>285</v>
      </c>
      <c r="E1431">
        <v>0.12476211</v>
      </c>
      <c r="F1431">
        <v>56.830839965529897</v>
      </c>
      <c r="G1431" t="s">
        <v>291</v>
      </c>
      <c r="H1431" t="s">
        <v>34</v>
      </c>
    </row>
    <row r="1432" spans="1:8" x14ac:dyDescent="0.25">
      <c r="A1432">
        <v>1431</v>
      </c>
      <c r="B1432" t="s">
        <v>217</v>
      </c>
      <c r="C1432" t="s">
        <v>292</v>
      </c>
      <c r="D1432" t="s">
        <v>277</v>
      </c>
      <c r="E1432">
        <v>0.27430491000000001</v>
      </c>
      <c r="F1432">
        <v>5.14585388070698</v>
      </c>
      <c r="G1432" t="s">
        <v>291</v>
      </c>
      <c r="H1432" t="s">
        <v>34</v>
      </c>
    </row>
    <row r="1433" spans="1:8" x14ac:dyDescent="0.25">
      <c r="A1433">
        <v>1432</v>
      </c>
      <c r="B1433" t="s">
        <v>217</v>
      </c>
      <c r="C1433" t="s">
        <v>292</v>
      </c>
      <c r="D1433" t="s">
        <v>284</v>
      </c>
      <c r="E1433">
        <v>0.30738311000000001</v>
      </c>
      <c r="F1433">
        <v>4.9872190091373003</v>
      </c>
      <c r="G1433" t="s">
        <v>291</v>
      </c>
      <c r="H1433" t="s">
        <v>34</v>
      </c>
    </row>
    <row r="1434" spans="1:8" x14ac:dyDescent="0.25">
      <c r="A1434">
        <v>1433</v>
      </c>
      <c r="B1434" t="s">
        <v>218</v>
      </c>
      <c r="C1434" t="s">
        <v>292</v>
      </c>
      <c r="D1434" t="s">
        <v>283</v>
      </c>
      <c r="E1434">
        <v>2.2030000000000001E-3</v>
      </c>
      <c r="F1434">
        <v>2.7954E-2</v>
      </c>
      <c r="H1434" t="s">
        <v>34</v>
      </c>
    </row>
    <row r="1435" spans="1:8" x14ac:dyDescent="0.25">
      <c r="A1435">
        <v>1434</v>
      </c>
      <c r="B1435" t="s">
        <v>218</v>
      </c>
      <c r="C1435" t="s">
        <v>292</v>
      </c>
      <c r="D1435" t="s">
        <v>282</v>
      </c>
      <c r="E1435">
        <v>1.0899320000000001E-2</v>
      </c>
      <c r="F1435">
        <v>0.1307177608</v>
      </c>
      <c r="H1435" t="s">
        <v>34</v>
      </c>
    </row>
    <row r="1436" spans="1:8" x14ac:dyDescent="0.25">
      <c r="A1436">
        <v>1435</v>
      </c>
      <c r="B1436" t="s">
        <v>218</v>
      </c>
      <c r="C1436" t="s">
        <v>292</v>
      </c>
      <c r="D1436" t="s">
        <v>281</v>
      </c>
      <c r="E1436">
        <v>0.242702</v>
      </c>
      <c r="F1436">
        <v>15.322716</v>
      </c>
      <c r="H1436" t="s">
        <v>34</v>
      </c>
    </row>
    <row r="1437" spans="1:8" x14ac:dyDescent="0.25">
      <c r="A1437">
        <v>1436</v>
      </c>
      <c r="B1437" t="s">
        <v>218</v>
      </c>
      <c r="C1437" t="s">
        <v>292</v>
      </c>
      <c r="D1437" t="s">
        <v>280</v>
      </c>
      <c r="E1437">
        <v>7.9710999999999996E-4</v>
      </c>
      <c r="F1437">
        <v>1.08605474667272E-2</v>
      </c>
      <c r="H1437" t="s">
        <v>34</v>
      </c>
    </row>
    <row r="1438" spans="1:8" x14ac:dyDescent="0.25">
      <c r="A1438">
        <v>1437</v>
      </c>
      <c r="B1438" t="s">
        <v>219</v>
      </c>
      <c r="C1438" t="s">
        <v>292</v>
      </c>
      <c r="D1438" t="s">
        <v>285</v>
      </c>
      <c r="E1438">
        <v>2.1675886499999999</v>
      </c>
      <c r="F1438">
        <v>56.706077854044999</v>
      </c>
      <c r="G1438" t="s">
        <v>291</v>
      </c>
      <c r="H1438" t="s">
        <v>34</v>
      </c>
    </row>
    <row r="1439" spans="1:8" x14ac:dyDescent="0.25">
      <c r="A1439">
        <v>1438</v>
      </c>
      <c r="B1439" t="s">
        <v>219</v>
      </c>
      <c r="C1439" t="s">
        <v>292</v>
      </c>
      <c r="D1439" t="s">
        <v>279</v>
      </c>
      <c r="E1439">
        <v>1.8835900000000001E-3</v>
      </c>
      <c r="F1439">
        <v>1.3171488682967501E-2</v>
      </c>
      <c r="G1439" t="s">
        <v>291</v>
      </c>
      <c r="H1439" t="s">
        <v>34</v>
      </c>
    </row>
    <row r="1440" spans="1:8" x14ac:dyDescent="0.25">
      <c r="A1440">
        <v>1439</v>
      </c>
      <c r="B1440" t="s">
        <v>220</v>
      </c>
      <c r="C1440" t="s">
        <v>292</v>
      </c>
      <c r="D1440" t="s">
        <v>277</v>
      </c>
      <c r="E1440">
        <v>0.33654088999999998</v>
      </c>
      <c r="F1440">
        <v>4.8715489626082604</v>
      </c>
      <c r="G1440" t="s">
        <v>291</v>
      </c>
      <c r="H1440" t="s">
        <v>34</v>
      </c>
    </row>
    <row r="1441" spans="1:8" x14ac:dyDescent="0.25">
      <c r="A1441">
        <v>1440</v>
      </c>
      <c r="B1441" t="s">
        <v>220</v>
      </c>
      <c r="C1441" t="s">
        <v>292</v>
      </c>
      <c r="D1441" t="s">
        <v>284</v>
      </c>
      <c r="E1441">
        <v>0.33602926</v>
      </c>
      <c r="F1441">
        <v>4.6798358948684697</v>
      </c>
      <c r="G1441" t="s">
        <v>291</v>
      </c>
      <c r="H1441" t="s">
        <v>34</v>
      </c>
    </row>
    <row r="1442" spans="1:8" x14ac:dyDescent="0.25">
      <c r="A1442">
        <v>1441</v>
      </c>
      <c r="B1442" t="s">
        <v>339</v>
      </c>
      <c r="C1442" t="s">
        <v>292</v>
      </c>
      <c r="D1442" t="s">
        <v>283</v>
      </c>
      <c r="E1442">
        <v>2.2009999999999998E-3</v>
      </c>
      <c r="F1442">
        <v>2.5751E-2</v>
      </c>
      <c r="H1442" t="s">
        <v>34</v>
      </c>
    </row>
    <row r="1443" spans="1:8" x14ac:dyDescent="0.25">
      <c r="A1443">
        <v>1442</v>
      </c>
      <c r="B1443" t="s">
        <v>221</v>
      </c>
      <c r="C1443" t="s">
        <v>292</v>
      </c>
      <c r="D1443" t="s">
        <v>282</v>
      </c>
      <c r="E1443">
        <v>1.0962349999999999E-2</v>
      </c>
      <c r="F1443">
        <v>0.1198184357</v>
      </c>
      <c r="H1443" t="s">
        <v>34</v>
      </c>
    </row>
    <row r="1444" spans="1:8" x14ac:dyDescent="0.25">
      <c r="A1444">
        <v>1443</v>
      </c>
      <c r="B1444" t="s">
        <v>221</v>
      </c>
      <c r="C1444" t="s">
        <v>292</v>
      </c>
      <c r="D1444" t="s">
        <v>281</v>
      </c>
      <c r="E1444">
        <v>0.24506900000000001</v>
      </c>
      <c r="F1444">
        <v>15.080014</v>
      </c>
      <c r="H1444" t="s">
        <v>34</v>
      </c>
    </row>
    <row r="1445" spans="1:8" x14ac:dyDescent="0.25">
      <c r="A1445">
        <v>1444</v>
      </c>
      <c r="B1445" t="s">
        <v>221</v>
      </c>
      <c r="C1445" t="s">
        <v>292</v>
      </c>
      <c r="D1445" t="s">
        <v>280</v>
      </c>
      <c r="E1445">
        <v>8.1028000000000003E-4</v>
      </c>
      <c r="F1445">
        <v>1.0063435244884501E-2</v>
      </c>
      <c r="H1445" t="s">
        <v>34</v>
      </c>
    </row>
    <row r="1446" spans="1:8" x14ac:dyDescent="0.25">
      <c r="A1446">
        <v>1445</v>
      </c>
      <c r="B1446" t="s">
        <v>338</v>
      </c>
      <c r="C1446" t="s">
        <v>294</v>
      </c>
      <c r="D1446" t="s">
        <v>279</v>
      </c>
      <c r="E1446">
        <v>6.0900000000000001E-6</v>
      </c>
      <c r="F1446">
        <v>1.12878951064555E-2</v>
      </c>
      <c r="G1446" t="s">
        <v>291</v>
      </c>
      <c r="H1446" t="s">
        <v>34</v>
      </c>
    </row>
    <row r="1447" spans="1:8" x14ac:dyDescent="0.25">
      <c r="A1447">
        <v>1446</v>
      </c>
      <c r="B1447" t="s">
        <v>337</v>
      </c>
      <c r="C1447" t="s">
        <v>294</v>
      </c>
      <c r="D1447" t="s">
        <v>271</v>
      </c>
      <c r="E1447">
        <v>8.9999999999999996E-7</v>
      </c>
      <c r="F1447">
        <v>3.9228099999999997E-3</v>
      </c>
      <c r="G1447" t="s">
        <v>289</v>
      </c>
      <c r="H1447" t="s">
        <v>34</v>
      </c>
    </row>
    <row r="1448" spans="1:8" x14ac:dyDescent="0.25">
      <c r="A1448">
        <v>1447</v>
      </c>
      <c r="B1448" t="s">
        <v>222</v>
      </c>
      <c r="C1448" t="s">
        <v>292</v>
      </c>
      <c r="D1448" t="s">
        <v>277</v>
      </c>
      <c r="E1448">
        <v>0.39265654999999999</v>
      </c>
      <c r="F1448">
        <v>4.5350080641592498</v>
      </c>
      <c r="G1448" t="s">
        <v>291</v>
      </c>
      <c r="H1448" t="s">
        <v>34</v>
      </c>
    </row>
    <row r="1449" spans="1:8" x14ac:dyDescent="0.25">
      <c r="A1449">
        <v>1448</v>
      </c>
      <c r="B1449" t="s">
        <v>222</v>
      </c>
      <c r="C1449" t="s">
        <v>292</v>
      </c>
      <c r="D1449" t="s">
        <v>284</v>
      </c>
      <c r="E1449">
        <v>0.33181047000000002</v>
      </c>
      <c r="F1449">
        <v>4.3438066295421001</v>
      </c>
      <c r="G1449" t="s">
        <v>291</v>
      </c>
      <c r="H1449" t="s">
        <v>34</v>
      </c>
    </row>
    <row r="1450" spans="1:8" x14ac:dyDescent="0.25">
      <c r="A1450">
        <v>1449</v>
      </c>
      <c r="B1450" t="s">
        <v>336</v>
      </c>
      <c r="C1450" t="s">
        <v>292</v>
      </c>
      <c r="D1450" t="s">
        <v>283</v>
      </c>
      <c r="E1450">
        <v>2.049E-3</v>
      </c>
      <c r="F1450">
        <v>2.3550000000000001E-2</v>
      </c>
      <c r="H1450" t="s">
        <v>34</v>
      </c>
    </row>
    <row r="1451" spans="1:8" x14ac:dyDescent="0.25">
      <c r="A1451">
        <v>1450</v>
      </c>
      <c r="B1451" t="s">
        <v>223</v>
      </c>
      <c r="C1451" t="s">
        <v>292</v>
      </c>
      <c r="D1451" t="s">
        <v>282</v>
      </c>
      <c r="E1451">
        <v>1.020749E-2</v>
      </c>
      <c r="F1451">
        <v>0.10885607899999999</v>
      </c>
      <c r="H1451" t="s">
        <v>34</v>
      </c>
    </row>
    <row r="1452" spans="1:8" x14ac:dyDescent="0.25">
      <c r="A1452">
        <v>1451</v>
      </c>
      <c r="B1452" t="s">
        <v>223</v>
      </c>
      <c r="C1452" t="s">
        <v>292</v>
      </c>
      <c r="D1452" t="s">
        <v>281</v>
      </c>
      <c r="E1452">
        <v>0.23336100000000001</v>
      </c>
      <c r="F1452">
        <v>14.834944999999999</v>
      </c>
      <c r="H1452" t="s">
        <v>34</v>
      </c>
    </row>
    <row r="1453" spans="1:8" x14ac:dyDescent="0.25">
      <c r="A1453">
        <v>1452</v>
      </c>
      <c r="B1453" t="s">
        <v>223</v>
      </c>
      <c r="C1453" t="s">
        <v>292</v>
      </c>
      <c r="D1453" t="s">
        <v>280</v>
      </c>
      <c r="E1453">
        <v>7.9062000000000002E-4</v>
      </c>
      <c r="F1453">
        <v>9.2531509453585101E-3</v>
      </c>
      <c r="H1453" t="s">
        <v>34</v>
      </c>
    </row>
    <row r="1454" spans="1:8" x14ac:dyDescent="0.25">
      <c r="A1454">
        <v>1453</v>
      </c>
      <c r="B1454" t="s">
        <v>224</v>
      </c>
      <c r="C1454" t="s">
        <v>292</v>
      </c>
      <c r="D1454" t="s">
        <v>279</v>
      </c>
      <c r="E1454">
        <v>7.8877000000000005E-4</v>
      </c>
      <c r="F1454">
        <v>1.1281796414674699E-2</v>
      </c>
      <c r="G1454" t="s">
        <v>291</v>
      </c>
      <c r="H1454" t="s">
        <v>34</v>
      </c>
    </row>
    <row r="1455" spans="1:8" x14ac:dyDescent="0.25">
      <c r="A1455">
        <v>1454</v>
      </c>
      <c r="B1455" t="s">
        <v>224</v>
      </c>
      <c r="C1455" t="s">
        <v>292</v>
      </c>
      <c r="D1455" t="s">
        <v>271</v>
      </c>
      <c r="E1455">
        <v>1.3311E-4</v>
      </c>
      <c r="F1455">
        <v>3.9219099999999998E-3</v>
      </c>
      <c r="G1455" t="s">
        <v>289</v>
      </c>
      <c r="H1455" t="s">
        <v>34</v>
      </c>
    </row>
    <row r="1456" spans="1:8" x14ac:dyDescent="0.25">
      <c r="A1456">
        <v>1455</v>
      </c>
      <c r="B1456" t="s">
        <v>335</v>
      </c>
      <c r="C1456" t="s">
        <v>292</v>
      </c>
      <c r="D1456" t="s">
        <v>277</v>
      </c>
      <c r="E1456">
        <v>0.37403703999999999</v>
      </c>
      <c r="F1456">
        <v>4.1423515089436096</v>
      </c>
      <c r="G1456" t="s">
        <v>291</v>
      </c>
      <c r="H1456" t="s">
        <v>34</v>
      </c>
    </row>
    <row r="1457" spans="1:8" x14ac:dyDescent="0.25">
      <c r="A1457">
        <v>1456</v>
      </c>
      <c r="B1457" t="s">
        <v>225</v>
      </c>
      <c r="C1457" t="s">
        <v>292</v>
      </c>
      <c r="D1457" t="s">
        <v>284</v>
      </c>
      <c r="E1457">
        <v>0.31521784000000003</v>
      </c>
      <c r="F1457">
        <v>4.0119961550364804</v>
      </c>
      <c r="G1457" t="s">
        <v>291</v>
      </c>
      <c r="H1457" t="s">
        <v>34</v>
      </c>
    </row>
    <row r="1458" spans="1:8" x14ac:dyDescent="0.25">
      <c r="A1458">
        <v>1457</v>
      </c>
      <c r="B1458" t="s">
        <v>334</v>
      </c>
      <c r="C1458" t="s">
        <v>292</v>
      </c>
      <c r="D1458" t="s">
        <v>283</v>
      </c>
      <c r="E1458">
        <v>2.0860000000000002E-3</v>
      </c>
      <c r="F1458">
        <v>2.1500999999999999E-2</v>
      </c>
      <c r="H1458" t="s">
        <v>34</v>
      </c>
    </row>
    <row r="1459" spans="1:8" x14ac:dyDescent="0.25">
      <c r="A1459">
        <v>1458</v>
      </c>
      <c r="B1459" t="s">
        <v>334</v>
      </c>
      <c r="C1459" t="s">
        <v>292</v>
      </c>
      <c r="D1459" t="s">
        <v>282</v>
      </c>
      <c r="E1459">
        <v>9.7690599999999995E-3</v>
      </c>
      <c r="F1459">
        <v>9.8648584600000006E-2</v>
      </c>
      <c r="H1459" t="s">
        <v>34</v>
      </c>
    </row>
    <row r="1460" spans="1:8" x14ac:dyDescent="0.25">
      <c r="A1460">
        <v>1459</v>
      </c>
      <c r="B1460" t="s">
        <v>334</v>
      </c>
      <c r="C1460" t="s">
        <v>292</v>
      </c>
      <c r="D1460" t="s">
        <v>281</v>
      </c>
      <c r="E1460">
        <v>0.22654199999999999</v>
      </c>
      <c r="F1460">
        <v>14.601584000000001</v>
      </c>
      <c r="H1460" t="s">
        <v>34</v>
      </c>
    </row>
    <row r="1461" spans="1:8" x14ac:dyDescent="0.25">
      <c r="A1461">
        <v>1460</v>
      </c>
      <c r="B1461" t="s">
        <v>226</v>
      </c>
      <c r="C1461" t="s">
        <v>292</v>
      </c>
      <c r="D1461" t="s">
        <v>280</v>
      </c>
      <c r="E1461">
        <v>7.7961999999999997E-4</v>
      </c>
      <c r="F1461">
        <v>8.4625247376699207E-3</v>
      </c>
      <c r="H1461" t="s">
        <v>34</v>
      </c>
    </row>
    <row r="1462" spans="1:8" x14ac:dyDescent="0.25">
      <c r="A1462">
        <v>1461</v>
      </c>
      <c r="B1462" t="s">
        <v>333</v>
      </c>
      <c r="C1462" t="s">
        <v>292</v>
      </c>
      <c r="D1462" t="s">
        <v>277</v>
      </c>
      <c r="E1462">
        <v>0.37788105</v>
      </c>
      <c r="F1462">
        <v>3.7683144602377898</v>
      </c>
      <c r="G1462" t="s">
        <v>291</v>
      </c>
      <c r="H1462" t="s">
        <v>34</v>
      </c>
    </row>
    <row r="1463" spans="1:8" x14ac:dyDescent="0.25">
      <c r="A1463">
        <v>1462</v>
      </c>
      <c r="B1463" t="s">
        <v>227</v>
      </c>
      <c r="C1463" t="s">
        <v>292</v>
      </c>
      <c r="D1463" t="s">
        <v>284</v>
      </c>
      <c r="E1463">
        <v>0.32283949000000001</v>
      </c>
      <c r="F1463">
        <v>3.6967783118228099</v>
      </c>
      <c r="G1463" t="s">
        <v>291</v>
      </c>
      <c r="H1463" t="s">
        <v>34</v>
      </c>
    </row>
    <row r="1464" spans="1:8" x14ac:dyDescent="0.25">
      <c r="A1464">
        <v>1463</v>
      </c>
      <c r="B1464" t="s">
        <v>332</v>
      </c>
      <c r="C1464" t="s">
        <v>292</v>
      </c>
      <c r="D1464" t="s">
        <v>283</v>
      </c>
      <c r="E1464">
        <v>2.052E-3</v>
      </c>
      <c r="F1464">
        <v>1.9415000000000002E-2</v>
      </c>
      <c r="H1464" t="s">
        <v>34</v>
      </c>
    </row>
    <row r="1465" spans="1:8" x14ac:dyDescent="0.25">
      <c r="A1465">
        <v>1464</v>
      </c>
      <c r="B1465" t="s">
        <v>332</v>
      </c>
      <c r="C1465" t="s">
        <v>292</v>
      </c>
      <c r="D1465" t="s">
        <v>282</v>
      </c>
      <c r="E1465">
        <v>9.5739299999999996E-3</v>
      </c>
      <c r="F1465">
        <v>8.8879514699999995E-2</v>
      </c>
      <c r="H1465" t="s">
        <v>34</v>
      </c>
    </row>
    <row r="1466" spans="1:8" x14ac:dyDescent="0.25">
      <c r="A1466">
        <v>1465</v>
      </c>
      <c r="B1466" t="s">
        <v>332</v>
      </c>
      <c r="C1466" t="s">
        <v>292</v>
      </c>
      <c r="D1466" t="s">
        <v>281</v>
      </c>
      <c r="E1466">
        <v>0.22253700000000001</v>
      </c>
      <c r="F1466">
        <v>14.375042000000001</v>
      </c>
      <c r="H1466" t="s">
        <v>34</v>
      </c>
    </row>
    <row r="1467" spans="1:8" x14ac:dyDescent="0.25">
      <c r="A1467">
        <v>1466</v>
      </c>
      <c r="B1467" t="s">
        <v>228</v>
      </c>
      <c r="C1467" t="s">
        <v>292</v>
      </c>
      <c r="D1467" t="s">
        <v>280</v>
      </c>
      <c r="E1467">
        <v>7.8255000000000002E-4</v>
      </c>
      <c r="F1467">
        <v>7.6828995656209199E-3</v>
      </c>
      <c r="H1467" t="s">
        <v>34</v>
      </c>
    </row>
    <row r="1468" spans="1:8" x14ac:dyDescent="0.25">
      <c r="A1468">
        <v>1467</v>
      </c>
      <c r="B1468" t="s">
        <v>331</v>
      </c>
      <c r="C1468" t="s">
        <v>292</v>
      </c>
      <c r="D1468" t="s">
        <v>277</v>
      </c>
      <c r="E1468">
        <v>0.37242160000000002</v>
      </c>
      <c r="F1468">
        <v>3.3904334015205699</v>
      </c>
      <c r="G1468" t="s">
        <v>291</v>
      </c>
      <c r="H1468" t="s">
        <v>34</v>
      </c>
    </row>
    <row r="1469" spans="1:8" x14ac:dyDescent="0.25">
      <c r="A1469">
        <v>1468</v>
      </c>
      <c r="B1469" t="s">
        <v>231</v>
      </c>
      <c r="C1469" t="s">
        <v>292</v>
      </c>
      <c r="D1469" t="s">
        <v>284</v>
      </c>
      <c r="E1469">
        <v>0.31394630000000001</v>
      </c>
      <c r="F1469">
        <v>3.3739388196845201</v>
      </c>
      <c r="G1469" t="s">
        <v>291</v>
      </c>
      <c r="H1469" t="s">
        <v>34</v>
      </c>
    </row>
    <row r="1470" spans="1:8" x14ac:dyDescent="0.25">
      <c r="A1470">
        <v>1469</v>
      </c>
      <c r="B1470" t="s">
        <v>231</v>
      </c>
      <c r="C1470" t="s">
        <v>292</v>
      </c>
      <c r="D1470" t="s">
        <v>283</v>
      </c>
      <c r="E1470">
        <v>2.0709999999999999E-3</v>
      </c>
      <c r="F1470">
        <v>1.7363E-2</v>
      </c>
      <c r="H1470" t="s">
        <v>34</v>
      </c>
    </row>
    <row r="1471" spans="1:8" x14ac:dyDescent="0.25">
      <c r="A1471">
        <v>1470</v>
      </c>
      <c r="B1471" t="s">
        <v>231</v>
      </c>
      <c r="C1471" t="s">
        <v>292</v>
      </c>
      <c r="D1471" t="s">
        <v>282</v>
      </c>
      <c r="E1471">
        <v>9.5936300000000006E-3</v>
      </c>
      <c r="F1471">
        <v>7.9305582299999997E-2</v>
      </c>
      <c r="H1471" t="s">
        <v>34</v>
      </c>
    </row>
    <row r="1472" spans="1:8" x14ac:dyDescent="0.25">
      <c r="A1472">
        <v>1471</v>
      </c>
      <c r="B1472" t="s">
        <v>232</v>
      </c>
      <c r="C1472" t="s">
        <v>292</v>
      </c>
      <c r="D1472" t="s">
        <v>281</v>
      </c>
      <c r="E1472">
        <v>0.24843100000000001</v>
      </c>
      <c r="F1472">
        <v>14.152505</v>
      </c>
      <c r="H1472" t="s">
        <v>34</v>
      </c>
    </row>
    <row r="1473" spans="1:8" x14ac:dyDescent="0.25">
      <c r="A1473">
        <v>1472</v>
      </c>
      <c r="B1473" t="s">
        <v>232</v>
      </c>
      <c r="C1473" t="s">
        <v>292</v>
      </c>
      <c r="D1473" t="s">
        <v>280</v>
      </c>
      <c r="E1473">
        <v>7.9226999999999998E-4</v>
      </c>
      <c r="F1473">
        <v>6.90034365113564E-3</v>
      </c>
      <c r="H1473" t="s">
        <v>34</v>
      </c>
    </row>
    <row r="1474" spans="1:8" x14ac:dyDescent="0.25">
      <c r="A1474">
        <v>1473</v>
      </c>
      <c r="B1474" t="s">
        <v>330</v>
      </c>
      <c r="C1474" t="s">
        <v>294</v>
      </c>
      <c r="D1474" t="s">
        <v>285</v>
      </c>
      <c r="E1474">
        <v>3.2518E-4</v>
      </c>
      <c r="F1474">
        <v>54.538489202039898</v>
      </c>
      <c r="G1474" t="s">
        <v>291</v>
      </c>
      <c r="H1474" t="s">
        <v>34</v>
      </c>
    </row>
    <row r="1475" spans="1:8" x14ac:dyDescent="0.25">
      <c r="A1475">
        <v>1474</v>
      </c>
      <c r="B1475" t="s">
        <v>329</v>
      </c>
      <c r="C1475" t="s">
        <v>294</v>
      </c>
      <c r="D1475" t="s">
        <v>277</v>
      </c>
      <c r="E1475">
        <v>3.0593999999999999E-4</v>
      </c>
      <c r="F1475">
        <v>3.01801179703198</v>
      </c>
      <c r="G1475" t="s">
        <v>291</v>
      </c>
      <c r="H1475" t="s">
        <v>34</v>
      </c>
    </row>
    <row r="1476" spans="1:8" x14ac:dyDescent="0.25">
      <c r="A1476">
        <v>1475</v>
      </c>
      <c r="B1476" t="s">
        <v>329</v>
      </c>
      <c r="C1476" t="s">
        <v>294</v>
      </c>
      <c r="D1476" t="s">
        <v>284</v>
      </c>
      <c r="E1476">
        <v>3.3841999999999998E-4</v>
      </c>
      <c r="F1476">
        <v>3.0599925151276302</v>
      </c>
      <c r="G1476" t="s">
        <v>291</v>
      </c>
      <c r="H1476" t="s">
        <v>34</v>
      </c>
    </row>
    <row r="1477" spans="1:8" x14ac:dyDescent="0.25">
      <c r="A1477">
        <v>1476</v>
      </c>
      <c r="B1477" t="s">
        <v>328</v>
      </c>
      <c r="C1477" t="s">
        <v>294</v>
      </c>
      <c r="D1477" t="s">
        <v>279</v>
      </c>
      <c r="E1477">
        <v>1.5999999999999999E-6</v>
      </c>
      <c r="F1477">
        <v>1.04930234958816E-2</v>
      </c>
      <c r="G1477" t="s">
        <v>291</v>
      </c>
      <c r="H1477" t="s">
        <v>34</v>
      </c>
    </row>
    <row r="1478" spans="1:8" x14ac:dyDescent="0.25">
      <c r="A1478">
        <v>1477</v>
      </c>
      <c r="B1478" t="s">
        <v>327</v>
      </c>
      <c r="C1478" t="s">
        <v>292</v>
      </c>
      <c r="D1478" t="s">
        <v>277</v>
      </c>
      <c r="E1478">
        <v>0.36129375000000002</v>
      </c>
      <c r="F1478">
        <v>3.01770585440434</v>
      </c>
      <c r="G1478" t="s">
        <v>291</v>
      </c>
      <c r="H1478" t="s">
        <v>34</v>
      </c>
    </row>
    <row r="1479" spans="1:8" x14ac:dyDescent="0.25">
      <c r="A1479">
        <v>1478</v>
      </c>
      <c r="B1479" t="s">
        <v>233</v>
      </c>
      <c r="C1479" t="s">
        <v>292</v>
      </c>
      <c r="D1479" t="s">
        <v>284</v>
      </c>
      <c r="E1479">
        <v>0.29703146000000002</v>
      </c>
      <c r="F1479">
        <v>3.0596540951175801</v>
      </c>
      <c r="G1479" t="s">
        <v>291</v>
      </c>
      <c r="H1479" t="s">
        <v>34</v>
      </c>
    </row>
    <row r="1480" spans="1:8" x14ac:dyDescent="0.25">
      <c r="A1480">
        <v>1479</v>
      </c>
      <c r="B1480" t="s">
        <v>233</v>
      </c>
      <c r="C1480" t="s">
        <v>292</v>
      </c>
      <c r="D1480" t="s">
        <v>283</v>
      </c>
      <c r="E1480">
        <v>1.9870000000000001E-3</v>
      </c>
      <c r="F1480">
        <v>1.5292E-2</v>
      </c>
      <c r="H1480" t="s">
        <v>34</v>
      </c>
    </row>
    <row r="1481" spans="1:8" x14ac:dyDescent="0.25">
      <c r="A1481">
        <v>1480</v>
      </c>
      <c r="B1481" t="s">
        <v>234</v>
      </c>
      <c r="C1481" t="s">
        <v>292</v>
      </c>
      <c r="D1481" t="s">
        <v>282</v>
      </c>
      <c r="E1481">
        <v>9.41759E-3</v>
      </c>
      <c r="F1481">
        <v>6.9711947900000001E-2</v>
      </c>
      <c r="H1481" t="s">
        <v>34</v>
      </c>
    </row>
    <row r="1482" spans="1:8" x14ac:dyDescent="0.25">
      <c r="A1482">
        <v>1481</v>
      </c>
      <c r="B1482" t="s">
        <v>234</v>
      </c>
      <c r="C1482" t="s">
        <v>292</v>
      </c>
      <c r="D1482" t="s">
        <v>281</v>
      </c>
      <c r="E1482">
        <v>0.25141999999999998</v>
      </c>
      <c r="F1482">
        <v>13.904074</v>
      </c>
      <c r="H1482" t="s">
        <v>34</v>
      </c>
    </row>
    <row r="1483" spans="1:8" x14ac:dyDescent="0.25">
      <c r="A1483">
        <v>1482</v>
      </c>
      <c r="B1483" t="s">
        <v>234</v>
      </c>
      <c r="C1483" t="s">
        <v>292</v>
      </c>
      <c r="D1483" t="s">
        <v>280</v>
      </c>
      <c r="E1483">
        <v>7.4983000000000005E-4</v>
      </c>
      <c r="F1483">
        <v>6.1080688359857896E-3</v>
      </c>
      <c r="H1483" t="s">
        <v>34</v>
      </c>
    </row>
    <row r="1484" spans="1:8" x14ac:dyDescent="0.25">
      <c r="A1484">
        <v>1483</v>
      </c>
      <c r="B1484" t="s">
        <v>326</v>
      </c>
      <c r="C1484" t="s">
        <v>292</v>
      </c>
      <c r="D1484" t="s">
        <v>277</v>
      </c>
      <c r="E1484">
        <v>0.33619968</v>
      </c>
      <c r="F1484">
        <v>2.6564121004836498</v>
      </c>
      <c r="G1484" t="s">
        <v>291</v>
      </c>
      <c r="H1484" t="s">
        <v>34</v>
      </c>
    </row>
    <row r="1485" spans="1:8" x14ac:dyDescent="0.25">
      <c r="A1485">
        <v>1484</v>
      </c>
      <c r="B1485" t="s">
        <v>235</v>
      </c>
      <c r="C1485" t="s">
        <v>292</v>
      </c>
      <c r="D1485" t="s">
        <v>284</v>
      </c>
      <c r="E1485">
        <v>0.29818619000000002</v>
      </c>
      <c r="F1485">
        <v>2.7626226290926401</v>
      </c>
      <c r="G1485" t="s">
        <v>291</v>
      </c>
      <c r="H1485" t="s">
        <v>34</v>
      </c>
    </row>
    <row r="1486" spans="1:8" x14ac:dyDescent="0.25">
      <c r="A1486">
        <v>1485</v>
      </c>
      <c r="B1486" t="s">
        <v>235</v>
      </c>
      <c r="C1486" t="s">
        <v>292</v>
      </c>
      <c r="D1486" t="s">
        <v>283</v>
      </c>
      <c r="E1486">
        <v>2.0240000000000002E-3</v>
      </c>
      <c r="F1486">
        <v>1.3305000000000001E-2</v>
      </c>
      <c r="H1486" t="s">
        <v>34</v>
      </c>
    </row>
    <row r="1487" spans="1:8" x14ac:dyDescent="0.25">
      <c r="A1487">
        <v>1486</v>
      </c>
      <c r="B1487" t="s">
        <v>235</v>
      </c>
      <c r="C1487" t="s">
        <v>292</v>
      </c>
      <c r="D1487" t="s">
        <v>282</v>
      </c>
      <c r="E1487">
        <v>9.7931100000000007E-3</v>
      </c>
      <c r="F1487">
        <v>6.0294356E-2</v>
      </c>
      <c r="H1487" t="s">
        <v>34</v>
      </c>
    </row>
    <row r="1488" spans="1:8" x14ac:dyDescent="0.25">
      <c r="A1488">
        <v>1487</v>
      </c>
      <c r="B1488" t="s">
        <v>236</v>
      </c>
      <c r="C1488" t="s">
        <v>292</v>
      </c>
      <c r="D1488" t="s">
        <v>281</v>
      </c>
      <c r="E1488">
        <v>0.24978300000000001</v>
      </c>
      <c r="F1488">
        <v>13.652654</v>
      </c>
      <c r="H1488" t="s">
        <v>34</v>
      </c>
    </row>
    <row r="1489" spans="1:8" x14ac:dyDescent="0.25">
      <c r="A1489">
        <v>1488</v>
      </c>
      <c r="B1489" t="s">
        <v>236</v>
      </c>
      <c r="C1489" t="s">
        <v>292</v>
      </c>
      <c r="D1489" t="s">
        <v>280</v>
      </c>
      <c r="E1489">
        <v>8.0608999999999997E-4</v>
      </c>
      <c r="F1489">
        <v>5.3582307915838404E-3</v>
      </c>
      <c r="H1489" t="s">
        <v>34</v>
      </c>
    </row>
    <row r="1490" spans="1:8" x14ac:dyDescent="0.25">
      <c r="A1490">
        <v>1489</v>
      </c>
      <c r="B1490" t="s">
        <v>237</v>
      </c>
      <c r="C1490" t="s">
        <v>292</v>
      </c>
      <c r="D1490" t="s">
        <v>285</v>
      </c>
      <c r="E1490">
        <v>1.9620008799999999</v>
      </c>
      <c r="F1490">
        <v>54.538164019185899</v>
      </c>
      <c r="G1490" t="s">
        <v>291</v>
      </c>
      <c r="H1490" t="s">
        <v>34</v>
      </c>
    </row>
    <row r="1491" spans="1:8" x14ac:dyDescent="0.25">
      <c r="A1491">
        <v>1490</v>
      </c>
      <c r="B1491" t="s">
        <v>237</v>
      </c>
      <c r="C1491" t="s">
        <v>292</v>
      </c>
      <c r="D1491" t="s">
        <v>279</v>
      </c>
      <c r="E1491">
        <v>1.93845E-3</v>
      </c>
      <c r="F1491">
        <v>1.04914184080997E-2</v>
      </c>
      <c r="G1491" t="s">
        <v>291</v>
      </c>
      <c r="H1491" t="s">
        <v>34</v>
      </c>
    </row>
    <row r="1492" spans="1:8" x14ac:dyDescent="0.25">
      <c r="A1492">
        <v>1491</v>
      </c>
      <c r="B1492" t="s">
        <v>238</v>
      </c>
      <c r="C1492" t="s">
        <v>292</v>
      </c>
      <c r="D1492" t="s">
        <v>277</v>
      </c>
      <c r="E1492">
        <v>0.38533389000000001</v>
      </c>
      <c r="F1492">
        <v>2.3202124203036898</v>
      </c>
      <c r="G1492" t="s">
        <v>291</v>
      </c>
      <c r="H1492" t="s">
        <v>34</v>
      </c>
    </row>
    <row r="1493" spans="1:8" x14ac:dyDescent="0.25">
      <c r="A1493">
        <v>1492</v>
      </c>
      <c r="B1493" t="s">
        <v>238</v>
      </c>
      <c r="C1493" t="s">
        <v>292</v>
      </c>
      <c r="D1493" t="s">
        <v>284</v>
      </c>
      <c r="E1493">
        <v>0.31807226</v>
      </c>
      <c r="F1493">
        <v>2.46443643547848</v>
      </c>
      <c r="G1493" t="s">
        <v>291</v>
      </c>
      <c r="H1493" t="s">
        <v>34</v>
      </c>
    </row>
    <row r="1494" spans="1:8" x14ac:dyDescent="0.25">
      <c r="A1494">
        <v>1493</v>
      </c>
      <c r="B1494" t="s">
        <v>325</v>
      </c>
      <c r="C1494" t="s">
        <v>292</v>
      </c>
      <c r="D1494" t="s">
        <v>283</v>
      </c>
      <c r="E1494">
        <v>2.0709999999999999E-3</v>
      </c>
      <c r="F1494">
        <v>1.1280999999999999E-2</v>
      </c>
      <c r="H1494" t="s">
        <v>34</v>
      </c>
    </row>
    <row r="1495" spans="1:8" x14ac:dyDescent="0.25">
      <c r="A1495">
        <v>1494</v>
      </c>
      <c r="B1495" t="s">
        <v>325</v>
      </c>
      <c r="C1495" t="s">
        <v>292</v>
      </c>
      <c r="D1495" t="s">
        <v>282</v>
      </c>
      <c r="E1495">
        <v>9.5173099999999993E-3</v>
      </c>
      <c r="F1495">
        <v>5.0501244399999999E-2</v>
      </c>
      <c r="H1495" t="s">
        <v>34</v>
      </c>
    </row>
    <row r="1496" spans="1:8" x14ac:dyDescent="0.25">
      <c r="A1496">
        <v>1495</v>
      </c>
      <c r="B1496" t="s">
        <v>325</v>
      </c>
      <c r="C1496" t="s">
        <v>292</v>
      </c>
      <c r="D1496" t="s">
        <v>281</v>
      </c>
      <c r="E1496">
        <v>0.25081500000000001</v>
      </c>
      <c r="F1496">
        <v>13.402870999999999</v>
      </c>
      <c r="H1496" t="s">
        <v>34</v>
      </c>
    </row>
    <row r="1497" spans="1:8" x14ac:dyDescent="0.25">
      <c r="A1497">
        <v>1496</v>
      </c>
      <c r="B1497" t="s">
        <v>239</v>
      </c>
      <c r="C1497" t="s">
        <v>292</v>
      </c>
      <c r="D1497" t="s">
        <v>280</v>
      </c>
      <c r="E1497">
        <v>8.4767999999999996E-4</v>
      </c>
      <c r="F1497">
        <v>4.5521397394854297E-3</v>
      </c>
      <c r="H1497" t="s">
        <v>34</v>
      </c>
    </row>
    <row r="1498" spans="1:8" x14ac:dyDescent="0.25">
      <c r="A1498">
        <v>1497</v>
      </c>
      <c r="B1498" t="s">
        <v>324</v>
      </c>
      <c r="C1498" t="s">
        <v>292</v>
      </c>
      <c r="D1498" t="s">
        <v>279</v>
      </c>
      <c r="E1498">
        <v>8.2231999999999997E-4</v>
      </c>
      <c r="F1498">
        <v>8.5529617702619406E-3</v>
      </c>
      <c r="G1498" t="s">
        <v>291</v>
      </c>
      <c r="H1498" t="s">
        <v>34</v>
      </c>
    </row>
    <row r="1499" spans="1:8" x14ac:dyDescent="0.25">
      <c r="A1499">
        <v>1498</v>
      </c>
      <c r="B1499" t="s">
        <v>240</v>
      </c>
      <c r="C1499" t="s">
        <v>292</v>
      </c>
      <c r="D1499" t="s">
        <v>271</v>
      </c>
      <c r="E1499">
        <v>1.4039E-4</v>
      </c>
      <c r="F1499">
        <v>3.7888000000000002E-3</v>
      </c>
      <c r="G1499" t="s">
        <v>289</v>
      </c>
      <c r="H1499" t="s">
        <v>34</v>
      </c>
    </row>
    <row r="1500" spans="1:8" x14ac:dyDescent="0.25">
      <c r="A1500">
        <v>1499</v>
      </c>
      <c r="B1500" t="s">
        <v>241</v>
      </c>
      <c r="C1500" t="s">
        <v>292</v>
      </c>
      <c r="D1500" t="s">
        <v>277</v>
      </c>
      <c r="E1500">
        <v>0.36198201000000002</v>
      </c>
      <c r="F1500">
        <v>1.93487852863735</v>
      </c>
      <c r="G1500" t="s">
        <v>291</v>
      </c>
      <c r="H1500" t="s">
        <v>34</v>
      </c>
    </row>
    <row r="1501" spans="1:8" x14ac:dyDescent="0.25">
      <c r="A1501">
        <v>1500</v>
      </c>
      <c r="B1501" t="s">
        <v>241</v>
      </c>
      <c r="C1501" t="s">
        <v>292</v>
      </c>
      <c r="D1501" t="s">
        <v>284</v>
      </c>
      <c r="E1501">
        <v>0.36384033999999998</v>
      </c>
      <c r="F1501">
        <v>2.1463641699339</v>
      </c>
      <c r="G1501" t="s">
        <v>291</v>
      </c>
      <c r="H1501" t="s">
        <v>34</v>
      </c>
    </row>
    <row r="1502" spans="1:8" x14ac:dyDescent="0.25">
      <c r="A1502">
        <v>1501</v>
      </c>
      <c r="B1502" t="s">
        <v>323</v>
      </c>
      <c r="C1502" t="s">
        <v>292</v>
      </c>
      <c r="D1502" t="s">
        <v>283</v>
      </c>
      <c r="E1502">
        <v>2.1059999999999998E-3</v>
      </c>
      <c r="F1502">
        <v>9.2099999999999994E-3</v>
      </c>
      <c r="H1502" t="s">
        <v>34</v>
      </c>
    </row>
    <row r="1503" spans="1:8" x14ac:dyDescent="0.25">
      <c r="A1503">
        <v>1502</v>
      </c>
      <c r="B1503" t="s">
        <v>323</v>
      </c>
      <c r="C1503" t="s">
        <v>292</v>
      </c>
      <c r="D1503" t="s">
        <v>282</v>
      </c>
      <c r="E1503">
        <v>9.5139100000000004E-3</v>
      </c>
      <c r="F1503">
        <v>4.0983930600000003E-2</v>
      </c>
      <c r="H1503" t="s">
        <v>34</v>
      </c>
    </row>
    <row r="1504" spans="1:8" x14ac:dyDescent="0.25">
      <c r="A1504">
        <v>1503</v>
      </c>
      <c r="B1504" t="s">
        <v>323</v>
      </c>
      <c r="C1504" t="s">
        <v>292</v>
      </c>
      <c r="D1504" t="s">
        <v>281</v>
      </c>
      <c r="E1504">
        <v>0.249227</v>
      </c>
      <c r="F1504">
        <v>13.152056</v>
      </c>
      <c r="H1504" t="s">
        <v>34</v>
      </c>
    </row>
    <row r="1505" spans="1:8" x14ac:dyDescent="0.25">
      <c r="A1505">
        <v>1504</v>
      </c>
      <c r="B1505" t="s">
        <v>242</v>
      </c>
      <c r="C1505" t="s">
        <v>292</v>
      </c>
      <c r="D1505" t="s">
        <v>280</v>
      </c>
      <c r="E1505">
        <v>9.0910000000000003E-4</v>
      </c>
      <c r="F1505">
        <v>3.7044509652450698E-3</v>
      </c>
      <c r="H1505" t="s">
        <v>34</v>
      </c>
    </row>
    <row r="1506" spans="1:8" x14ac:dyDescent="0.25">
      <c r="A1506">
        <v>1505</v>
      </c>
      <c r="B1506" t="s">
        <v>322</v>
      </c>
      <c r="C1506" t="s">
        <v>292</v>
      </c>
      <c r="D1506" t="s">
        <v>277</v>
      </c>
      <c r="E1506">
        <v>0.35687070999999998</v>
      </c>
      <c r="F1506">
        <v>1.57289651216918</v>
      </c>
      <c r="G1506" t="s">
        <v>291</v>
      </c>
      <c r="H1506" t="s">
        <v>34</v>
      </c>
    </row>
    <row r="1507" spans="1:8" x14ac:dyDescent="0.25">
      <c r="A1507">
        <v>1506</v>
      </c>
      <c r="B1507" t="s">
        <v>243</v>
      </c>
      <c r="C1507" t="s">
        <v>292</v>
      </c>
      <c r="D1507" t="s">
        <v>284</v>
      </c>
      <c r="E1507">
        <v>0.35774815999999998</v>
      </c>
      <c r="F1507">
        <v>1.78252382207244</v>
      </c>
      <c r="G1507" t="s">
        <v>291</v>
      </c>
      <c r="H1507" t="s">
        <v>34</v>
      </c>
    </row>
    <row r="1508" spans="1:8" x14ac:dyDescent="0.25">
      <c r="A1508">
        <v>1507</v>
      </c>
      <c r="B1508" t="s">
        <v>243</v>
      </c>
      <c r="C1508" t="s">
        <v>292</v>
      </c>
      <c r="D1508" t="s">
        <v>283</v>
      </c>
      <c r="E1508">
        <v>2.2260000000000001E-3</v>
      </c>
      <c r="F1508">
        <v>7.1040000000000001E-3</v>
      </c>
      <c r="H1508" t="s">
        <v>34</v>
      </c>
    </row>
    <row r="1509" spans="1:8" x14ac:dyDescent="0.25">
      <c r="A1509">
        <v>1508</v>
      </c>
      <c r="B1509" t="s">
        <v>244</v>
      </c>
      <c r="C1509" t="s">
        <v>292</v>
      </c>
      <c r="D1509" t="s">
        <v>282</v>
      </c>
      <c r="E1509">
        <v>9.8692699999999994E-3</v>
      </c>
      <c r="F1509">
        <v>3.1470011200000002E-2</v>
      </c>
      <c r="H1509" t="s">
        <v>34</v>
      </c>
    </row>
    <row r="1510" spans="1:8" x14ac:dyDescent="0.25">
      <c r="A1510">
        <v>1509</v>
      </c>
      <c r="B1510" t="s">
        <v>244</v>
      </c>
      <c r="C1510" t="s">
        <v>292</v>
      </c>
      <c r="D1510" t="s">
        <v>281</v>
      </c>
      <c r="E1510">
        <v>0.24032700000000001</v>
      </c>
      <c r="F1510">
        <v>12.902829000000001</v>
      </c>
      <c r="H1510" t="s">
        <v>34</v>
      </c>
    </row>
    <row r="1511" spans="1:8" x14ac:dyDescent="0.25">
      <c r="A1511">
        <v>1510</v>
      </c>
      <c r="B1511" t="s">
        <v>244</v>
      </c>
      <c r="C1511" t="s">
        <v>292</v>
      </c>
      <c r="D1511" t="s">
        <v>280</v>
      </c>
      <c r="E1511">
        <v>9.1889999999999995E-4</v>
      </c>
      <c r="F1511">
        <v>2.7953431041928601E-3</v>
      </c>
      <c r="H1511" t="s">
        <v>34</v>
      </c>
    </row>
    <row r="1512" spans="1:8" x14ac:dyDescent="0.25">
      <c r="A1512">
        <v>1511</v>
      </c>
      <c r="B1512" t="s">
        <v>245</v>
      </c>
      <c r="C1512" t="s">
        <v>292</v>
      </c>
      <c r="D1512" t="s">
        <v>277</v>
      </c>
      <c r="E1512">
        <v>0.29998647000000001</v>
      </c>
      <c r="F1512">
        <v>1.21602579412295</v>
      </c>
      <c r="G1512" t="s">
        <v>291</v>
      </c>
      <c r="H1512" t="s">
        <v>34</v>
      </c>
    </row>
    <row r="1513" spans="1:8" x14ac:dyDescent="0.25">
      <c r="A1513">
        <v>1512</v>
      </c>
      <c r="B1513" t="s">
        <v>245</v>
      </c>
      <c r="C1513" t="s">
        <v>292</v>
      </c>
      <c r="D1513" t="s">
        <v>284</v>
      </c>
      <c r="E1513">
        <v>0.33703358999999999</v>
      </c>
      <c r="F1513">
        <v>1.4247756558258799</v>
      </c>
      <c r="G1513" t="s">
        <v>291</v>
      </c>
      <c r="H1513" t="s">
        <v>34</v>
      </c>
    </row>
    <row r="1514" spans="1:8" x14ac:dyDescent="0.25">
      <c r="A1514">
        <v>1513</v>
      </c>
      <c r="B1514" t="s">
        <v>246</v>
      </c>
      <c r="C1514" t="s">
        <v>292</v>
      </c>
      <c r="D1514" t="s">
        <v>283</v>
      </c>
      <c r="E1514">
        <v>2.4780000000000002E-3</v>
      </c>
      <c r="F1514">
        <v>4.8780000000000004E-3</v>
      </c>
      <c r="H1514" t="s">
        <v>34</v>
      </c>
    </row>
    <row r="1515" spans="1:8" x14ac:dyDescent="0.25">
      <c r="A1515">
        <v>1514</v>
      </c>
      <c r="B1515" t="s">
        <v>246</v>
      </c>
      <c r="C1515" t="s">
        <v>292</v>
      </c>
      <c r="D1515" t="s">
        <v>282</v>
      </c>
      <c r="E1515">
        <v>1.031088E-2</v>
      </c>
      <c r="F1515">
        <v>2.1600737700000001E-2</v>
      </c>
      <c r="H1515" t="s">
        <v>34</v>
      </c>
    </row>
    <row r="1516" spans="1:8" x14ac:dyDescent="0.25">
      <c r="A1516">
        <v>1515</v>
      </c>
      <c r="B1516" t="s">
        <v>246</v>
      </c>
      <c r="C1516" t="s">
        <v>292</v>
      </c>
      <c r="D1516" t="s">
        <v>281</v>
      </c>
      <c r="E1516">
        <v>0.257772</v>
      </c>
      <c r="F1516">
        <v>12.662502</v>
      </c>
      <c r="H1516" t="s">
        <v>34</v>
      </c>
    </row>
    <row r="1517" spans="1:8" x14ac:dyDescent="0.25">
      <c r="A1517">
        <v>1516</v>
      </c>
      <c r="B1517" t="s">
        <v>246</v>
      </c>
      <c r="C1517" t="s">
        <v>292</v>
      </c>
      <c r="D1517" t="s">
        <v>280</v>
      </c>
      <c r="E1517">
        <v>9.3094E-4</v>
      </c>
      <c r="F1517">
        <v>1.87644286122646E-3</v>
      </c>
      <c r="H1517" t="s">
        <v>34</v>
      </c>
    </row>
    <row r="1518" spans="1:8" x14ac:dyDescent="0.25">
      <c r="A1518">
        <v>1517</v>
      </c>
      <c r="B1518" t="s">
        <v>321</v>
      </c>
      <c r="C1518" t="s">
        <v>294</v>
      </c>
      <c r="D1518" t="s">
        <v>279</v>
      </c>
      <c r="E1518">
        <v>1.8539999999999999E-5</v>
      </c>
      <c r="F1518">
        <v>7.7306372386171697E-3</v>
      </c>
      <c r="G1518" t="s">
        <v>291</v>
      </c>
      <c r="H1518" t="s">
        <v>34</v>
      </c>
    </row>
    <row r="1519" spans="1:8" x14ac:dyDescent="0.25">
      <c r="A1519">
        <v>1518</v>
      </c>
      <c r="B1519" t="s">
        <v>320</v>
      </c>
      <c r="C1519" t="s">
        <v>294</v>
      </c>
      <c r="D1519" t="s">
        <v>271</v>
      </c>
      <c r="E1519">
        <v>2.0999999999999998E-6</v>
      </c>
      <c r="F1519">
        <v>3.6484099999999999E-3</v>
      </c>
      <c r="G1519" t="s">
        <v>289</v>
      </c>
      <c r="H1519" t="s">
        <v>34</v>
      </c>
    </row>
    <row r="1520" spans="1:8" x14ac:dyDescent="0.25">
      <c r="A1520">
        <v>1519</v>
      </c>
      <c r="B1520" t="s">
        <v>319</v>
      </c>
      <c r="C1520" t="s">
        <v>292</v>
      </c>
      <c r="D1520" t="s">
        <v>277</v>
      </c>
      <c r="E1520">
        <v>0.36559808999999999</v>
      </c>
      <c r="F1520">
        <v>0.91603932401117905</v>
      </c>
      <c r="G1520" t="s">
        <v>291</v>
      </c>
      <c r="H1520" t="s">
        <v>34</v>
      </c>
    </row>
    <row r="1521" spans="1:8" x14ac:dyDescent="0.25">
      <c r="A1521">
        <v>1520</v>
      </c>
      <c r="B1521" t="s">
        <v>247</v>
      </c>
      <c r="C1521" t="s">
        <v>292</v>
      </c>
      <c r="D1521" t="s">
        <v>284</v>
      </c>
      <c r="E1521">
        <v>0.40387645999999999</v>
      </c>
      <c r="F1521">
        <v>1.0877420598095999</v>
      </c>
      <c r="G1521" t="s">
        <v>291</v>
      </c>
      <c r="H1521" t="s">
        <v>34</v>
      </c>
    </row>
    <row r="1522" spans="1:8" x14ac:dyDescent="0.25">
      <c r="A1522">
        <v>1521</v>
      </c>
      <c r="B1522" t="s">
        <v>318</v>
      </c>
      <c r="C1522" t="s">
        <v>292</v>
      </c>
      <c r="D1522" t="s">
        <v>283</v>
      </c>
      <c r="E1522">
        <v>2.3999999999999998E-3</v>
      </c>
      <c r="F1522">
        <v>2.3999999999999998E-3</v>
      </c>
      <c r="H1522" t="s">
        <v>34</v>
      </c>
    </row>
    <row r="1523" spans="1:8" x14ac:dyDescent="0.25">
      <c r="A1523">
        <v>1522</v>
      </c>
      <c r="B1523" t="s">
        <v>318</v>
      </c>
      <c r="C1523" t="s">
        <v>292</v>
      </c>
      <c r="D1523" t="s">
        <v>282</v>
      </c>
      <c r="E1523">
        <v>1.1289850000000001E-2</v>
      </c>
      <c r="F1523">
        <v>1.12898531E-2</v>
      </c>
      <c r="H1523" t="s">
        <v>34</v>
      </c>
    </row>
    <row r="1524" spans="1:8" x14ac:dyDescent="0.25">
      <c r="A1524">
        <v>1523</v>
      </c>
      <c r="B1524" t="s">
        <v>318</v>
      </c>
      <c r="C1524" t="s">
        <v>292</v>
      </c>
      <c r="D1524" t="s">
        <v>281</v>
      </c>
      <c r="E1524">
        <v>0.25143700000000002</v>
      </c>
      <c r="F1524">
        <v>12.404730000000001</v>
      </c>
      <c r="H1524" t="s">
        <v>34</v>
      </c>
    </row>
    <row r="1525" spans="1:8" x14ac:dyDescent="0.25">
      <c r="A1525">
        <v>1524</v>
      </c>
      <c r="B1525" t="s">
        <v>248</v>
      </c>
      <c r="C1525" t="s">
        <v>292</v>
      </c>
      <c r="D1525" t="s">
        <v>280</v>
      </c>
      <c r="E1525">
        <v>9.4549E-4</v>
      </c>
      <c r="F1525">
        <v>9.4549334194958003E-4</v>
      </c>
      <c r="H1525" t="s">
        <v>34</v>
      </c>
    </row>
    <row r="1526" spans="1:8" x14ac:dyDescent="0.25">
      <c r="A1526">
        <v>1525</v>
      </c>
      <c r="B1526" t="s">
        <v>317</v>
      </c>
      <c r="C1526" t="s">
        <v>294</v>
      </c>
      <c r="D1526" t="s">
        <v>271</v>
      </c>
      <c r="E1526">
        <v>1E-8</v>
      </c>
      <c r="F1526">
        <v>3.6463099999999998E-3</v>
      </c>
      <c r="G1526" t="s">
        <v>289</v>
      </c>
      <c r="H1526" t="s">
        <v>34</v>
      </c>
    </row>
    <row r="1527" spans="1:8" x14ac:dyDescent="0.25">
      <c r="A1527">
        <v>1526</v>
      </c>
      <c r="B1527" t="s">
        <v>316</v>
      </c>
      <c r="C1527" t="s">
        <v>294</v>
      </c>
      <c r="D1527" t="s">
        <v>279</v>
      </c>
      <c r="E1527">
        <v>9.9999999999999995E-8</v>
      </c>
      <c r="F1527">
        <v>7.7120940742336098E-3</v>
      </c>
      <c r="G1527" t="s">
        <v>291</v>
      </c>
      <c r="H1527" t="s">
        <v>34</v>
      </c>
    </row>
    <row r="1528" spans="1:8" x14ac:dyDescent="0.25">
      <c r="A1528">
        <v>1527</v>
      </c>
      <c r="B1528" t="s">
        <v>251</v>
      </c>
      <c r="C1528" t="s">
        <v>292</v>
      </c>
      <c r="D1528" t="s">
        <v>285</v>
      </c>
      <c r="E1528">
        <v>1.97819569</v>
      </c>
      <c r="F1528">
        <v>52.576163130903701</v>
      </c>
      <c r="G1528" t="s">
        <v>291</v>
      </c>
      <c r="H1528" t="s">
        <v>34</v>
      </c>
    </row>
    <row r="1529" spans="1:8" x14ac:dyDescent="0.25">
      <c r="A1529">
        <v>1528</v>
      </c>
      <c r="B1529" t="s">
        <v>251</v>
      </c>
      <c r="C1529" t="s">
        <v>292</v>
      </c>
      <c r="D1529" t="s">
        <v>279</v>
      </c>
      <c r="E1529">
        <v>2.0326900000000002E-3</v>
      </c>
      <c r="F1529">
        <v>7.7119857951880701E-3</v>
      </c>
      <c r="G1529" t="s">
        <v>291</v>
      </c>
      <c r="H1529" t="s">
        <v>34</v>
      </c>
    </row>
    <row r="1530" spans="1:8" x14ac:dyDescent="0.25">
      <c r="A1530">
        <v>1529</v>
      </c>
      <c r="B1530" t="s">
        <v>315</v>
      </c>
      <c r="C1530" t="s">
        <v>292</v>
      </c>
      <c r="D1530" t="s">
        <v>277</v>
      </c>
      <c r="E1530">
        <v>0.55044121999999995</v>
      </c>
      <c r="F1530">
        <v>0.55044122932075401</v>
      </c>
      <c r="G1530" t="s">
        <v>291</v>
      </c>
      <c r="H1530" t="s">
        <v>34</v>
      </c>
    </row>
    <row r="1531" spans="1:8" x14ac:dyDescent="0.25">
      <c r="A1531">
        <v>1530</v>
      </c>
      <c r="B1531" t="s">
        <v>252</v>
      </c>
      <c r="C1531" t="s">
        <v>292</v>
      </c>
      <c r="D1531" t="s">
        <v>284</v>
      </c>
      <c r="E1531">
        <v>0.68386559000000002</v>
      </c>
      <c r="F1531">
        <v>0.68386559489968002</v>
      </c>
      <c r="G1531" t="s">
        <v>291</v>
      </c>
      <c r="H1531" t="s">
        <v>34</v>
      </c>
    </row>
    <row r="1532" spans="1:8" x14ac:dyDescent="0.25">
      <c r="A1532">
        <v>1531</v>
      </c>
      <c r="B1532" t="s">
        <v>314</v>
      </c>
      <c r="C1532" t="s">
        <v>294</v>
      </c>
      <c r="D1532" t="s">
        <v>271</v>
      </c>
      <c r="E1532">
        <v>1.4399999999999999E-5</v>
      </c>
      <c r="F1532">
        <v>3.6462999999999999E-3</v>
      </c>
      <c r="G1532" t="s">
        <v>289</v>
      </c>
      <c r="H1532" t="s">
        <v>34</v>
      </c>
    </row>
    <row r="1533" spans="1:8" x14ac:dyDescent="0.25">
      <c r="A1533">
        <v>1532</v>
      </c>
      <c r="B1533" t="s">
        <v>253</v>
      </c>
      <c r="C1533" t="s">
        <v>292</v>
      </c>
      <c r="D1533" t="s">
        <v>279</v>
      </c>
      <c r="E1533">
        <v>8.7230999999999995E-4</v>
      </c>
      <c r="F1533">
        <v>5.67929282045662E-3</v>
      </c>
      <c r="G1533" t="s">
        <v>291</v>
      </c>
      <c r="H1533" t="s">
        <v>34</v>
      </c>
    </row>
    <row r="1534" spans="1:8" x14ac:dyDescent="0.25">
      <c r="A1534">
        <v>1533</v>
      </c>
      <c r="B1534" t="s">
        <v>253</v>
      </c>
      <c r="C1534" t="s">
        <v>292</v>
      </c>
      <c r="D1534" t="s">
        <v>271</v>
      </c>
      <c r="E1534">
        <v>1.4331000000000001E-4</v>
      </c>
      <c r="F1534">
        <v>3.6319E-3</v>
      </c>
      <c r="G1534" t="s">
        <v>289</v>
      </c>
      <c r="H1534" t="s">
        <v>34</v>
      </c>
    </row>
    <row r="1535" spans="1:8" x14ac:dyDescent="0.25">
      <c r="A1535">
        <v>1534</v>
      </c>
      <c r="B1535" t="s">
        <v>313</v>
      </c>
      <c r="C1535" t="s">
        <v>294</v>
      </c>
      <c r="D1535" t="s">
        <v>279</v>
      </c>
      <c r="E1535">
        <v>0</v>
      </c>
      <c r="F1535">
        <v>4.8069792933626799E-3</v>
      </c>
      <c r="G1535" t="s">
        <v>291</v>
      </c>
      <c r="H1535" t="s">
        <v>34</v>
      </c>
    </row>
    <row r="1536" spans="1:8" x14ac:dyDescent="0.25">
      <c r="A1536">
        <v>1535</v>
      </c>
      <c r="B1536" t="s">
        <v>312</v>
      </c>
      <c r="C1536" t="s">
        <v>294</v>
      </c>
      <c r="D1536" t="s">
        <v>271</v>
      </c>
      <c r="E1536">
        <v>4.0000000000000001E-8</v>
      </c>
      <c r="F1536">
        <v>3.4885900000000002E-3</v>
      </c>
      <c r="G1536" t="s">
        <v>289</v>
      </c>
      <c r="H1536" t="s">
        <v>34</v>
      </c>
    </row>
    <row r="1537" spans="1:8" x14ac:dyDescent="0.25">
      <c r="A1537">
        <v>1536</v>
      </c>
      <c r="B1537" t="s">
        <v>311</v>
      </c>
      <c r="C1537" t="s">
        <v>294</v>
      </c>
      <c r="D1537" t="s">
        <v>279</v>
      </c>
      <c r="E1537">
        <v>8.4E-7</v>
      </c>
      <c r="F1537">
        <v>4.8069786643842099E-3</v>
      </c>
      <c r="G1537" t="s">
        <v>291</v>
      </c>
      <c r="H1537" t="s">
        <v>34</v>
      </c>
    </row>
    <row r="1538" spans="1:8" x14ac:dyDescent="0.25">
      <c r="A1538">
        <v>1537</v>
      </c>
      <c r="B1538" t="s">
        <v>310</v>
      </c>
      <c r="C1538" t="s">
        <v>294</v>
      </c>
      <c r="D1538" t="s">
        <v>271</v>
      </c>
      <c r="E1538">
        <v>8.9999999999999996E-7</v>
      </c>
      <c r="F1538">
        <v>3.48855E-3</v>
      </c>
      <c r="G1538" t="s">
        <v>289</v>
      </c>
      <c r="H1538" t="s">
        <v>34</v>
      </c>
    </row>
    <row r="1539" spans="1:8" x14ac:dyDescent="0.25">
      <c r="A1539">
        <v>1538</v>
      </c>
      <c r="B1539" t="s">
        <v>309</v>
      </c>
      <c r="C1539" t="s">
        <v>294</v>
      </c>
      <c r="D1539" t="s">
        <v>279</v>
      </c>
      <c r="E1539">
        <v>1.02E-6</v>
      </c>
      <c r="F1539">
        <v>4.8061343101622996E-3</v>
      </c>
      <c r="G1539" t="s">
        <v>291</v>
      </c>
      <c r="H1539" t="s">
        <v>34</v>
      </c>
    </row>
    <row r="1540" spans="1:8" x14ac:dyDescent="0.25">
      <c r="A1540">
        <v>1539</v>
      </c>
      <c r="B1540" t="s">
        <v>308</v>
      </c>
      <c r="C1540" t="s">
        <v>294</v>
      </c>
      <c r="D1540" t="s">
        <v>285</v>
      </c>
      <c r="E1540">
        <v>0.12445523</v>
      </c>
      <c r="F1540">
        <v>50.5979674355616</v>
      </c>
      <c r="G1540" t="s">
        <v>291</v>
      </c>
      <c r="H1540" t="s">
        <v>34</v>
      </c>
    </row>
    <row r="1541" spans="1:8" x14ac:dyDescent="0.25">
      <c r="A1541">
        <v>1540</v>
      </c>
      <c r="B1541" t="s">
        <v>307</v>
      </c>
      <c r="C1541" t="s">
        <v>294</v>
      </c>
      <c r="D1541" t="s">
        <v>271</v>
      </c>
      <c r="E1541">
        <v>9.9999999999999995E-8</v>
      </c>
      <c r="F1541">
        <v>3.4876500000000001E-3</v>
      </c>
      <c r="G1541" t="s">
        <v>289</v>
      </c>
      <c r="H1541" t="s">
        <v>34</v>
      </c>
    </row>
    <row r="1542" spans="1:8" x14ac:dyDescent="0.25">
      <c r="A1542">
        <v>1541</v>
      </c>
      <c r="B1542" t="s">
        <v>306</v>
      </c>
      <c r="C1542" t="s">
        <v>294</v>
      </c>
      <c r="D1542" t="s">
        <v>279</v>
      </c>
      <c r="E1542">
        <v>1.4000000000000001E-7</v>
      </c>
      <c r="F1542">
        <v>4.80510508413492E-3</v>
      </c>
      <c r="G1542" t="s">
        <v>291</v>
      </c>
      <c r="H1542" t="s">
        <v>34</v>
      </c>
    </row>
    <row r="1543" spans="1:8" x14ac:dyDescent="0.25">
      <c r="A1543">
        <v>1542</v>
      </c>
      <c r="B1543" t="s">
        <v>256</v>
      </c>
      <c r="C1543" t="s">
        <v>290</v>
      </c>
      <c r="D1543" t="s">
        <v>281</v>
      </c>
      <c r="E1543">
        <v>12.153293</v>
      </c>
      <c r="F1543">
        <v>12.153293</v>
      </c>
      <c r="H1543" t="s">
        <v>34</v>
      </c>
    </row>
    <row r="1544" spans="1:8" x14ac:dyDescent="0.25">
      <c r="A1544">
        <v>1543</v>
      </c>
      <c r="B1544" t="s">
        <v>305</v>
      </c>
      <c r="C1544" t="s">
        <v>292</v>
      </c>
      <c r="D1544" t="s">
        <v>279</v>
      </c>
      <c r="E1544">
        <v>1.13915E-3</v>
      </c>
      <c r="F1544">
        <v>4.80496408125132E-3</v>
      </c>
      <c r="G1544" t="s">
        <v>291</v>
      </c>
      <c r="H1544" t="s">
        <v>34</v>
      </c>
    </row>
    <row r="1545" spans="1:8" x14ac:dyDescent="0.25">
      <c r="A1545">
        <v>1544</v>
      </c>
      <c r="B1545" t="s">
        <v>305</v>
      </c>
      <c r="C1545" t="s">
        <v>292</v>
      </c>
      <c r="D1545" t="s">
        <v>271</v>
      </c>
      <c r="E1545">
        <v>1.8165999999999999E-4</v>
      </c>
      <c r="F1545">
        <v>3.4875499999999999E-3</v>
      </c>
      <c r="G1545" t="s">
        <v>289</v>
      </c>
      <c r="H1545" t="s">
        <v>34</v>
      </c>
    </row>
    <row r="1546" spans="1:8" x14ac:dyDescent="0.25">
      <c r="A1546">
        <v>1545</v>
      </c>
      <c r="B1546" t="s">
        <v>304</v>
      </c>
      <c r="C1546" t="s">
        <v>294</v>
      </c>
      <c r="D1546" t="s">
        <v>271</v>
      </c>
      <c r="E1546">
        <v>2.3999999999999998E-7</v>
      </c>
      <c r="F1546">
        <v>3.3058900000000001E-3</v>
      </c>
      <c r="G1546" t="s">
        <v>289</v>
      </c>
      <c r="H1546" t="s">
        <v>34</v>
      </c>
    </row>
    <row r="1547" spans="1:8" x14ac:dyDescent="0.25">
      <c r="A1547">
        <v>1546</v>
      </c>
      <c r="B1547" t="s">
        <v>303</v>
      </c>
      <c r="C1547" t="s">
        <v>294</v>
      </c>
      <c r="D1547" t="s">
        <v>279</v>
      </c>
      <c r="E1547">
        <v>2.2400000000000002E-6</v>
      </c>
      <c r="F1547">
        <v>3.6658064423318198E-3</v>
      </c>
      <c r="G1547" t="s">
        <v>291</v>
      </c>
      <c r="H1547" t="s">
        <v>34</v>
      </c>
    </row>
    <row r="1548" spans="1:8" x14ac:dyDescent="0.25">
      <c r="A1548">
        <v>1547</v>
      </c>
      <c r="B1548" t="s">
        <v>302</v>
      </c>
      <c r="C1548" t="s">
        <v>301</v>
      </c>
      <c r="D1548" t="s">
        <v>271</v>
      </c>
      <c r="E1548">
        <v>3.4999999999999998E-7</v>
      </c>
      <c r="F1548">
        <v>3.3056499999999998E-3</v>
      </c>
      <c r="G1548" t="s">
        <v>289</v>
      </c>
      <c r="H1548" t="s">
        <v>34</v>
      </c>
    </row>
    <row r="1549" spans="1:8" x14ac:dyDescent="0.25">
      <c r="A1549">
        <v>1548</v>
      </c>
      <c r="B1549" t="s">
        <v>300</v>
      </c>
      <c r="C1549" t="s">
        <v>294</v>
      </c>
      <c r="D1549" t="s">
        <v>271</v>
      </c>
      <c r="E1549">
        <v>1.4100000000000001E-5</v>
      </c>
      <c r="F1549">
        <v>3.3053000000000002E-3</v>
      </c>
      <c r="G1549" t="s">
        <v>289</v>
      </c>
      <c r="H1549" t="s">
        <v>34</v>
      </c>
    </row>
    <row r="1550" spans="1:8" x14ac:dyDescent="0.25">
      <c r="A1550">
        <v>1549</v>
      </c>
      <c r="B1550" t="s">
        <v>299</v>
      </c>
      <c r="C1550" t="s">
        <v>292</v>
      </c>
      <c r="D1550" t="s">
        <v>279</v>
      </c>
      <c r="E1550">
        <v>1.3004799999999999E-3</v>
      </c>
      <c r="F1550">
        <v>3.6635597661687802E-3</v>
      </c>
      <c r="G1550" t="s">
        <v>291</v>
      </c>
      <c r="H1550" t="s">
        <v>34</v>
      </c>
    </row>
    <row r="1551" spans="1:8" x14ac:dyDescent="0.25">
      <c r="A1551">
        <v>1550</v>
      </c>
      <c r="B1551" t="s">
        <v>259</v>
      </c>
      <c r="C1551" t="s">
        <v>292</v>
      </c>
      <c r="D1551" t="s">
        <v>271</v>
      </c>
      <c r="E1551">
        <v>2.1086E-4</v>
      </c>
      <c r="F1551">
        <v>3.2912000000000002E-3</v>
      </c>
      <c r="G1551" t="s">
        <v>289</v>
      </c>
      <c r="H1551" t="s">
        <v>34</v>
      </c>
    </row>
    <row r="1552" spans="1:8" x14ac:dyDescent="0.25">
      <c r="A1552">
        <v>1551</v>
      </c>
      <c r="B1552" t="s">
        <v>298</v>
      </c>
      <c r="C1552" t="s">
        <v>294</v>
      </c>
      <c r="D1552" t="s">
        <v>271</v>
      </c>
      <c r="E1552">
        <v>9.9999999999999995E-8</v>
      </c>
      <c r="F1552">
        <v>3.08034E-3</v>
      </c>
      <c r="G1552" t="s">
        <v>289</v>
      </c>
      <c r="H1552" t="s">
        <v>34</v>
      </c>
    </row>
    <row r="1553" spans="1:8" x14ac:dyDescent="0.25">
      <c r="A1553">
        <v>1552</v>
      </c>
      <c r="B1553" t="s">
        <v>297</v>
      </c>
      <c r="C1553" t="s">
        <v>294</v>
      </c>
      <c r="D1553" t="s">
        <v>279</v>
      </c>
      <c r="E1553">
        <v>1.4500000000000001E-6</v>
      </c>
      <c r="F1553">
        <v>2.3630771191845302E-3</v>
      </c>
      <c r="G1553" t="s">
        <v>291</v>
      </c>
      <c r="H1553" t="s">
        <v>34</v>
      </c>
    </row>
    <row r="1554" spans="1:8" x14ac:dyDescent="0.25">
      <c r="A1554">
        <v>1553</v>
      </c>
      <c r="B1554" t="s">
        <v>260</v>
      </c>
      <c r="C1554" t="s">
        <v>292</v>
      </c>
      <c r="D1554" t="s">
        <v>279</v>
      </c>
      <c r="E1554">
        <v>1.2258499999999999E-3</v>
      </c>
      <c r="F1554">
        <v>2.3616238052370699E-3</v>
      </c>
      <c r="G1554" t="s">
        <v>291</v>
      </c>
      <c r="H1554" t="s">
        <v>34</v>
      </c>
    </row>
    <row r="1555" spans="1:8" x14ac:dyDescent="0.25">
      <c r="A1555">
        <v>1554</v>
      </c>
      <c r="B1555" t="s">
        <v>260</v>
      </c>
      <c r="C1555" t="s">
        <v>292</v>
      </c>
      <c r="D1555" t="s">
        <v>271</v>
      </c>
      <c r="E1555">
        <v>2.0284E-4</v>
      </c>
      <c r="F1555">
        <v>3.0802400000000001E-3</v>
      </c>
      <c r="G1555" t="s">
        <v>289</v>
      </c>
      <c r="H1555" t="s">
        <v>34</v>
      </c>
    </row>
    <row r="1556" spans="1:8" x14ac:dyDescent="0.25">
      <c r="A1556">
        <v>1555</v>
      </c>
      <c r="B1556" t="s">
        <v>296</v>
      </c>
      <c r="C1556" t="s">
        <v>294</v>
      </c>
      <c r="D1556" t="s">
        <v>279</v>
      </c>
      <c r="E1556">
        <v>7.1999999999999999E-7</v>
      </c>
      <c r="F1556">
        <v>1.1357718810622499E-3</v>
      </c>
      <c r="G1556" t="s">
        <v>291</v>
      </c>
      <c r="H1556" t="s">
        <v>34</v>
      </c>
    </row>
    <row r="1557" spans="1:8" x14ac:dyDescent="0.25">
      <c r="A1557">
        <v>1556</v>
      </c>
      <c r="B1557" t="s">
        <v>295</v>
      </c>
      <c r="C1557" t="s">
        <v>294</v>
      </c>
      <c r="D1557" t="s">
        <v>271</v>
      </c>
      <c r="E1557">
        <v>2E-8</v>
      </c>
      <c r="F1557">
        <v>2.8774E-3</v>
      </c>
      <c r="G1557" t="s">
        <v>289</v>
      </c>
      <c r="H1557" t="s">
        <v>34</v>
      </c>
    </row>
    <row r="1558" spans="1:8" x14ac:dyDescent="0.25">
      <c r="A1558">
        <v>1557</v>
      </c>
      <c r="B1558" t="s">
        <v>293</v>
      </c>
      <c r="C1558" t="s">
        <v>292</v>
      </c>
      <c r="D1558" t="s">
        <v>279</v>
      </c>
      <c r="E1558">
        <v>1.1350500000000001E-3</v>
      </c>
      <c r="F1558">
        <v>1.13505101113621E-3</v>
      </c>
      <c r="G1558" t="s">
        <v>291</v>
      </c>
      <c r="H1558" t="s">
        <v>34</v>
      </c>
    </row>
    <row r="1559" spans="1:8" x14ac:dyDescent="0.25">
      <c r="A1559">
        <v>1558</v>
      </c>
      <c r="B1559" t="s">
        <v>263</v>
      </c>
      <c r="C1559" t="s">
        <v>292</v>
      </c>
      <c r="D1559" t="s">
        <v>271</v>
      </c>
      <c r="E1559">
        <v>1.9264999999999999E-4</v>
      </c>
      <c r="F1559">
        <v>2.8773800000000001E-3</v>
      </c>
      <c r="G1559" t="s">
        <v>289</v>
      </c>
      <c r="H1559" t="s">
        <v>34</v>
      </c>
    </row>
    <row r="1560" spans="1:8" x14ac:dyDescent="0.25">
      <c r="A1560">
        <v>1559</v>
      </c>
      <c r="B1560" t="s">
        <v>264</v>
      </c>
      <c r="C1560" t="s">
        <v>290</v>
      </c>
      <c r="D1560" t="s">
        <v>285</v>
      </c>
      <c r="E1560">
        <v>50.473512200000002</v>
      </c>
      <c r="F1560">
        <v>50.473512200000002</v>
      </c>
      <c r="G1560" t="s">
        <v>291</v>
      </c>
      <c r="H1560" t="s">
        <v>34</v>
      </c>
    </row>
    <row r="1561" spans="1:8" x14ac:dyDescent="0.25">
      <c r="A1561">
        <v>1560</v>
      </c>
      <c r="B1561" t="s">
        <v>266</v>
      </c>
      <c r="C1561" t="s">
        <v>290</v>
      </c>
      <c r="D1561" t="s">
        <v>271</v>
      </c>
      <c r="E1561">
        <v>2.6847300000000002E-3</v>
      </c>
      <c r="F1561">
        <v>2.6847300000000002E-3</v>
      </c>
      <c r="G1561" t="s">
        <v>289</v>
      </c>
      <c r="H1561" t="s">
        <v>34</v>
      </c>
    </row>
  </sheetData>
  <autoFilter ref="A1:H1561" xr:uid="{00000000-0009-0000-0000-000008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E8BB-ECDB-4BDD-8735-2F8079DC994A}">
  <dimension ref="A1:H62"/>
  <sheetViews>
    <sheetView topLeftCell="A34" workbookViewId="0">
      <selection activeCell="D64" sqref="D64"/>
    </sheetView>
  </sheetViews>
  <sheetFormatPr defaultColWidth="25.28515625" defaultRowHeight="15" x14ac:dyDescent="0.25"/>
  <cols>
    <col min="1" max="1" width="57.5703125" customWidth="1"/>
  </cols>
  <sheetData>
    <row r="1" spans="1:8" x14ac:dyDescent="0.25">
      <c r="A1" s="104" t="s">
        <v>1076</v>
      </c>
      <c r="B1" s="104" t="s">
        <v>1145</v>
      </c>
      <c r="C1" s="104" t="s">
        <v>1147</v>
      </c>
      <c r="D1" s="104" t="s">
        <v>1148</v>
      </c>
      <c r="E1" s="104" t="s">
        <v>1149</v>
      </c>
      <c r="F1" s="104" t="s">
        <v>1197</v>
      </c>
      <c r="G1" s="104" t="s">
        <v>1196</v>
      </c>
      <c r="H1" s="104" t="s">
        <v>1146</v>
      </c>
    </row>
    <row r="2" spans="1:8" x14ac:dyDescent="0.25">
      <c r="A2" s="71" t="s">
        <v>1104</v>
      </c>
      <c r="B2" s="20">
        <v>6925</v>
      </c>
      <c r="C2" s="65">
        <v>0.45</v>
      </c>
      <c r="D2" s="65">
        <v>3116.25</v>
      </c>
      <c r="E2" s="65">
        <v>0.4</v>
      </c>
      <c r="F2" s="65">
        <v>2770</v>
      </c>
      <c r="G2" s="65">
        <v>-346.25</v>
      </c>
      <c r="H2" s="65">
        <v>0.3</v>
      </c>
    </row>
    <row r="3" spans="1:8" x14ac:dyDescent="0.25">
      <c r="A3" s="71" t="s">
        <v>1113</v>
      </c>
      <c r="B3" s="20">
        <v>110</v>
      </c>
      <c r="C3" s="65">
        <v>44.5</v>
      </c>
      <c r="D3" s="65">
        <v>4895</v>
      </c>
      <c r="E3" s="65">
        <v>40</v>
      </c>
      <c r="F3" s="65">
        <v>4400</v>
      </c>
      <c r="G3" s="65">
        <v>-495</v>
      </c>
      <c r="H3" s="65">
        <v>33.35</v>
      </c>
    </row>
    <row r="4" spans="1:8" x14ac:dyDescent="0.25">
      <c r="A4" s="53" t="s">
        <v>1135</v>
      </c>
      <c r="B4" s="20">
        <v>6</v>
      </c>
      <c r="C4" s="65">
        <v>1361.03</v>
      </c>
      <c r="D4" s="65">
        <v>8166.18</v>
      </c>
      <c r="E4" s="65">
        <v>1966.95</v>
      </c>
      <c r="F4" s="65">
        <v>11801.7</v>
      </c>
      <c r="G4" s="65">
        <v>3635.5200000000004</v>
      </c>
      <c r="H4" s="65">
        <v>1005</v>
      </c>
    </row>
    <row r="5" spans="1:8" x14ac:dyDescent="0.25">
      <c r="A5" s="53" t="s">
        <v>1120</v>
      </c>
      <c r="B5" s="20">
        <v>12</v>
      </c>
      <c r="C5" s="65">
        <v>967.27</v>
      </c>
      <c r="D5" s="65">
        <v>11607.24</v>
      </c>
      <c r="E5" s="65">
        <v>1576.75</v>
      </c>
      <c r="F5" s="65">
        <v>18921</v>
      </c>
      <c r="G5" s="65">
        <v>7311.9599999999973</v>
      </c>
      <c r="H5" s="65">
        <v>1018.65</v>
      </c>
    </row>
    <row r="6" spans="1:8" x14ac:dyDescent="0.25">
      <c r="A6" s="53" t="s">
        <v>1194</v>
      </c>
      <c r="B6" s="20">
        <v>60</v>
      </c>
      <c r="C6" s="65">
        <v>238.7</v>
      </c>
      <c r="D6" s="65">
        <v>14322</v>
      </c>
      <c r="E6" s="65">
        <v>171.6</v>
      </c>
      <c r="F6" s="65">
        <v>10296</v>
      </c>
      <c r="G6" s="65">
        <v>-4026</v>
      </c>
      <c r="H6" s="65">
        <v>114.25</v>
      </c>
    </row>
    <row r="7" spans="1:8" x14ac:dyDescent="0.25">
      <c r="A7" s="53" t="s">
        <v>1193</v>
      </c>
      <c r="B7" s="20">
        <v>28</v>
      </c>
      <c r="C7" s="65">
        <v>522.57000000000005</v>
      </c>
      <c r="D7" s="65">
        <v>14631.960000000001</v>
      </c>
      <c r="E7" s="65">
        <v>579.65</v>
      </c>
      <c r="F7" s="65">
        <v>16230.199999999999</v>
      </c>
      <c r="G7" s="65">
        <v>1598.239999999998</v>
      </c>
      <c r="H7" s="65">
        <v>398.05</v>
      </c>
    </row>
    <row r="8" spans="1:8" x14ac:dyDescent="0.25">
      <c r="A8" s="71" t="s">
        <v>1110</v>
      </c>
      <c r="B8" s="20">
        <v>108</v>
      </c>
      <c r="C8" s="65">
        <v>141.47999999999999</v>
      </c>
      <c r="D8" s="65">
        <v>15279.839999999998</v>
      </c>
      <c r="E8" s="65">
        <v>87.15</v>
      </c>
      <c r="F8" s="65">
        <v>9412.2000000000007</v>
      </c>
      <c r="G8" s="65">
        <v>-5867.6399999999976</v>
      </c>
      <c r="H8" s="65">
        <v>81.900000000000006</v>
      </c>
    </row>
    <row r="9" spans="1:8" x14ac:dyDescent="0.25">
      <c r="A9" s="71" t="s">
        <v>1124</v>
      </c>
      <c r="B9" s="20">
        <v>5000</v>
      </c>
      <c r="C9" s="65">
        <v>3.31</v>
      </c>
      <c r="D9" s="65">
        <v>16550</v>
      </c>
      <c r="E9" s="65">
        <v>0.96</v>
      </c>
      <c r="F9" s="65">
        <v>4800</v>
      </c>
      <c r="G9" s="65">
        <v>-11750</v>
      </c>
      <c r="H9" s="65">
        <v>0.54</v>
      </c>
    </row>
    <row r="10" spans="1:8" x14ac:dyDescent="0.25">
      <c r="A10" s="53" t="s">
        <v>1192</v>
      </c>
      <c r="B10" s="20">
        <v>10</v>
      </c>
      <c r="C10" s="65">
        <v>1755.32</v>
      </c>
      <c r="D10" s="65">
        <v>17553.2</v>
      </c>
      <c r="E10" s="65">
        <v>1504.3</v>
      </c>
      <c r="F10" s="65">
        <v>15043</v>
      </c>
      <c r="G10" s="65">
        <v>-2518.7000000000007</v>
      </c>
      <c r="H10" s="65">
        <v>1227.0999999999999</v>
      </c>
    </row>
    <row r="11" spans="1:8" x14ac:dyDescent="0.25">
      <c r="A11" s="53" t="s">
        <v>1132</v>
      </c>
      <c r="B11" s="20">
        <v>23</v>
      </c>
      <c r="C11" s="65">
        <v>858.07</v>
      </c>
      <c r="D11" s="65">
        <v>19735.61</v>
      </c>
      <c r="E11" s="65">
        <v>547.9</v>
      </c>
      <c r="F11" s="65">
        <v>12601.699999999999</v>
      </c>
      <c r="G11" s="65">
        <v>-7133.9100000000017</v>
      </c>
      <c r="H11" s="65">
        <v>444.15</v>
      </c>
    </row>
    <row r="12" spans="1:8" x14ac:dyDescent="0.25">
      <c r="A12" s="53" t="s">
        <v>1185</v>
      </c>
      <c r="B12" s="20">
        <v>200</v>
      </c>
      <c r="C12" s="65">
        <v>139.94</v>
      </c>
      <c r="D12" s="65">
        <v>27988</v>
      </c>
      <c r="E12" s="65">
        <v>155.9</v>
      </c>
      <c r="F12" s="65">
        <v>31180</v>
      </c>
      <c r="G12" s="65">
        <v>3182</v>
      </c>
      <c r="H12" s="65">
        <v>120.9</v>
      </c>
    </row>
    <row r="13" spans="1:8" x14ac:dyDescent="0.25">
      <c r="A13" s="53" t="s">
        <v>1188</v>
      </c>
      <c r="B13" s="20">
        <v>80</v>
      </c>
      <c r="C13" s="65">
        <v>377.64</v>
      </c>
      <c r="D13" s="65">
        <v>30211.199999999997</v>
      </c>
      <c r="E13" s="65">
        <v>344.2</v>
      </c>
      <c r="F13" s="65">
        <v>27536</v>
      </c>
      <c r="G13" s="65">
        <v>-2675.1999999999971</v>
      </c>
      <c r="H13" s="65">
        <v>230.6</v>
      </c>
    </row>
    <row r="14" spans="1:8" s="68" customFormat="1" x14ac:dyDescent="0.25">
      <c r="A14" s="71" t="s">
        <v>1105</v>
      </c>
      <c r="B14" s="118">
        <v>29</v>
      </c>
      <c r="C14" s="72">
        <v>1135.3900000000001</v>
      </c>
      <c r="D14" s="72">
        <v>32926.310000000005</v>
      </c>
      <c r="E14" s="72">
        <v>914.8</v>
      </c>
      <c r="F14" s="72">
        <v>26529.199999999997</v>
      </c>
      <c r="G14" s="72">
        <v>-6391.3100000000049</v>
      </c>
      <c r="H14" s="72">
        <v>763.25</v>
      </c>
    </row>
    <row r="15" spans="1:8" s="68" customFormat="1" x14ac:dyDescent="0.25">
      <c r="A15" s="71" t="s">
        <v>1115</v>
      </c>
      <c r="B15" s="118">
        <v>50</v>
      </c>
      <c r="C15" s="72">
        <v>686</v>
      </c>
      <c r="D15" s="72">
        <v>34040</v>
      </c>
      <c r="E15" s="72">
        <v>476.6</v>
      </c>
      <c r="F15" s="72">
        <v>23830</v>
      </c>
      <c r="G15" s="72">
        <v>-10210</v>
      </c>
      <c r="H15" s="72">
        <v>307</v>
      </c>
    </row>
    <row r="16" spans="1:8" x14ac:dyDescent="0.25">
      <c r="A16" s="53" t="s">
        <v>1136</v>
      </c>
      <c r="B16" s="20">
        <v>32</v>
      </c>
      <c r="C16" s="65">
        <v>1231.165</v>
      </c>
      <c r="D16" s="65">
        <v>36214.1</v>
      </c>
      <c r="E16" s="65">
        <v>1190.8499999999999</v>
      </c>
      <c r="F16" s="65">
        <v>38107.199999999997</v>
      </c>
      <c r="G16" s="65">
        <v>1894.6999999999989</v>
      </c>
      <c r="H16" s="65">
        <v>930</v>
      </c>
    </row>
    <row r="17" spans="1:8" x14ac:dyDescent="0.25">
      <c r="A17" s="53" t="s">
        <v>1133</v>
      </c>
      <c r="B17" s="20">
        <v>10</v>
      </c>
      <c r="C17" s="65">
        <v>3745.42</v>
      </c>
      <c r="D17" s="65">
        <v>37454.199999999997</v>
      </c>
      <c r="E17" s="65">
        <v>4000.05</v>
      </c>
      <c r="F17" s="65">
        <v>40000.5</v>
      </c>
      <c r="G17" s="65">
        <v>2546.3000000000029</v>
      </c>
      <c r="H17" s="65">
        <v>3292</v>
      </c>
    </row>
    <row r="18" spans="1:8" x14ac:dyDescent="0.25">
      <c r="A18" s="53" t="s">
        <v>1183</v>
      </c>
      <c r="B18" s="20">
        <v>81</v>
      </c>
      <c r="C18" s="65">
        <v>487.06</v>
      </c>
      <c r="D18" s="65">
        <v>39451.86</v>
      </c>
      <c r="E18" s="65">
        <v>550.29999999999995</v>
      </c>
      <c r="F18" s="65">
        <v>44574.299999999996</v>
      </c>
      <c r="G18" s="65">
        <v>5122.4399999999951</v>
      </c>
      <c r="H18" s="65">
        <v>347.3</v>
      </c>
    </row>
    <row r="19" spans="1:8" s="68" customFormat="1" x14ac:dyDescent="0.25">
      <c r="A19" s="71" t="s">
        <v>1144</v>
      </c>
      <c r="B19" s="118">
        <v>120</v>
      </c>
      <c r="C19" s="72">
        <v>329.33</v>
      </c>
      <c r="D19" s="72">
        <v>39519.599999999999</v>
      </c>
      <c r="E19" s="72">
        <v>173.4</v>
      </c>
      <c r="F19" s="72">
        <v>20808</v>
      </c>
      <c r="G19" s="72">
        <v>-18711.599999999999</v>
      </c>
      <c r="H19" s="72">
        <v>139</v>
      </c>
    </row>
    <row r="20" spans="1:8" x14ac:dyDescent="0.25">
      <c r="A20" s="53" t="s">
        <v>1117</v>
      </c>
      <c r="B20" s="20">
        <v>15</v>
      </c>
      <c r="C20" s="65">
        <v>2649.9</v>
      </c>
      <c r="D20" s="65">
        <v>39748.5</v>
      </c>
      <c r="E20" s="65">
        <v>3210.55</v>
      </c>
      <c r="F20" s="65">
        <v>48158.25</v>
      </c>
      <c r="G20" s="65">
        <v>8409</v>
      </c>
      <c r="H20" s="65">
        <v>1589.5</v>
      </c>
    </row>
    <row r="21" spans="1:8" x14ac:dyDescent="0.25">
      <c r="A21" s="53" t="s">
        <v>1139</v>
      </c>
      <c r="B21" s="20">
        <v>55</v>
      </c>
      <c r="C21" s="65">
        <v>730.36</v>
      </c>
      <c r="D21" s="65">
        <v>40169.800000000003</v>
      </c>
      <c r="E21" s="65">
        <v>1005.2</v>
      </c>
      <c r="F21" s="65">
        <v>55286</v>
      </c>
      <c r="G21" s="65">
        <v>15118.949999999997</v>
      </c>
      <c r="H21" s="65">
        <v>796</v>
      </c>
    </row>
    <row r="22" spans="1:8" x14ac:dyDescent="0.25">
      <c r="A22" s="53" t="s">
        <v>1184</v>
      </c>
      <c r="B22" s="20">
        <v>80</v>
      </c>
      <c r="C22" s="65">
        <v>526.44000000000005</v>
      </c>
      <c r="D22" s="65">
        <v>42115.200000000004</v>
      </c>
      <c r="E22" s="65">
        <v>556</v>
      </c>
      <c r="F22" s="65">
        <v>44480</v>
      </c>
      <c r="G22" s="65">
        <v>2364.7999999999956</v>
      </c>
      <c r="H22" s="65">
        <v>298.64999999999998</v>
      </c>
    </row>
    <row r="23" spans="1:8" x14ac:dyDescent="0.25">
      <c r="A23" s="53" t="s">
        <v>1176</v>
      </c>
      <c r="B23" s="20">
        <v>400</v>
      </c>
      <c r="C23" s="65">
        <v>106.52</v>
      </c>
      <c r="D23" s="65">
        <v>42608</v>
      </c>
      <c r="E23" s="65">
        <v>161.4</v>
      </c>
      <c r="F23" s="65">
        <v>64560</v>
      </c>
      <c r="G23" s="65">
        <v>21871.999999999993</v>
      </c>
      <c r="H23" s="65">
        <v>57.9</v>
      </c>
    </row>
    <row r="24" spans="1:8" x14ac:dyDescent="0.25">
      <c r="A24" s="53" t="s">
        <v>1126</v>
      </c>
      <c r="B24" s="20">
        <v>800</v>
      </c>
      <c r="C24" s="65">
        <v>56.22</v>
      </c>
      <c r="D24" s="65">
        <v>44976</v>
      </c>
      <c r="E24" s="65">
        <v>92.1</v>
      </c>
      <c r="F24" s="65">
        <v>73680</v>
      </c>
      <c r="G24" s="65">
        <v>28704</v>
      </c>
      <c r="H24" s="65">
        <v>26.1</v>
      </c>
    </row>
    <row r="25" spans="1:8" x14ac:dyDescent="0.25">
      <c r="A25" s="53" t="s">
        <v>1118</v>
      </c>
      <c r="B25" s="20">
        <v>80</v>
      </c>
      <c r="C25" s="65">
        <v>562.94000000000005</v>
      </c>
      <c r="D25" s="65">
        <v>45035.200000000004</v>
      </c>
      <c r="E25" s="65">
        <v>634.04999999999995</v>
      </c>
      <c r="F25" s="65">
        <v>50724</v>
      </c>
      <c r="G25" s="65">
        <v>5688.7999999999956</v>
      </c>
      <c r="H25" s="65">
        <v>397</v>
      </c>
    </row>
    <row r="26" spans="1:8" x14ac:dyDescent="0.25">
      <c r="A26" s="53" t="s">
        <v>1173</v>
      </c>
      <c r="B26" s="20">
        <v>1000</v>
      </c>
      <c r="C26" s="65">
        <v>47.41</v>
      </c>
      <c r="D26" s="65">
        <v>47410</v>
      </c>
      <c r="E26" s="65">
        <v>51.16</v>
      </c>
      <c r="F26" s="65">
        <v>51160</v>
      </c>
      <c r="G26" s="65">
        <v>3750</v>
      </c>
      <c r="H26" s="65">
        <v>11.4</v>
      </c>
    </row>
    <row r="27" spans="1:8" x14ac:dyDescent="0.25">
      <c r="A27" s="53" t="s">
        <v>1131</v>
      </c>
      <c r="B27" s="20">
        <v>16</v>
      </c>
      <c r="C27" s="65">
        <v>3081.3850000000002</v>
      </c>
      <c r="D27" s="65">
        <v>47845.32</v>
      </c>
      <c r="E27" s="65">
        <v>6484.2</v>
      </c>
      <c r="F27" s="65">
        <v>103747.2</v>
      </c>
      <c r="G27" s="65">
        <v>55901.87999999999</v>
      </c>
      <c r="H27" s="65">
        <v>2553</v>
      </c>
    </row>
    <row r="28" spans="1:8" x14ac:dyDescent="0.25">
      <c r="A28" s="53" t="s">
        <v>1123</v>
      </c>
      <c r="B28" s="20">
        <v>37</v>
      </c>
      <c r="C28" s="65">
        <v>1303.43</v>
      </c>
      <c r="D28" s="65">
        <v>48226.91</v>
      </c>
      <c r="E28" s="65">
        <v>646.65</v>
      </c>
      <c r="F28" s="65">
        <v>23926.05</v>
      </c>
      <c r="G28" s="65">
        <v>-24300.860000000004</v>
      </c>
      <c r="H28" s="65">
        <v>472</v>
      </c>
    </row>
    <row r="29" spans="1:8" x14ac:dyDescent="0.25">
      <c r="A29" s="53" t="s">
        <v>1114</v>
      </c>
      <c r="B29" s="20">
        <v>30</v>
      </c>
      <c r="C29" s="65">
        <v>1954.56</v>
      </c>
      <c r="D29" s="65">
        <v>48672.72</v>
      </c>
      <c r="E29" s="65">
        <v>1909.35</v>
      </c>
      <c r="F29" s="65">
        <v>57280.5</v>
      </c>
      <c r="G29" s="65">
        <v>8627.2799999999988</v>
      </c>
      <c r="H29" s="65">
        <v>861</v>
      </c>
    </row>
    <row r="30" spans="1:8" x14ac:dyDescent="0.25">
      <c r="A30" s="53" t="s">
        <v>1112</v>
      </c>
      <c r="B30" s="20">
        <v>34</v>
      </c>
      <c r="C30" s="65">
        <v>1454.03</v>
      </c>
      <c r="D30" s="65">
        <v>48870.38</v>
      </c>
      <c r="E30" s="65">
        <v>1468.5</v>
      </c>
      <c r="F30" s="65">
        <v>49929</v>
      </c>
      <c r="G30" s="65">
        <v>1058.6200000000026</v>
      </c>
      <c r="H30" s="65">
        <v>981.95</v>
      </c>
    </row>
    <row r="31" spans="1:8" x14ac:dyDescent="0.25">
      <c r="A31" s="53" t="s">
        <v>1137</v>
      </c>
      <c r="B31" s="20">
        <v>730</v>
      </c>
      <c r="C31" s="65">
        <v>67.41</v>
      </c>
      <c r="D31" s="65">
        <v>49209.299999999996</v>
      </c>
      <c r="E31" s="65">
        <v>105.6</v>
      </c>
      <c r="F31" s="65">
        <v>77088</v>
      </c>
      <c r="G31" s="65">
        <v>27878.700000000004</v>
      </c>
      <c r="H31" s="65">
        <v>50.5</v>
      </c>
    </row>
    <row r="32" spans="1:8" x14ac:dyDescent="0.25">
      <c r="A32" s="53" t="s">
        <v>1180</v>
      </c>
      <c r="B32" s="20">
        <v>527</v>
      </c>
      <c r="C32" s="65">
        <v>83.724999999999994</v>
      </c>
      <c r="D32" s="65">
        <v>49501.88</v>
      </c>
      <c r="E32" s="65">
        <v>129.19999999999999</v>
      </c>
      <c r="F32" s="65">
        <v>68088.399999999994</v>
      </c>
      <c r="G32" s="65">
        <v>18586.51999999999</v>
      </c>
      <c r="H32" s="65">
        <v>44.35</v>
      </c>
    </row>
    <row r="33" spans="1:8" x14ac:dyDescent="0.25">
      <c r="A33" s="53" t="s">
        <v>1191</v>
      </c>
      <c r="B33" s="20">
        <v>1000</v>
      </c>
      <c r="C33" s="65">
        <v>51.064999999999998</v>
      </c>
      <c r="D33" s="65">
        <v>50975</v>
      </c>
      <c r="E33" s="65">
        <v>53</v>
      </c>
      <c r="F33" s="65">
        <v>53000</v>
      </c>
      <c r="G33" s="65">
        <v>2025</v>
      </c>
      <c r="H33" s="65">
        <v>37.200000000000003</v>
      </c>
    </row>
    <row r="34" spans="1:8" x14ac:dyDescent="0.25">
      <c r="A34" s="53" t="s">
        <v>1128</v>
      </c>
      <c r="B34" s="20">
        <v>102</v>
      </c>
      <c r="C34" s="65">
        <v>531.54499999999996</v>
      </c>
      <c r="D34" s="65">
        <v>51995.15</v>
      </c>
      <c r="E34" s="65">
        <v>885.75</v>
      </c>
      <c r="F34" s="65">
        <v>90346.5</v>
      </c>
      <c r="G34" s="65">
        <v>38463.549999999996</v>
      </c>
      <c r="H34" s="65">
        <v>431.2</v>
      </c>
    </row>
    <row r="35" spans="1:8" x14ac:dyDescent="0.25">
      <c r="A35" s="53" t="s">
        <v>1107</v>
      </c>
      <c r="B35" s="20">
        <v>1700</v>
      </c>
      <c r="C35" s="65">
        <v>30.69</v>
      </c>
      <c r="D35" s="65">
        <v>52173</v>
      </c>
      <c r="E35" s="65">
        <v>37.24</v>
      </c>
      <c r="F35" s="65">
        <v>63308</v>
      </c>
      <c r="G35" s="65">
        <v>11135</v>
      </c>
      <c r="H35" s="65">
        <v>27.56</v>
      </c>
    </row>
    <row r="36" spans="1:8" x14ac:dyDescent="0.25">
      <c r="A36" s="53" t="s">
        <v>1187</v>
      </c>
      <c r="B36" s="20">
        <v>100</v>
      </c>
      <c r="C36" s="65">
        <v>523.03</v>
      </c>
      <c r="D36" s="65">
        <v>52303</v>
      </c>
      <c r="E36" s="65">
        <v>557.65</v>
      </c>
      <c r="F36" s="65">
        <v>55765</v>
      </c>
      <c r="G36" s="65">
        <v>3462</v>
      </c>
      <c r="H36" s="65">
        <v>433.2</v>
      </c>
    </row>
    <row r="37" spans="1:8" s="68" customFormat="1" x14ac:dyDescent="0.25">
      <c r="A37" s="71" t="s">
        <v>1174</v>
      </c>
      <c r="B37" s="118">
        <v>104</v>
      </c>
      <c r="C37" s="72">
        <v>525.82000000000005</v>
      </c>
      <c r="D37" s="72">
        <v>54685.280000000006</v>
      </c>
      <c r="E37" s="72">
        <v>427</v>
      </c>
      <c r="F37" s="72">
        <v>44408</v>
      </c>
      <c r="G37" s="72">
        <v>-10277.280000000006</v>
      </c>
      <c r="H37" s="72">
        <v>355.25</v>
      </c>
    </row>
    <row r="38" spans="1:8" x14ac:dyDescent="0.25">
      <c r="A38" s="53" t="s">
        <v>1177</v>
      </c>
      <c r="B38" s="20">
        <v>350</v>
      </c>
      <c r="C38" s="65">
        <v>162.88999999999999</v>
      </c>
      <c r="D38" s="65">
        <v>57011.499999999993</v>
      </c>
      <c r="E38" s="65">
        <v>308.05</v>
      </c>
      <c r="F38" s="65">
        <v>107817.5</v>
      </c>
      <c r="G38" s="65">
        <v>50806.000000000007</v>
      </c>
      <c r="H38" s="65">
        <v>115</v>
      </c>
    </row>
    <row r="39" spans="1:8" x14ac:dyDescent="0.25">
      <c r="A39" s="53" t="s">
        <v>1109</v>
      </c>
      <c r="B39" s="20">
        <v>27</v>
      </c>
      <c r="C39" s="65">
        <v>2060.1149999999998</v>
      </c>
      <c r="D39" s="65">
        <v>57494.7</v>
      </c>
      <c r="E39" s="65">
        <v>2372.25</v>
      </c>
      <c r="F39" s="65">
        <v>64050.75</v>
      </c>
      <c r="G39" s="65">
        <v>6566.8500000000104</v>
      </c>
      <c r="H39" s="65">
        <v>1730</v>
      </c>
    </row>
    <row r="40" spans="1:8" x14ac:dyDescent="0.25">
      <c r="A40" s="53" t="s">
        <v>1143</v>
      </c>
      <c r="B40" s="20">
        <v>700</v>
      </c>
      <c r="C40" s="65">
        <v>83.69</v>
      </c>
      <c r="D40" s="65">
        <v>58583</v>
      </c>
      <c r="E40" s="65">
        <v>118.8</v>
      </c>
      <c r="F40" s="65">
        <v>83160</v>
      </c>
      <c r="G40" s="65">
        <v>24577</v>
      </c>
      <c r="H40" s="65">
        <v>60.35</v>
      </c>
    </row>
    <row r="41" spans="1:8" s="68" customFormat="1" x14ac:dyDescent="0.25">
      <c r="A41" s="71" t="s">
        <v>1130</v>
      </c>
      <c r="B41" s="118">
        <v>307</v>
      </c>
      <c r="C41" s="72">
        <v>194.13</v>
      </c>
      <c r="D41" s="72">
        <v>59597.909999999996</v>
      </c>
      <c r="E41" s="72">
        <v>143.30000000000001</v>
      </c>
      <c r="F41" s="72">
        <v>43993.100000000006</v>
      </c>
      <c r="G41" s="72">
        <v>-15604.80999999999</v>
      </c>
      <c r="H41" s="72">
        <v>122.6</v>
      </c>
    </row>
    <row r="42" spans="1:8" x14ac:dyDescent="0.25">
      <c r="A42" s="53" t="s">
        <v>1108</v>
      </c>
      <c r="B42" s="20">
        <v>30</v>
      </c>
      <c r="C42" s="65">
        <v>2090.1799999999998</v>
      </c>
      <c r="D42" s="65">
        <v>60034.8</v>
      </c>
      <c r="E42" s="65">
        <v>3814</v>
      </c>
      <c r="F42" s="65">
        <v>114420</v>
      </c>
      <c r="G42" s="65">
        <v>54398.69999999999</v>
      </c>
      <c r="H42" s="65">
        <v>3070.25</v>
      </c>
    </row>
    <row r="43" spans="1:8" x14ac:dyDescent="0.25">
      <c r="A43" s="53" t="s">
        <v>1111</v>
      </c>
      <c r="B43" s="20">
        <v>321</v>
      </c>
      <c r="C43" s="65">
        <v>187.55</v>
      </c>
      <c r="D43" s="65">
        <v>60203.55</v>
      </c>
      <c r="E43" s="65">
        <v>225.55</v>
      </c>
      <c r="F43" s="65">
        <v>72401.55</v>
      </c>
      <c r="G43" s="65">
        <v>12198</v>
      </c>
      <c r="H43" s="65">
        <v>116</v>
      </c>
    </row>
    <row r="44" spans="1:8" s="68" customFormat="1" x14ac:dyDescent="0.25">
      <c r="A44" s="71" t="s">
        <v>1141</v>
      </c>
      <c r="B44" s="118">
        <v>150</v>
      </c>
      <c r="C44" s="72">
        <v>403.72</v>
      </c>
      <c r="D44" s="72">
        <v>60558.000000000007</v>
      </c>
      <c r="E44" s="72">
        <v>271.39999999999998</v>
      </c>
      <c r="F44" s="72">
        <v>40710</v>
      </c>
      <c r="G44" s="72">
        <v>-19863.000000000007</v>
      </c>
      <c r="H44" s="72">
        <v>215.65</v>
      </c>
    </row>
    <row r="45" spans="1:8" x14ac:dyDescent="0.25">
      <c r="A45" s="53" t="s">
        <v>1121</v>
      </c>
      <c r="B45" s="20">
        <v>490</v>
      </c>
      <c r="C45" s="65">
        <v>126.89</v>
      </c>
      <c r="D45" s="65">
        <v>63307.4</v>
      </c>
      <c r="E45" s="65">
        <v>195.1</v>
      </c>
      <c r="F45" s="65">
        <v>95599</v>
      </c>
      <c r="G45" s="65">
        <v>32267.1</v>
      </c>
      <c r="H45" s="65">
        <v>103.75</v>
      </c>
    </row>
    <row r="46" spans="1:8" x14ac:dyDescent="0.25">
      <c r="A46" s="53" t="s">
        <v>1116</v>
      </c>
      <c r="B46" s="20">
        <v>53</v>
      </c>
      <c r="C46" s="65">
        <v>1170.98</v>
      </c>
      <c r="D46" s="65">
        <v>63909.759999999995</v>
      </c>
      <c r="E46" s="65">
        <v>1848</v>
      </c>
      <c r="F46" s="65">
        <v>97944</v>
      </c>
      <c r="G46" s="65">
        <v>33986.539999999994</v>
      </c>
      <c r="H46" s="65">
        <v>880.9</v>
      </c>
    </row>
    <row r="47" spans="1:8" x14ac:dyDescent="0.25">
      <c r="A47" s="53" t="s">
        <v>1186</v>
      </c>
      <c r="B47" s="20">
        <v>100</v>
      </c>
      <c r="C47" s="65">
        <v>668.07</v>
      </c>
      <c r="D47" s="65">
        <v>66807</v>
      </c>
      <c r="E47" s="65">
        <v>768.95</v>
      </c>
      <c r="F47" s="65">
        <v>76895</v>
      </c>
      <c r="G47" s="65">
        <v>10023</v>
      </c>
      <c r="H47" s="65">
        <v>546</v>
      </c>
    </row>
    <row r="48" spans="1:8" x14ac:dyDescent="0.25">
      <c r="A48" s="53" t="s">
        <v>1127</v>
      </c>
      <c r="B48" s="20">
        <v>340</v>
      </c>
      <c r="C48" s="65">
        <v>227.45500000000001</v>
      </c>
      <c r="D48" s="65">
        <v>69352.600000000006</v>
      </c>
      <c r="E48" s="65">
        <v>313.3</v>
      </c>
      <c r="F48" s="65">
        <v>106522</v>
      </c>
      <c r="G48" s="65">
        <v>37169.399999999994</v>
      </c>
      <c r="H48" s="65">
        <v>136.30000000000001</v>
      </c>
    </row>
    <row r="49" spans="1:8" s="68" customFormat="1" x14ac:dyDescent="0.25">
      <c r="A49" s="71" t="s">
        <v>1119</v>
      </c>
      <c r="B49" s="118">
        <v>60</v>
      </c>
      <c r="C49" s="72">
        <v>1089.925</v>
      </c>
      <c r="D49" s="72">
        <v>69494</v>
      </c>
      <c r="E49" s="72">
        <v>1056</v>
      </c>
      <c r="F49" s="72">
        <v>63360</v>
      </c>
      <c r="G49" s="72">
        <v>-6134</v>
      </c>
      <c r="H49" s="72">
        <v>751.05</v>
      </c>
    </row>
    <row r="50" spans="1:8" x14ac:dyDescent="0.25">
      <c r="A50" s="53" t="s">
        <v>1179</v>
      </c>
      <c r="B50" s="20">
        <v>437</v>
      </c>
      <c r="C50" s="65">
        <v>184.67000000000002</v>
      </c>
      <c r="D50" s="65">
        <v>70674.22</v>
      </c>
      <c r="E50" s="65">
        <v>232.6</v>
      </c>
      <c r="F50" s="65">
        <v>101646.2</v>
      </c>
      <c r="G50" s="65">
        <v>30971.980000000003</v>
      </c>
      <c r="H50" s="65">
        <v>88.05</v>
      </c>
    </row>
    <row r="51" spans="1:8" x14ac:dyDescent="0.25">
      <c r="A51" s="53" t="s">
        <v>1106</v>
      </c>
      <c r="B51" s="20">
        <v>17</v>
      </c>
      <c r="C51" s="65">
        <v>4466.4799999999996</v>
      </c>
      <c r="D51" s="65">
        <v>75930.159999999989</v>
      </c>
      <c r="E51" s="65">
        <v>6140</v>
      </c>
      <c r="F51" s="65">
        <v>104380</v>
      </c>
      <c r="G51" s="65">
        <v>28498.290000000023</v>
      </c>
      <c r="H51" s="65">
        <v>4121</v>
      </c>
    </row>
    <row r="52" spans="1:8" x14ac:dyDescent="0.25">
      <c r="A52" s="53" t="s">
        <v>1122</v>
      </c>
      <c r="B52" s="20">
        <v>30</v>
      </c>
      <c r="C52" s="65">
        <v>2584.84</v>
      </c>
      <c r="D52" s="65">
        <v>77545.200000000012</v>
      </c>
      <c r="E52" s="65">
        <v>2694</v>
      </c>
      <c r="F52" s="65">
        <v>80820</v>
      </c>
      <c r="G52" s="65">
        <v>3274.7999999999884</v>
      </c>
      <c r="H52" s="65">
        <v>2010</v>
      </c>
    </row>
    <row r="53" spans="1:8" x14ac:dyDescent="0.25">
      <c r="A53" s="53" t="s">
        <v>1138</v>
      </c>
      <c r="B53" s="20">
        <v>50</v>
      </c>
      <c r="C53" s="65">
        <v>1601.5350000000001</v>
      </c>
      <c r="D53" s="65">
        <v>78032.100000000006</v>
      </c>
      <c r="E53" s="65">
        <v>1677.15</v>
      </c>
      <c r="F53" s="65">
        <v>83857.5</v>
      </c>
      <c r="G53" s="65">
        <v>5850.3999999999942</v>
      </c>
      <c r="H53" s="65">
        <v>1460.25</v>
      </c>
    </row>
    <row r="54" spans="1:8" x14ac:dyDescent="0.25">
      <c r="A54" s="53" t="s">
        <v>1129</v>
      </c>
      <c r="B54" s="20">
        <v>6700</v>
      </c>
      <c r="C54" s="65">
        <v>12.46</v>
      </c>
      <c r="D54" s="65">
        <v>84217</v>
      </c>
      <c r="E54" s="65">
        <v>16.350000000000001</v>
      </c>
      <c r="F54" s="65">
        <v>109545</v>
      </c>
      <c r="G54" s="65">
        <v>25328</v>
      </c>
      <c r="H54" s="65">
        <v>7.09</v>
      </c>
    </row>
    <row r="55" spans="1:8" x14ac:dyDescent="0.25">
      <c r="A55" s="53" t="s">
        <v>1125</v>
      </c>
      <c r="B55" s="20">
        <v>114</v>
      </c>
      <c r="C55" s="65">
        <v>757.54</v>
      </c>
      <c r="D55" s="65">
        <v>86359.56</v>
      </c>
      <c r="E55" s="65">
        <v>407.2</v>
      </c>
      <c r="F55" s="65">
        <v>46420.799999999996</v>
      </c>
      <c r="G55" s="65">
        <v>-39938.76</v>
      </c>
      <c r="H55" s="65">
        <v>272.39999999999998</v>
      </c>
    </row>
    <row r="56" spans="1:8" x14ac:dyDescent="0.25">
      <c r="A56" s="53" t="s">
        <v>1140</v>
      </c>
      <c r="B56" s="20">
        <v>1490</v>
      </c>
      <c r="C56" s="65">
        <v>61.704999999999998</v>
      </c>
      <c r="D56" s="65">
        <v>90255.6</v>
      </c>
      <c r="E56" s="65">
        <v>89.3</v>
      </c>
      <c r="F56" s="65">
        <v>133057</v>
      </c>
      <c r="G56" s="65">
        <v>42801.4</v>
      </c>
      <c r="H56" s="65">
        <v>52.1</v>
      </c>
    </row>
    <row r="57" spans="1:8" x14ac:dyDescent="0.25">
      <c r="A57" s="53" t="s">
        <v>1175</v>
      </c>
      <c r="B57" s="20">
        <v>550</v>
      </c>
      <c r="C57" s="65">
        <v>217.48000000000002</v>
      </c>
      <c r="D57" s="65">
        <v>93454</v>
      </c>
      <c r="E57" s="65">
        <v>335.95</v>
      </c>
      <c r="F57" s="65">
        <v>184772.5</v>
      </c>
      <c r="G57" s="65">
        <v>91318.5</v>
      </c>
      <c r="H57" s="65">
        <v>101</v>
      </c>
    </row>
    <row r="58" spans="1:8" x14ac:dyDescent="0.25">
      <c r="A58" s="53" t="s">
        <v>1181</v>
      </c>
      <c r="B58" s="20">
        <v>46</v>
      </c>
      <c r="C58" s="65">
        <v>2096.2199999999998</v>
      </c>
      <c r="D58" s="65">
        <v>96426.12</v>
      </c>
      <c r="E58" s="65">
        <v>3299.25</v>
      </c>
      <c r="F58" s="65">
        <v>151765.5</v>
      </c>
      <c r="G58" s="65">
        <v>55330.180000000022</v>
      </c>
      <c r="H58" s="65">
        <v>999</v>
      </c>
    </row>
    <row r="59" spans="1:8" x14ac:dyDescent="0.25">
      <c r="A59" s="53" t="s">
        <v>1134</v>
      </c>
      <c r="B59" s="20">
        <v>6635</v>
      </c>
      <c r="C59" s="65">
        <v>24.93</v>
      </c>
      <c r="D59" s="65">
        <v>96470.9</v>
      </c>
      <c r="E59" s="65">
        <v>37.35</v>
      </c>
      <c r="F59" s="65">
        <v>247817.25</v>
      </c>
      <c r="G59" s="65">
        <v>151346.35</v>
      </c>
      <c r="H59" s="65">
        <v>6.95</v>
      </c>
    </row>
    <row r="60" spans="1:8" x14ac:dyDescent="0.25">
      <c r="A60" s="53" t="s">
        <v>1142</v>
      </c>
      <c r="B60" s="20">
        <v>3900</v>
      </c>
      <c r="C60" s="65">
        <v>31.905000000000001</v>
      </c>
      <c r="D60" s="65">
        <v>123660</v>
      </c>
      <c r="E60" s="65">
        <v>58.15</v>
      </c>
      <c r="F60" s="65">
        <v>226785</v>
      </c>
      <c r="G60" s="65">
        <v>103125</v>
      </c>
      <c r="H60" s="65">
        <v>22.75</v>
      </c>
    </row>
    <row r="61" spans="1:8" x14ac:dyDescent="0.25">
      <c r="A61" s="117" t="s">
        <v>1102</v>
      </c>
      <c r="B61" s="115">
        <v>42631</v>
      </c>
      <c r="C61" s="116">
        <v>847.95207317073175</v>
      </c>
      <c r="D61" s="116">
        <v>3005388.67</v>
      </c>
      <c r="E61" s="116">
        <v>1070.7232926829274</v>
      </c>
      <c r="F61" s="116">
        <v>3901065.5500000003</v>
      </c>
      <c r="G61" s="116">
        <v>895654.03</v>
      </c>
      <c r="H61" s="116">
        <v>645.16682926829276</v>
      </c>
    </row>
    <row r="62" spans="1:8" x14ac:dyDescent="0.25">
      <c r="A62" s="64" t="s">
        <v>1154</v>
      </c>
      <c r="B62" s="20"/>
      <c r="C62" s="65"/>
      <c r="D62" s="65"/>
      <c r="E62" s="65"/>
      <c r="F62" s="65"/>
      <c r="G62" s="65"/>
      <c r="H62" s="65"/>
    </row>
  </sheetData>
  <sortState xmlns:xlrd2="http://schemas.microsoft.com/office/spreadsheetml/2017/richdata2" ref="A2:H62">
    <sortCondition ref="D2:D62"/>
  </sortState>
  <conditionalFormatting sqref="G2:G62">
    <cfRule type="cellIs" dxfId="126" priority="2" operator="greaterThan">
      <formula>0</formula>
    </cfRule>
    <cfRule type="cellIs" dxfId="125" priority="3" operator="greaterThan">
      <formula>0</formula>
    </cfRule>
  </conditionalFormatting>
  <conditionalFormatting sqref="G45:G61 G2:G43">
    <cfRule type="colorScale" priority="1">
      <colorScale>
        <cfvo type="min"/>
        <cfvo type="percentile" val="50"/>
        <cfvo type="max"/>
        <color rgb="FFF8696B"/>
        <color rgb="FFFFEB84"/>
        <color rgb="FF63BE7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8414A4-4043-423E-9152-0A2151477C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Portfolio</vt:lpstr>
      <vt:lpstr>Loans</vt:lpstr>
      <vt:lpstr>Fixed Deposits</vt:lpstr>
      <vt:lpstr>Indian Stocks Dashboard</vt:lpstr>
      <vt:lpstr>Indian Stocks Details</vt:lpstr>
      <vt:lpstr>Total US Stocks Portfolio</vt:lpstr>
      <vt:lpstr>Total MF Portfolio - 2021 - 22</vt:lpstr>
      <vt:lpstr>Total Crypto Portfolio</vt:lpstr>
      <vt:lpstr>Micron Stocks</vt:lpstr>
      <vt:lpstr>Vauld</vt:lpstr>
      <vt:lpstr>Vauld - fiatTxns</vt:lpstr>
      <vt:lpstr>Vauld - cryptoTxns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2016-02-28T09:51:16Z</dcterms:created>
  <dcterms:modified xsi:type="dcterms:W3CDTF">2024-04-21T09:09:42Z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fdea275-d6f3-438f-b8d8-013cab2023d3_Enabled">
    <vt:lpwstr>true</vt:lpwstr>
  </property>
  <property fmtid="{D5CDD505-2E9C-101B-9397-08002B2CF9AE}" pid="3" name="MSIP_Label_6fdea275-d6f3-438f-b8d8-013cab2023d3_SetDate">
    <vt:lpwstr>2022-04-02T07:58:08Z</vt:lpwstr>
  </property>
  <property fmtid="{D5CDD505-2E9C-101B-9397-08002B2CF9AE}" pid="4" name="MSIP_Label_6fdea275-d6f3-438f-b8d8-013cab2023d3_Method">
    <vt:lpwstr>Privileged</vt:lpwstr>
  </property>
  <property fmtid="{D5CDD505-2E9C-101B-9397-08002B2CF9AE}" pid="5" name="MSIP_Label_6fdea275-d6f3-438f-b8d8-013cab2023d3_Name">
    <vt:lpwstr>Public</vt:lpwstr>
  </property>
  <property fmtid="{D5CDD505-2E9C-101B-9397-08002B2CF9AE}" pid="6" name="MSIP_Label_6fdea275-d6f3-438f-b8d8-013cab2023d3_SiteId">
    <vt:lpwstr>f38a5ecd-2813-4862-b11b-ac1d563c806f</vt:lpwstr>
  </property>
  <property fmtid="{D5CDD505-2E9C-101B-9397-08002B2CF9AE}" pid="7" name="MSIP_Label_6fdea275-d6f3-438f-b8d8-013cab2023d3_ActionId">
    <vt:lpwstr>115f3897-7568-45bf-b2ae-1b005808c4ba</vt:lpwstr>
  </property>
  <property fmtid="{D5CDD505-2E9C-101B-9397-08002B2CF9AE}" pid="8" name="MSIP_Label_6fdea275-d6f3-438f-b8d8-013cab2023d3_ContentBits">
    <vt:lpwstr>0</vt:lpwstr>
  </property>
</Properties>
</file>