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a64ce842b39af3de/Dokumen/Kampus/Semester4/Kamis/Sistem Pendukung Keputusan/Minggu 8 - (Ujian Tengah Semester)/"/>
    </mc:Choice>
  </mc:AlternateContent>
  <xr:revisionPtr revIDLastSave="10" documentId="13_ncr:1_{FBF7ED55-8A36-436E-9099-F6CA91AB6E4E}" xr6:coauthVersionLast="46" xr6:coauthVersionMax="46" xr10:uidLastSave="{1B5BAE1E-9CE4-42A6-A11F-79FC3D8607D8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B49" i="1"/>
  <c r="B46" i="1"/>
  <c r="B47" i="1"/>
  <c r="B48" i="1"/>
  <c r="B44" i="1"/>
  <c r="B39" i="1"/>
  <c r="B40" i="1"/>
  <c r="B41" i="1"/>
  <c r="B38" i="1"/>
  <c r="D37" i="1"/>
  <c r="E37" i="1"/>
  <c r="C37" i="1"/>
  <c r="C36" i="1"/>
  <c r="B36" i="1"/>
  <c r="H21" i="1"/>
  <c r="I21" i="1"/>
  <c r="G21" i="1"/>
  <c r="D21" i="1"/>
  <c r="E21" i="1"/>
  <c r="C21" i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22" i="1"/>
  <c r="I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22" i="1"/>
  <c r="H22" i="1" s="1"/>
  <c r="C23" i="1"/>
  <c r="G23" i="1" s="1"/>
  <c r="C24" i="1"/>
  <c r="G24" i="1" s="1"/>
  <c r="C25" i="1"/>
  <c r="G25" i="1" s="1"/>
  <c r="J25" i="1" s="1"/>
  <c r="C39" i="1" s="1"/>
  <c r="C26" i="1"/>
  <c r="G26" i="1" s="1"/>
  <c r="J26" i="1" s="1"/>
  <c r="D39" i="1" s="1"/>
  <c r="C27" i="1"/>
  <c r="G27" i="1" s="1"/>
  <c r="C28" i="1"/>
  <c r="G28" i="1" s="1"/>
  <c r="C29" i="1"/>
  <c r="G29" i="1" s="1"/>
  <c r="J29" i="1" s="1"/>
  <c r="D40" i="1" s="1"/>
  <c r="C30" i="1"/>
  <c r="G30" i="1" s="1"/>
  <c r="J30" i="1" s="1"/>
  <c r="E40" i="1" s="1"/>
  <c r="C31" i="1"/>
  <c r="G31" i="1" s="1"/>
  <c r="C32" i="1"/>
  <c r="G32" i="1" s="1"/>
  <c r="J32" i="1" s="1"/>
  <c r="D41" i="1" s="1"/>
  <c r="C33" i="1"/>
  <c r="G33" i="1" s="1"/>
  <c r="J33" i="1" s="1"/>
  <c r="E41" i="1" s="1"/>
  <c r="C22" i="1"/>
  <c r="G22" i="1" s="1"/>
  <c r="B23" i="1"/>
  <c r="B24" i="1"/>
  <c r="B25" i="1"/>
  <c r="B26" i="1"/>
  <c r="B27" i="1"/>
  <c r="B28" i="1"/>
  <c r="B29" i="1"/>
  <c r="B30" i="1"/>
  <c r="B31" i="1"/>
  <c r="B32" i="1"/>
  <c r="B33" i="1"/>
  <c r="B22" i="1"/>
  <c r="J27" i="1" l="1"/>
  <c r="E39" i="1" s="1"/>
  <c r="C47" i="1" s="1"/>
  <c r="J23" i="1"/>
  <c r="D38" i="1" s="1"/>
  <c r="J28" i="1"/>
  <c r="C40" i="1" s="1"/>
  <c r="J31" i="1"/>
  <c r="C41" i="1" s="1"/>
  <c r="J24" i="1"/>
  <c r="E38" i="1" s="1"/>
  <c r="J22" i="1"/>
  <c r="C38" i="1" s="1"/>
  <c r="D46" i="1" l="1"/>
  <c r="D47" i="1"/>
  <c r="E47" i="1" s="1"/>
  <c r="F47" i="1" s="1"/>
  <c r="C46" i="1"/>
  <c r="D49" i="1"/>
  <c r="C49" i="1"/>
  <c r="D48" i="1"/>
  <c r="C48" i="1"/>
  <c r="E46" i="1" l="1"/>
  <c r="E48" i="1"/>
  <c r="F48" i="1" s="1"/>
  <c r="E49" i="1"/>
  <c r="F49" i="1" s="1"/>
  <c r="F46" i="1"/>
  <c r="G46" i="1" l="1"/>
  <c r="G49" i="1"/>
  <c r="G48" i="1"/>
  <c r="G47" i="1"/>
</calcChain>
</file>

<file path=xl/sharedStrings.xml><?xml version="1.0" encoding="utf-8"?>
<sst xmlns="http://schemas.openxmlformats.org/spreadsheetml/2006/main" count="56" uniqueCount="30">
  <si>
    <t>A1</t>
  </si>
  <si>
    <t>A2</t>
  </si>
  <si>
    <t>A3</t>
  </si>
  <si>
    <t>f(x, y) = x-y</t>
  </si>
  <si>
    <t>JUMLAH</t>
  </si>
  <si>
    <t>RANGKING</t>
  </si>
  <si>
    <t>NET FLOW</t>
  </si>
  <si>
    <t>Keterangan</t>
  </si>
  <si>
    <t>Kriteria</t>
  </si>
  <si>
    <t>Alternatif</t>
  </si>
  <si>
    <t>1. Penentuan Nilai Dari Alternatif</t>
  </si>
  <si>
    <t>C1</t>
  </si>
  <si>
    <t>C2</t>
  </si>
  <si>
    <t>C3</t>
  </si>
  <si>
    <t>A4</t>
  </si>
  <si>
    <t>C1: Nilai Ujian</t>
  </si>
  <si>
    <t>C2: IPK</t>
  </si>
  <si>
    <t>C3: Semester</t>
  </si>
  <si>
    <t>Penentuan asisten laboratorium menggunakan metode Promethee</t>
  </si>
  <si>
    <t>2. Menentukan tipe fungsi preferensi dan nilai preferensi</t>
  </si>
  <si>
    <t>A1: Razfin Turfa Sandy</t>
  </si>
  <si>
    <t>A2: Irpan Ramdani</t>
  </si>
  <si>
    <t>A3: Isep Lutpi Nur</t>
  </si>
  <si>
    <t>A4: Rivan Kurnia</t>
  </si>
  <si>
    <t>Jumlah</t>
  </si>
  <si>
    <t>3. INDIKATOR PREFENSI MULTI KRITERIA DARI HASIL</t>
  </si>
  <si>
    <t>4. MENENTUKAN NILAI LEAVING FLOW, ENTERING FLOW, NET FLOW DAN HASIL</t>
  </si>
  <si>
    <t>LEAVING FLOW</t>
  </si>
  <si>
    <t>ENTERING FLOW</t>
  </si>
  <si>
    <t>Dikonversi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</si>
</sst>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B5600"/>
        <bgColor indexed="64"/>
      </patternFill>
    </fill>
  </fills>
  <borders count="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5600"/>
      <color rgb="FF1A99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9"/>
  <sheetViews>
    <sheetView showGridLines="0" tabSelected="1" topLeftCell="A12" zoomScale="130" zoomScaleNormal="130" workbookViewId="0">
      <selection activeCell="C18" sqref="C18"/>
    </sheetView>
  </sheetViews>
  <sheetFormatPr defaultRowHeight="14.4" x14ac:dyDescent="0.3"/>
  <cols>
    <col min="1" max="1" width="2.44140625" customWidth="1"/>
    <col min="3" max="5" width="15.77734375" customWidth="1"/>
    <col min="6" max="6" width="12.21875" customWidth="1"/>
    <col min="7" max="7" width="10.5546875" customWidth="1"/>
    <col min="8" max="10" width="8.88671875" customWidth="1"/>
  </cols>
  <sheetData>
    <row r="2" spans="2:5" x14ac:dyDescent="0.3">
      <c r="B2" t="s">
        <v>18</v>
      </c>
    </row>
    <row r="3" spans="2:5" x14ac:dyDescent="0.3">
      <c r="B3" t="s">
        <v>7</v>
      </c>
    </row>
    <row r="4" spans="2:5" x14ac:dyDescent="0.3">
      <c r="B4" t="s">
        <v>8</v>
      </c>
      <c r="C4" t="s">
        <v>15</v>
      </c>
    </row>
    <row r="5" spans="2:5" x14ac:dyDescent="0.3">
      <c r="C5" t="s">
        <v>16</v>
      </c>
    </row>
    <row r="6" spans="2:5" x14ac:dyDescent="0.3">
      <c r="C6" t="s">
        <v>17</v>
      </c>
    </row>
    <row r="7" spans="2:5" x14ac:dyDescent="0.3">
      <c r="B7" t="s">
        <v>9</v>
      </c>
      <c r="C7" t="s">
        <v>20</v>
      </c>
    </row>
    <row r="8" spans="2:5" x14ac:dyDescent="0.3">
      <c r="C8" t="s">
        <v>21</v>
      </c>
    </row>
    <row r="9" spans="2:5" x14ac:dyDescent="0.3">
      <c r="C9" t="s">
        <v>22</v>
      </c>
    </row>
    <row r="10" spans="2:5" x14ac:dyDescent="0.3">
      <c r="C10" t="s">
        <v>23</v>
      </c>
    </row>
    <row r="12" spans="2:5" x14ac:dyDescent="0.3">
      <c r="B12" t="s">
        <v>10</v>
      </c>
    </row>
    <row r="13" spans="2:5" x14ac:dyDescent="0.3">
      <c r="B13" s="11" t="s">
        <v>9</v>
      </c>
      <c r="C13" s="11" t="s">
        <v>8</v>
      </c>
      <c r="D13" s="11"/>
      <c r="E13" s="11"/>
    </row>
    <row r="14" spans="2:5" x14ac:dyDescent="0.3">
      <c r="B14" s="11"/>
      <c r="C14" s="6" t="s">
        <v>11</v>
      </c>
      <c r="D14" s="6" t="s">
        <v>12</v>
      </c>
      <c r="E14" s="6" t="s">
        <v>13</v>
      </c>
    </row>
    <row r="15" spans="2:5" x14ac:dyDescent="0.3">
      <c r="B15" s="4" t="s">
        <v>0</v>
      </c>
      <c r="C15" s="3">
        <v>85</v>
      </c>
      <c r="D15" s="3">
        <v>3.7</v>
      </c>
      <c r="E15" s="3">
        <v>6</v>
      </c>
    </row>
    <row r="16" spans="2:5" x14ac:dyDescent="0.3">
      <c r="B16" s="4" t="s">
        <v>1</v>
      </c>
      <c r="C16" s="3">
        <v>80</v>
      </c>
      <c r="D16" s="3">
        <v>3.3</v>
      </c>
      <c r="E16" s="3">
        <v>4</v>
      </c>
    </row>
    <row r="17" spans="2:27" x14ac:dyDescent="0.3">
      <c r="B17" s="4" t="s">
        <v>2</v>
      </c>
      <c r="C17" s="3">
        <v>70</v>
      </c>
      <c r="D17" s="3">
        <v>3.3</v>
      </c>
      <c r="E17" s="3">
        <v>4</v>
      </c>
    </row>
    <row r="18" spans="2:27" x14ac:dyDescent="0.3">
      <c r="B18" s="4" t="s">
        <v>14</v>
      </c>
      <c r="C18" s="3">
        <v>75</v>
      </c>
      <c r="D18" s="3">
        <v>3.2</v>
      </c>
      <c r="E18" s="3">
        <v>6</v>
      </c>
    </row>
    <row r="20" spans="2:27" x14ac:dyDescent="0.3">
      <c r="B20" t="s">
        <v>19</v>
      </c>
      <c r="G20" s="12" t="s">
        <v>29</v>
      </c>
      <c r="H20" s="13"/>
      <c r="I20" s="14"/>
      <c r="J20" s="15" t="s">
        <v>24</v>
      </c>
    </row>
    <row r="21" spans="2:27" x14ac:dyDescent="0.3">
      <c r="B21" s="7" t="s">
        <v>3</v>
      </c>
      <c r="C21" s="6" t="str">
        <f>C14</f>
        <v>C1</v>
      </c>
      <c r="D21" s="6" t="str">
        <f t="shared" ref="D21:E21" si="0">D14</f>
        <v>C2</v>
      </c>
      <c r="E21" s="6" t="str">
        <f t="shared" si="0"/>
        <v>C3</v>
      </c>
      <c r="G21" s="6" t="str">
        <f>C14</f>
        <v>C1</v>
      </c>
      <c r="H21" s="6" t="str">
        <f>D14</f>
        <v>C2</v>
      </c>
      <c r="I21" s="6" t="str">
        <f>E14</f>
        <v>C3</v>
      </c>
      <c r="J21" s="16"/>
    </row>
    <row r="22" spans="2:27" x14ac:dyDescent="0.3">
      <c r="B22" s="2" t="str">
        <f>"("&amp;V22&amp;", "&amp;W22&amp;")"</f>
        <v>(A1, A2)</v>
      </c>
      <c r="C22" s="3">
        <f>VLOOKUP($V22,$B$15:$E$18,2,FALSE) - VLOOKUP($W22,$B$15:$E$18,2,FALSE)</f>
        <v>5</v>
      </c>
      <c r="D22" s="3">
        <f>VLOOKUP($V22,$B$15:$E$18,3,FALSE) - VLOOKUP($W22,$B$15:$E$18,3,FALSE)</f>
        <v>0.40000000000000036</v>
      </c>
      <c r="E22" s="3">
        <f>VLOOKUP($V22,$B$15:$E$18,4,FALSE) - VLOOKUP($W22,$B$15:$E$18,4,FALSE)</f>
        <v>2</v>
      </c>
      <c r="G22" s="2">
        <f>IF(C22&lt;1,0,1)</f>
        <v>1</v>
      </c>
      <c r="H22" s="3">
        <f t="shared" ref="H22:I22" si="1">IF(D22&lt;1,0,1)</f>
        <v>0</v>
      </c>
      <c r="I22" s="3">
        <f t="shared" si="1"/>
        <v>1</v>
      </c>
      <c r="J22" s="5">
        <f>AVERAGE(G22:I22)</f>
        <v>0.66666666666666663</v>
      </c>
      <c r="V22" t="s">
        <v>0</v>
      </c>
      <c r="W22" t="s">
        <v>1</v>
      </c>
    </row>
    <row r="23" spans="2:27" x14ac:dyDescent="0.3">
      <c r="B23" s="2" t="str">
        <f t="shared" ref="B23:B33" si="2">"("&amp;Z23&amp;", "&amp;AA23&amp;")"</f>
        <v>(A1, A3)</v>
      </c>
      <c r="C23" s="3">
        <f t="shared" ref="C23:C33" si="3">VLOOKUP($Z23,$B$15:$E$18,2,FALSE) - VLOOKUP($AA23,$B$15:$E$18,2,FALSE)</f>
        <v>15</v>
      </c>
      <c r="D23" s="3">
        <f t="shared" ref="D23:D33" si="4">VLOOKUP($Z23,$B$15:$E$18,3,FALSE) - VLOOKUP($AA23,$B$15:$E$18,3,FALSE)</f>
        <v>0.40000000000000036</v>
      </c>
      <c r="E23" s="3">
        <f t="shared" ref="E23:E33" si="5">VLOOKUP($Z23,$B$15:$E$18,4,FALSE) - VLOOKUP($AA23,$B$15:$E$18,4,FALSE)</f>
        <v>2</v>
      </c>
      <c r="G23" s="2">
        <f t="shared" ref="G23:G30" si="6">IF(C23&lt;1,0,1)</f>
        <v>1</v>
      </c>
      <c r="H23" s="3">
        <f t="shared" ref="H23:H31" si="7">IF(D23&lt;1,0,1)</f>
        <v>0</v>
      </c>
      <c r="I23" s="3">
        <f t="shared" ref="I23:I31" si="8">IF(E23&lt;1,0,1)</f>
        <v>1</v>
      </c>
      <c r="J23" s="5">
        <f t="shared" ref="J23:J33" si="9">AVERAGE(G23:I23)</f>
        <v>0.66666666666666663</v>
      </c>
      <c r="Z23" t="s">
        <v>0</v>
      </c>
      <c r="AA23" t="s">
        <v>2</v>
      </c>
    </row>
    <row r="24" spans="2:27" x14ac:dyDescent="0.3">
      <c r="B24" s="2" t="str">
        <f t="shared" si="2"/>
        <v>(A1, A4)</v>
      </c>
      <c r="C24" s="3">
        <f t="shared" si="3"/>
        <v>10</v>
      </c>
      <c r="D24" s="3">
        <f t="shared" si="4"/>
        <v>0.5</v>
      </c>
      <c r="E24" s="3">
        <f t="shared" si="5"/>
        <v>0</v>
      </c>
      <c r="G24" s="2">
        <f t="shared" si="6"/>
        <v>1</v>
      </c>
      <c r="H24" s="3">
        <f t="shared" si="7"/>
        <v>0</v>
      </c>
      <c r="I24" s="3">
        <f t="shared" si="8"/>
        <v>0</v>
      </c>
      <c r="J24" s="5">
        <f t="shared" si="9"/>
        <v>0.33333333333333331</v>
      </c>
      <c r="Z24" t="s">
        <v>0</v>
      </c>
      <c r="AA24" t="s">
        <v>14</v>
      </c>
    </row>
    <row r="25" spans="2:27" x14ac:dyDescent="0.3">
      <c r="B25" s="2" t="str">
        <f t="shared" si="2"/>
        <v>(A2, A1)</v>
      </c>
      <c r="C25" s="3">
        <f t="shared" si="3"/>
        <v>-5</v>
      </c>
      <c r="D25" s="3">
        <f t="shared" si="4"/>
        <v>-0.40000000000000036</v>
      </c>
      <c r="E25" s="3">
        <f t="shared" si="5"/>
        <v>-2</v>
      </c>
      <c r="G25" s="2">
        <f t="shared" si="6"/>
        <v>0</v>
      </c>
      <c r="H25" s="3">
        <f t="shared" si="7"/>
        <v>0</v>
      </c>
      <c r="I25" s="3">
        <f t="shared" si="8"/>
        <v>0</v>
      </c>
      <c r="J25" s="5">
        <f t="shared" si="9"/>
        <v>0</v>
      </c>
      <c r="Z25" t="s">
        <v>1</v>
      </c>
      <c r="AA25" t="s">
        <v>0</v>
      </c>
    </row>
    <row r="26" spans="2:27" x14ac:dyDescent="0.3">
      <c r="B26" s="2" t="str">
        <f t="shared" si="2"/>
        <v>(A2, A3)</v>
      </c>
      <c r="C26" s="3">
        <f t="shared" si="3"/>
        <v>10</v>
      </c>
      <c r="D26" s="3">
        <f t="shared" si="4"/>
        <v>0</v>
      </c>
      <c r="E26" s="3">
        <f t="shared" si="5"/>
        <v>0</v>
      </c>
      <c r="G26" s="2">
        <f t="shared" si="6"/>
        <v>1</v>
      </c>
      <c r="H26" s="3">
        <f t="shared" si="7"/>
        <v>0</v>
      </c>
      <c r="I26" s="3">
        <f t="shared" si="8"/>
        <v>0</v>
      </c>
      <c r="J26" s="5">
        <f t="shared" si="9"/>
        <v>0.33333333333333331</v>
      </c>
      <c r="Z26" t="s">
        <v>1</v>
      </c>
      <c r="AA26" t="s">
        <v>2</v>
      </c>
    </row>
    <row r="27" spans="2:27" x14ac:dyDescent="0.3">
      <c r="B27" s="2" t="str">
        <f t="shared" si="2"/>
        <v>(A2, A4)</v>
      </c>
      <c r="C27" s="3">
        <f t="shared" si="3"/>
        <v>5</v>
      </c>
      <c r="D27" s="3">
        <f t="shared" si="4"/>
        <v>9.9999999999999645E-2</v>
      </c>
      <c r="E27" s="3">
        <f t="shared" si="5"/>
        <v>-2</v>
      </c>
      <c r="F27" s="1" t="str">
        <f>"-&gt;"</f>
        <v>-&gt;</v>
      </c>
      <c r="G27" s="2">
        <f t="shared" si="6"/>
        <v>1</v>
      </c>
      <c r="H27" s="3">
        <f t="shared" si="7"/>
        <v>0</v>
      </c>
      <c r="I27" s="3">
        <f t="shared" si="8"/>
        <v>0</v>
      </c>
      <c r="J27" s="5">
        <f t="shared" si="9"/>
        <v>0.33333333333333331</v>
      </c>
      <c r="Z27" t="s">
        <v>1</v>
      </c>
      <c r="AA27" t="s">
        <v>14</v>
      </c>
    </row>
    <row r="28" spans="2:27" x14ac:dyDescent="0.3">
      <c r="B28" s="2" t="str">
        <f t="shared" si="2"/>
        <v>(A3, A1)</v>
      </c>
      <c r="C28" s="3">
        <f t="shared" si="3"/>
        <v>-15</v>
      </c>
      <c r="D28" s="3">
        <f t="shared" si="4"/>
        <v>-0.40000000000000036</v>
      </c>
      <c r="E28" s="3">
        <f t="shared" si="5"/>
        <v>-2</v>
      </c>
      <c r="G28" s="2">
        <f t="shared" si="6"/>
        <v>0</v>
      </c>
      <c r="H28" s="3">
        <f t="shared" si="7"/>
        <v>0</v>
      </c>
      <c r="I28" s="3">
        <f t="shared" si="8"/>
        <v>0</v>
      </c>
      <c r="J28" s="5">
        <f t="shared" si="9"/>
        <v>0</v>
      </c>
      <c r="Z28" t="s">
        <v>2</v>
      </c>
      <c r="AA28" t="s">
        <v>0</v>
      </c>
    </row>
    <row r="29" spans="2:27" x14ac:dyDescent="0.3">
      <c r="B29" s="2" t="str">
        <f t="shared" si="2"/>
        <v>(A3, A2)</v>
      </c>
      <c r="C29" s="3">
        <f t="shared" si="3"/>
        <v>-10</v>
      </c>
      <c r="D29" s="3">
        <f t="shared" si="4"/>
        <v>0</v>
      </c>
      <c r="E29" s="3">
        <f t="shared" si="5"/>
        <v>0</v>
      </c>
      <c r="G29" s="2">
        <f t="shared" si="6"/>
        <v>0</v>
      </c>
      <c r="H29" s="3">
        <f t="shared" si="7"/>
        <v>0</v>
      </c>
      <c r="I29" s="3">
        <f t="shared" si="8"/>
        <v>0</v>
      </c>
      <c r="J29" s="5">
        <f t="shared" si="9"/>
        <v>0</v>
      </c>
      <c r="Z29" t="s">
        <v>2</v>
      </c>
      <c r="AA29" t="s">
        <v>1</v>
      </c>
    </row>
    <row r="30" spans="2:27" x14ac:dyDescent="0.3">
      <c r="B30" s="2" t="str">
        <f t="shared" si="2"/>
        <v>(A3, A4)</v>
      </c>
      <c r="C30" s="3">
        <f t="shared" si="3"/>
        <v>-5</v>
      </c>
      <c r="D30" s="3">
        <f t="shared" si="4"/>
        <v>9.9999999999999645E-2</v>
      </c>
      <c r="E30" s="3">
        <f t="shared" si="5"/>
        <v>-2</v>
      </c>
      <c r="G30" s="2">
        <f t="shared" si="6"/>
        <v>0</v>
      </c>
      <c r="H30" s="3">
        <f t="shared" si="7"/>
        <v>0</v>
      </c>
      <c r="I30" s="3">
        <f t="shared" si="8"/>
        <v>0</v>
      </c>
      <c r="J30" s="5">
        <f t="shared" si="9"/>
        <v>0</v>
      </c>
      <c r="Z30" t="s">
        <v>2</v>
      </c>
      <c r="AA30" t="s">
        <v>14</v>
      </c>
    </row>
    <row r="31" spans="2:27" x14ac:dyDescent="0.3">
      <c r="B31" s="2" t="str">
        <f t="shared" si="2"/>
        <v>(A4, A1)</v>
      </c>
      <c r="C31" s="3">
        <f t="shared" si="3"/>
        <v>-10</v>
      </c>
      <c r="D31" s="3">
        <f t="shared" si="4"/>
        <v>-0.5</v>
      </c>
      <c r="E31" s="3">
        <f t="shared" si="5"/>
        <v>0</v>
      </c>
      <c r="G31" s="2">
        <f>IF(C31&lt;1,0,1)</f>
        <v>0</v>
      </c>
      <c r="H31" s="3">
        <f t="shared" si="7"/>
        <v>0</v>
      </c>
      <c r="I31" s="3">
        <f t="shared" si="8"/>
        <v>0</v>
      </c>
      <c r="J31" s="5">
        <f t="shared" si="9"/>
        <v>0</v>
      </c>
      <c r="Z31" t="s">
        <v>14</v>
      </c>
      <c r="AA31" t="s">
        <v>0</v>
      </c>
    </row>
    <row r="32" spans="2:27" x14ac:dyDescent="0.3">
      <c r="B32" s="2" t="str">
        <f t="shared" si="2"/>
        <v>(A4, A2)</v>
      </c>
      <c r="C32" s="3">
        <f t="shared" si="3"/>
        <v>-5</v>
      </c>
      <c r="D32" s="3">
        <f t="shared" si="4"/>
        <v>-9.9999999999999645E-2</v>
      </c>
      <c r="E32" s="3">
        <f t="shared" si="5"/>
        <v>2</v>
      </c>
      <c r="G32" s="2">
        <f t="shared" ref="G32:G33" si="10">IF(C32&lt;1,0,1)</f>
        <v>0</v>
      </c>
      <c r="H32" s="3">
        <f t="shared" ref="H32:H33" si="11">IF(D32&lt;1,0,1)</f>
        <v>0</v>
      </c>
      <c r="I32" s="3">
        <f t="shared" ref="I32:I33" si="12">IF(E32&lt;1,0,1)</f>
        <v>1</v>
      </c>
      <c r="J32" s="5">
        <f t="shared" si="9"/>
        <v>0.33333333333333331</v>
      </c>
      <c r="Z32" t="s">
        <v>14</v>
      </c>
      <c r="AA32" t="s">
        <v>1</v>
      </c>
    </row>
    <row r="33" spans="2:27" x14ac:dyDescent="0.3">
      <c r="B33" s="2" t="str">
        <f t="shared" si="2"/>
        <v>(A4, A3)</v>
      </c>
      <c r="C33" s="3">
        <f t="shared" si="3"/>
        <v>5</v>
      </c>
      <c r="D33" s="3">
        <f t="shared" si="4"/>
        <v>-9.9999999999999645E-2</v>
      </c>
      <c r="E33" s="3">
        <f t="shared" si="5"/>
        <v>2</v>
      </c>
      <c r="G33" s="2">
        <f t="shared" si="10"/>
        <v>1</v>
      </c>
      <c r="H33" s="3">
        <f t="shared" si="11"/>
        <v>0</v>
      </c>
      <c r="I33" s="3">
        <f t="shared" si="12"/>
        <v>1</v>
      </c>
      <c r="J33" s="5">
        <f t="shared" si="9"/>
        <v>0.66666666666666663</v>
      </c>
      <c r="Z33" t="s">
        <v>14</v>
      </c>
      <c r="AA33" t="s">
        <v>2</v>
      </c>
    </row>
    <row r="35" spans="2:27" x14ac:dyDescent="0.3">
      <c r="B35" t="s">
        <v>25</v>
      </c>
    </row>
    <row r="36" spans="2:27" x14ac:dyDescent="0.3">
      <c r="B36" s="11" t="str">
        <f>B13</f>
        <v>Alternatif</v>
      </c>
      <c r="C36" s="11" t="str">
        <f>C13</f>
        <v>Kriteria</v>
      </c>
      <c r="D36" s="11"/>
      <c r="E36" s="11"/>
    </row>
    <row r="37" spans="2:27" x14ac:dyDescent="0.3">
      <c r="B37" s="11"/>
      <c r="C37" s="6" t="str">
        <f>C14</f>
        <v>C1</v>
      </c>
      <c r="D37" s="6" t="str">
        <f t="shared" ref="D37:E37" si="13">D14</f>
        <v>C2</v>
      </c>
      <c r="E37" s="6" t="str">
        <f t="shared" si="13"/>
        <v>C3</v>
      </c>
    </row>
    <row r="38" spans="2:27" x14ac:dyDescent="0.3">
      <c r="B38" s="4" t="str">
        <f>B15</f>
        <v>A1</v>
      </c>
      <c r="C38" s="3">
        <f>J22</f>
        <v>0.66666666666666663</v>
      </c>
      <c r="D38" s="3">
        <f>J23</f>
        <v>0.66666666666666663</v>
      </c>
      <c r="E38" s="3">
        <f>J24</f>
        <v>0.33333333333333331</v>
      </c>
    </row>
    <row r="39" spans="2:27" x14ac:dyDescent="0.3">
      <c r="B39" s="4" t="str">
        <f t="shared" ref="B39:B41" si="14">B16</f>
        <v>A2</v>
      </c>
      <c r="C39" s="3">
        <f>J25</f>
        <v>0</v>
      </c>
      <c r="D39" s="3">
        <f>J26</f>
        <v>0.33333333333333331</v>
      </c>
      <c r="E39" s="3">
        <f>J27</f>
        <v>0.33333333333333331</v>
      </c>
    </row>
    <row r="40" spans="2:27" x14ac:dyDescent="0.3">
      <c r="B40" s="4" t="str">
        <f t="shared" si="14"/>
        <v>A3</v>
      </c>
      <c r="C40" s="3">
        <f>J28</f>
        <v>0</v>
      </c>
      <c r="D40" s="3">
        <f>J29</f>
        <v>0</v>
      </c>
      <c r="E40" s="3">
        <f>J30</f>
        <v>0</v>
      </c>
    </row>
    <row r="41" spans="2:27" x14ac:dyDescent="0.3">
      <c r="B41" s="4" t="str">
        <f t="shared" si="14"/>
        <v>A4</v>
      </c>
      <c r="C41" s="3">
        <f>J31</f>
        <v>0</v>
      </c>
      <c r="D41" s="3">
        <f>J32</f>
        <v>0.33333333333333331</v>
      </c>
      <c r="E41" s="3">
        <f>J33</f>
        <v>0.66666666666666663</v>
      </c>
    </row>
    <row r="43" spans="2:27" x14ac:dyDescent="0.3">
      <c r="B43" t="s">
        <v>26</v>
      </c>
    </row>
    <row r="44" spans="2:27" ht="14.4" customHeight="1" x14ac:dyDescent="0.3">
      <c r="B44" s="8" t="str">
        <f>B13</f>
        <v>Alternatif</v>
      </c>
      <c r="C44" s="8" t="s">
        <v>27</v>
      </c>
      <c r="D44" s="8" t="s">
        <v>28</v>
      </c>
      <c r="E44" s="8" t="s">
        <v>6</v>
      </c>
      <c r="F44" s="8" t="s">
        <v>4</v>
      </c>
      <c r="G44" s="10" t="s">
        <v>5</v>
      </c>
    </row>
    <row r="45" spans="2:27" x14ac:dyDescent="0.3">
      <c r="B45" s="9"/>
      <c r="C45" s="9"/>
      <c r="D45" s="9"/>
      <c r="E45" s="9"/>
      <c r="F45" s="9"/>
      <c r="G45" s="10"/>
    </row>
    <row r="46" spans="2:27" x14ac:dyDescent="0.3">
      <c r="B46" s="4" t="str">
        <f>B15</f>
        <v>A1</v>
      </c>
      <c r="C46" s="3">
        <f>1/(3-1)*(SUM(C38:E38))</f>
        <v>0.83333333333333326</v>
      </c>
      <c r="D46" s="3">
        <f>1*(3-1)*(SUM(C38:E38))</f>
        <v>3.333333333333333</v>
      </c>
      <c r="E46" s="3">
        <f>C46-D46</f>
        <v>-2.5</v>
      </c>
      <c r="F46" s="3">
        <f>SUM(C46:E46)</f>
        <v>1.6666666666666661</v>
      </c>
      <c r="G46" s="3">
        <f>RANK(F46,$F$46:$F$49)</f>
        <v>1</v>
      </c>
    </row>
    <row r="47" spans="2:27" x14ac:dyDescent="0.3">
      <c r="B47" s="4" t="str">
        <f>B16</f>
        <v>A2</v>
      </c>
      <c r="C47" s="3">
        <f>1/(3-1)*(SUM(C39:E39))</f>
        <v>0.33333333333333331</v>
      </c>
      <c r="D47" s="3">
        <f>1*(3-1)*(SUM(C39:E39))</f>
        <v>1.3333333333333333</v>
      </c>
      <c r="E47" s="3">
        <f t="shared" ref="E47:E49" si="15">C47-D47</f>
        <v>-1</v>
      </c>
      <c r="F47" s="3">
        <f t="shared" ref="F47:F49" si="16">SUM(C47:E47)</f>
        <v>0.66666666666666652</v>
      </c>
      <c r="G47" s="3">
        <f>RANK(F47,$F$46:$F$49)</f>
        <v>3</v>
      </c>
    </row>
    <row r="48" spans="2:27" x14ac:dyDescent="0.3">
      <c r="B48" s="4" t="str">
        <f>B17</f>
        <v>A3</v>
      </c>
      <c r="C48" s="3">
        <f>1/(3-1)*(SUM(C40:E40))</f>
        <v>0</v>
      </c>
      <c r="D48" s="3">
        <f>1*(3-1)*(SUM(C40:E40))</f>
        <v>0</v>
      </c>
      <c r="E48" s="3">
        <f t="shared" si="15"/>
        <v>0</v>
      </c>
      <c r="F48" s="3">
        <f t="shared" si="16"/>
        <v>0</v>
      </c>
      <c r="G48" s="3">
        <f>RANK(F48,$F$46:$F$49)</f>
        <v>4</v>
      </c>
    </row>
    <row r="49" spans="2:7" x14ac:dyDescent="0.3">
      <c r="B49" s="4" t="str">
        <f>B18</f>
        <v>A4</v>
      </c>
      <c r="C49" s="3">
        <f>1/(3-1)*(SUM(C41:E41))</f>
        <v>0.5</v>
      </c>
      <c r="D49" s="3">
        <f>1*(3-1)*(SUM(C41:E41))</f>
        <v>2</v>
      </c>
      <c r="E49" s="3">
        <f t="shared" si="15"/>
        <v>-1.5</v>
      </c>
      <c r="F49" s="3">
        <f t="shared" si="16"/>
        <v>1</v>
      </c>
      <c r="G49" s="3">
        <f>RANK(F49,$F$46:$F$49)</f>
        <v>2</v>
      </c>
    </row>
  </sheetData>
  <dataConsolidate/>
  <mergeCells count="12">
    <mergeCell ref="B13:B14"/>
    <mergeCell ref="C13:E13"/>
    <mergeCell ref="G44:G45"/>
    <mergeCell ref="B36:B37"/>
    <mergeCell ref="C36:E36"/>
    <mergeCell ref="G20:I20"/>
    <mergeCell ref="J20:J21"/>
    <mergeCell ref="B44:B45"/>
    <mergeCell ref="C44:C45"/>
    <mergeCell ref="D44:D45"/>
    <mergeCell ref="E44:E45"/>
    <mergeCell ref="F44:F4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</dc:creator>
  <cp:lastModifiedBy>ISEP LUTPI NUR</cp:lastModifiedBy>
  <dcterms:created xsi:type="dcterms:W3CDTF">2015-06-05T18:17:20Z</dcterms:created>
  <dcterms:modified xsi:type="dcterms:W3CDTF">2021-03-31T13:21:17Z</dcterms:modified>
</cp:coreProperties>
</file>