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OneDrive\Dokumen\Kampus\Semester4\Kamis\Sistem Pendukung Keputusan\Minggu 6 - (Regresi linear)\"/>
    </mc:Choice>
  </mc:AlternateContent>
  <xr:revisionPtr revIDLastSave="0" documentId="13_ncr:1_{43ED54C7-B996-4E9B-A6EE-34BB16AF97F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J14" i="1"/>
  <c r="K14" i="1"/>
  <c r="L14" i="1"/>
  <c r="H14" i="1"/>
  <c r="O7" i="1" l="1"/>
  <c r="O8" i="1"/>
  <c r="O9" i="1"/>
  <c r="O10" i="1"/>
  <c r="O6" i="1"/>
  <c r="P8" i="1" s="1"/>
  <c r="N10" i="1"/>
  <c r="N6" i="1"/>
  <c r="N7" i="1"/>
  <c r="N8" i="1"/>
  <c r="N9" i="1"/>
  <c r="N5" i="1"/>
  <c r="L13" i="1"/>
  <c r="K13" i="1"/>
  <c r="J13" i="1"/>
  <c r="I13" i="1"/>
  <c r="H13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I25" i="1"/>
  <c r="J25" i="1"/>
  <c r="K25" i="1"/>
  <c r="L25" i="1"/>
  <c r="H25" i="1"/>
  <c r="G24" i="1"/>
  <c r="I24" i="1"/>
  <c r="J24" i="1"/>
  <c r="K24" i="1"/>
  <c r="L24" i="1"/>
  <c r="H24" i="1"/>
  <c r="H21" i="1"/>
  <c r="I21" i="1"/>
  <c r="J21" i="1"/>
  <c r="K21" i="1"/>
  <c r="L21" i="1"/>
  <c r="I12" i="1"/>
  <c r="J12" i="1"/>
  <c r="K12" i="1"/>
  <c r="L12" i="1"/>
  <c r="H12" i="1"/>
  <c r="L20" i="1"/>
  <c r="K20" i="1"/>
  <c r="J20" i="1"/>
  <c r="I20" i="1"/>
  <c r="H20" i="1"/>
  <c r="L19" i="1"/>
  <c r="K19" i="1"/>
  <c r="J19" i="1"/>
  <c r="I19" i="1"/>
  <c r="H19" i="1"/>
  <c r="L18" i="1"/>
  <c r="K18" i="1"/>
  <c r="J18" i="1"/>
  <c r="I18" i="1"/>
  <c r="H18" i="1"/>
  <c r="L17" i="1"/>
  <c r="K17" i="1"/>
  <c r="J17" i="1"/>
  <c r="I17" i="1"/>
  <c r="H17" i="1"/>
  <c r="L16" i="1"/>
  <c r="K16" i="1"/>
  <c r="J16" i="1"/>
  <c r="I16" i="1"/>
  <c r="H16" i="1"/>
  <c r="L43" i="2"/>
  <c r="K43" i="2"/>
  <c r="J43" i="2"/>
  <c r="I43" i="2"/>
  <c r="H43" i="2"/>
  <c r="L20" i="2"/>
  <c r="L27" i="2" s="1"/>
  <c r="L34" i="2" s="1"/>
  <c r="L42" i="2" s="1"/>
  <c r="K20" i="2"/>
  <c r="J20" i="2"/>
  <c r="J27" i="2" s="1"/>
  <c r="J34" i="2" s="1"/>
  <c r="J42" i="2" s="1"/>
  <c r="I20" i="2"/>
  <c r="H20" i="2"/>
  <c r="H27" i="2" s="1"/>
  <c r="H34" i="2" s="1"/>
  <c r="H42" i="2" s="1"/>
  <c r="L19" i="2"/>
  <c r="K19" i="2"/>
  <c r="K26" i="2" s="1"/>
  <c r="K33" i="2" s="1"/>
  <c r="K41" i="2" s="1"/>
  <c r="J19" i="2"/>
  <c r="I19" i="2"/>
  <c r="I26" i="2" s="1"/>
  <c r="I33" i="2" s="1"/>
  <c r="I41" i="2" s="1"/>
  <c r="H19" i="2"/>
  <c r="L18" i="2"/>
  <c r="L25" i="2" s="1"/>
  <c r="L32" i="2" s="1"/>
  <c r="L40" i="2" s="1"/>
  <c r="K18" i="2"/>
  <c r="J18" i="2"/>
  <c r="J25" i="2" s="1"/>
  <c r="J32" i="2" s="1"/>
  <c r="J40" i="2" s="1"/>
  <c r="I18" i="2"/>
  <c r="H18" i="2"/>
  <c r="H25" i="2" s="1"/>
  <c r="H32" i="2" s="1"/>
  <c r="H40" i="2" s="1"/>
  <c r="L17" i="2"/>
  <c r="K17" i="2"/>
  <c r="K24" i="2" s="1"/>
  <c r="K31" i="2" s="1"/>
  <c r="K39" i="2" s="1"/>
  <c r="J17" i="2"/>
  <c r="I17" i="2"/>
  <c r="I24" i="2" s="1"/>
  <c r="I31" i="2" s="1"/>
  <c r="I39" i="2" s="1"/>
  <c r="H17" i="2"/>
  <c r="L16" i="2"/>
  <c r="L23" i="2" s="1"/>
  <c r="L30" i="2" s="1"/>
  <c r="L38" i="2" s="1"/>
  <c r="K16" i="2"/>
  <c r="J16" i="2"/>
  <c r="J23" i="2" s="1"/>
  <c r="J30" i="2" s="1"/>
  <c r="J38" i="2" s="1"/>
  <c r="I16" i="2"/>
  <c r="H16" i="2"/>
  <c r="H23" i="2" s="1"/>
  <c r="H30" i="2" s="1"/>
  <c r="H38" i="2" s="1"/>
  <c r="P9" i="1" l="1"/>
  <c r="P6" i="1"/>
  <c r="P7" i="1"/>
  <c r="P10" i="1"/>
  <c r="M41" i="2"/>
  <c r="K23" i="2"/>
  <c r="K30" i="2" s="1"/>
  <c r="K38" i="2" s="1"/>
  <c r="J24" i="2"/>
  <c r="J31" i="2" s="1"/>
  <c r="J39" i="2" s="1"/>
  <c r="M39" i="2" s="1"/>
  <c r="N39" i="2" s="1"/>
  <c r="I25" i="2"/>
  <c r="I32" i="2" s="1"/>
  <c r="I40" i="2" s="1"/>
  <c r="M40" i="2" s="1"/>
  <c r="H26" i="2"/>
  <c r="H33" i="2" s="1"/>
  <c r="H41" i="2" s="1"/>
  <c r="L26" i="2"/>
  <c r="L33" i="2" s="1"/>
  <c r="L41" i="2" s="1"/>
  <c r="K27" i="2"/>
  <c r="K34" i="2" s="1"/>
  <c r="K42" i="2" s="1"/>
  <c r="I23" i="2"/>
  <c r="I30" i="2" s="1"/>
  <c r="I38" i="2" s="1"/>
  <c r="M38" i="2" s="1"/>
  <c r="H24" i="2"/>
  <c r="H31" i="2" s="1"/>
  <c r="H39" i="2" s="1"/>
  <c r="L24" i="2"/>
  <c r="L31" i="2" s="1"/>
  <c r="L39" i="2" s="1"/>
  <c r="K25" i="2"/>
  <c r="K32" i="2" s="1"/>
  <c r="K40" i="2" s="1"/>
  <c r="J26" i="2"/>
  <c r="J33" i="2" s="1"/>
  <c r="J41" i="2" s="1"/>
  <c r="I27" i="2"/>
  <c r="I34" i="2" s="1"/>
  <c r="I42" i="2" s="1"/>
  <c r="M42" i="2" s="1"/>
  <c r="N41" i="2" l="1"/>
  <c r="N38" i="2"/>
  <c r="N42" i="2"/>
  <c r="N4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iseplutpi</author>
  </authors>
  <commentList>
    <comment ref="G11" authorId="0" shapeId="0" xr:uid="{4BBD3C82-9EA2-4F78-A014-59AAAB0841A6}">
      <text>
        <r>
          <rPr>
            <b/>
            <sz val="9"/>
            <color indexed="81"/>
            <rFont val="Tahoma"/>
            <family val="2"/>
          </rPr>
          <t>iseplutpi:</t>
        </r>
        <r>
          <rPr>
            <sz val="9"/>
            <color indexed="81"/>
            <rFont val="Tahoma"/>
            <family val="2"/>
          </rPr>
          <t xml:space="preserve">
Optimum berdasarkan kriteria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iseplutpi</author>
  </authors>
  <commentList>
    <comment ref="G11" authorId="0" shapeId="0" xr:uid="{6EF9E9FF-DB08-4E36-9FC1-E237876CC264}">
      <text>
        <r>
          <rPr>
            <b/>
            <sz val="9"/>
            <color indexed="81"/>
            <rFont val="Tahoma"/>
            <family val="2"/>
          </rPr>
          <t>iseplutpi:</t>
        </r>
        <r>
          <rPr>
            <sz val="9"/>
            <color indexed="81"/>
            <rFont val="Tahoma"/>
            <family val="2"/>
          </rPr>
          <t xml:space="preserve">
Optimum berdasarkan kriteria</t>
        </r>
      </text>
    </comment>
  </commentList>
</comments>
</file>

<file path=xl/sharedStrings.xml><?xml version="1.0" encoding="utf-8"?>
<sst xmlns="http://schemas.openxmlformats.org/spreadsheetml/2006/main" count="104" uniqueCount="45">
  <si>
    <t>No</t>
  </si>
  <si>
    <t>Nama kriteria</t>
  </si>
  <si>
    <t>Nilai Bobot (Wj)</t>
  </si>
  <si>
    <t>Kriteria</t>
  </si>
  <si>
    <t>Harga (C1)</t>
  </si>
  <si>
    <t>Cost</t>
  </si>
  <si>
    <t>Kamera (C2)</t>
  </si>
  <si>
    <t>Benefit</t>
  </si>
  <si>
    <t>Memori (C3)</t>
  </si>
  <si>
    <t>Berat (C4)</t>
  </si>
  <si>
    <t>Keunikan (C5)</t>
  </si>
  <si>
    <t>5 Produk handphone terbaik</t>
  </si>
  <si>
    <t>1. Input nilai kriteria</t>
  </si>
  <si>
    <t>2. Penilaian responden terhadap 5 produk handphone</t>
  </si>
  <si>
    <t>Alternatif</t>
  </si>
  <si>
    <t>Nama Kriteria</t>
  </si>
  <si>
    <t>C1</t>
  </si>
  <si>
    <t>C2</t>
  </si>
  <si>
    <t>C3</t>
  </si>
  <si>
    <t>C4</t>
  </si>
  <si>
    <t>C5</t>
  </si>
  <si>
    <t>HP1</t>
  </si>
  <si>
    <t>HP2</t>
  </si>
  <si>
    <t>HP3</t>
  </si>
  <si>
    <t>HP4</t>
  </si>
  <si>
    <t>Keterangan</t>
  </si>
  <si>
    <t>HP5</t>
  </si>
  <si>
    <t>Min = Cost</t>
  </si>
  <si>
    <t>Optimum</t>
  </si>
  <si>
    <t>Min</t>
  </si>
  <si>
    <t>Max</t>
  </si>
  <si>
    <t>Max = Benefit</t>
  </si>
  <si>
    <t>3. Membuat matriks Keputusan</t>
  </si>
  <si>
    <r>
      <t>X</t>
    </r>
    <r>
      <rPr>
        <b/>
        <vertAlign val="subscript"/>
        <sz val="11"/>
        <color theme="1"/>
        <rFont val="Calibri"/>
        <family val="2"/>
        <scheme val="minor"/>
      </rPr>
      <t xml:space="preserve">jj </t>
    </r>
    <r>
      <rPr>
        <b/>
        <sz val="11"/>
        <color theme="1"/>
        <rFont val="Calibri"/>
        <family val="2"/>
        <scheme val="minor"/>
      </rPr>
      <t>=</t>
    </r>
  </si>
  <si>
    <t>4. Normalisasi Matriks</t>
  </si>
  <si>
    <t>5. Optimasi nilai atribut (Matriks normalisasi dikali dengan bobot)</t>
  </si>
  <si>
    <t>6. Melakukan perangkingan Yi = Max - Min</t>
  </si>
  <si>
    <t>Max - Min</t>
  </si>
  <si>
    <t>Rangking</t>
  </si>
  <si>
    <t>4. Normalisasi matriks</t>
  </si>
  <si>
    <r>
      <t>X</t>
    </r>
    <r>
      <rPr>
        <b/>
        <vertAlign val="subscript"/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=</t>
    </r>
  </si>
  <si>
    <t>Max/Min</t>
  </si>
  <si>
    <t>Weight</t>
  </si>
  <si>
    <t>5. Menghitung nilai Qi dari normalisasi dan bobot WASPAS</t>
  </si>
  <si>
    <t>Nilai Qi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</si>
</sst>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1" fillId="0" borderId="0" xfId="1"/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vertical="center"/>
    </xf>
    <xf numFmtId="0" fontId="2" fillId="2" borderId="0" xfId="1" applyFont="1" applyFill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1" fillId="0" borderId="1" xfId="1" applyBorder="1"/>
    <xf numFmtId="2" fontId="1" fillId="0" borderId="1" xfId="1" applyNumberFormat="1" applyBorder="1" applyAlignment="1">
      <alignment horizontal="left"/>
    </xf>
    <xf numFmtId="0" fontId="2" fillId="2" borderId="2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3" fillId="0" borderId="0" xfId="1" applyFont="1" applyAlignment="1">
      <alignment horizontal="right"/>
    </xf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1" fillId="0" borderId="10" xfId="1" applyBorder="1"/>
    <xf numFmtId="2" fontId="1" fillId="0" borderId="0" xfId="1" applyNumberFormat="1"/>
    <xf numFmtId="0" fontId="3" fillId="0" borderId="1" xfId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1" fillId="0" borderId="5" xfId="1" applyBorder="1" applyAlignment="1">
      <alignment horizontal="center"/>
    </xf>
    <xf numFmtId="0" fontId="1" fillId="0" borderId="11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0" xfId="1" applyBorder="1" applyAlignment="1">
      <alignment horizontal="center"/>
    </xf>
    <xf numFmtId="0" fontId="1" fillId="0" borderId="8" xfId="1" applyBorder="1" applyAlignment="1">
      <alignment horizontal="center"/>
    </xf>
    <xf numFmtId="0" fontId="1" fillId="0" borderId="9" xfId="1" applyBorder="1" applyAlignment="1">
      <alignment horizontal="center"/>
    </xf>
    <xf numFmtId="0" fontId="1" fillId="0" borderId="12" xfId="1" applyBorder="1" applyAlignment="1">
      <alignment horizontal="center"/>
    </xf>
    <xf numFmtId="0" fontId="1" fillId="0" borderId="10" xfId="1" applyBorder="1" applyAlignment="1">
      <alignment horizontal="center"/>
    </xf>
    <xf numFmtId="166" fontId="1" fillId="0" borderId="7" xfId="1" applyNumberFormat="1" applyBorder="1" applyAlignment="1">
      <alignment horizontal="center"/>
    </xf>
    <xf numFmtId="166" fontId="1" fillId="0" borderId="0" xfId="1" applyNumberFormat="1" applyBorder="1" applyAlignment="1">
      <alignment horizontal="center"/>
    </xf>
    <xf numFmtId="166" fontId="1" fillId="0" borderId="8" xfId="1" applyNumberFormat="1" applyBorder="1" applyAlignment="1">
      <alignment horizontal="center"/>
    </xf>
    <xf numFmtId="166" fontId="1" fillId="0" borderId="9" xfId="1" applyNumberFormat="1" applyBorder="1" applyAlignment="1">
      <alignment horizontal="center"/>
    </xf>
    <xf numFmtId="166" fontId="1" fillId="0" borderId="12" xfId="1" applyNumberFormat="1" applyBorder="1" applyAlignment="1">
      <alignment horizontal="center"/>
    </xf>
    <xf numFmtId="166" fontId="1" fillId="0" borderId="10" xfId="1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" xfId="1" applyBorder="1" applyAlignment="1">
      <alignment horizontal="left"/>
    </xf>
    <xf numFmtId="0" fontId="1" fillId="0" borderId="13" xfId="1" applyFill="1" applyBorder="1" applyAlignment="1">
      <alignment horizontal="left" vertical="center"/>
    </xf>
    <xf numFmtId="2" fontId="0" fillId="0" borderId="0" xfId="0" applyNumberFormat="1"/>
  </cellXfs>
  <cellStyles count="2">
    <cellStyle name="Normal" xfId="0" builtinId="0"/>
    <cellStyle name="Normal 2" xfId="1" xr:uid="{49710B93-BD70-4304-A9C2-FB5E973AAD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12</xdr:row>
      <xdr:rowOff>172711</xdr:rowOff>
    </xdr:from>
    <xdr:to>
      <xdr:col>5</xdr:col>
      <xdr:colOff>558819</xdr:colOff>
      <xdr:row>27</xdr:row>
      <xdr:rowOff>121921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3A2344-49AA-46DA-92B0-0AF863863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2367271"/>
          <a:ext cx="3652539" cy="2730510"/>
        </a:xfrm>
        <a:prstGeom prst="rect">
          <a:avLst/>
        </a:prstGeom>
      </xdr:spPr>
    </xdr:pic>
    <xdr:clientData/>
  </xdr:twoCellAnchor>
  <xdr:twoCellAnchor editAs="oneCell">
    <xdr:from>
      <xdr:col>16</xdr:col>
      <xdr:colOff>121920</xdr:colOff>
      <xdr:row>6</xdr:row>
      <xdr:rowOff>49234</xdr:rowOff>
    </xdr:from>
    <xdr:to>
      <xdr:col>23</xdr:col>
      <xdr:colOff>234633</xdr:colOff>
      <xdr:row>23</xdr:row>
      <xdr:rowOff>172934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E138E3-389E-41F8-AF49-E17518F3A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11740" y="1146514"/>
          <a:ext cx="4379913" cy="32707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160062</xdr:colOff>
      <xdr:row>23</xdr:row>
      <xdr:rowOff>84224</xdr:rowOff>
    </xdr:from>
    <xdr:ext cx="1128514" cy="50526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FF24C32-B5FC-4959-95D8-EBBFD8D34DA2}"/>
                </a:ext>
              </a:extLst>
            </xdr:cNvPr>
            <xdr:cNvSpPr txBox="1"/>
          </xdr:nvSpPr>
          <xdr:spPr>
            <a:xfrm>
              <a:off x="3444282" y="4343804"/>
              <a:ext cx="1128514" cy="505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e>
                      <m:sub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  <m:r>
                      <a:rPr lang="id-ID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id-ID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id-ID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d>
                              <m:dPr>
                                <m:begChr m:val="⌊"/>
                                <m:endChr m:val="⌋"/>
                                <m:ctrlP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nary>
                                  <m:naryPr>
                                    <m:chr m:val="∑"/>
                                    <m:ctrlP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3"/>
                                      </m:rP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  <m:t>𝑗</m:t>
                                    </m:r>
                                    <m: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  <m:t>𝑚</m:t>
                                    </m:r>
                                  </m:sup>
                                  <m:e>
                                    <m:sSup>
                                      <m:sSupPr>
                                        <m:ctrlPr>
                                          <a:rPr lang="id-ID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id-ID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p>
                                        <m:r>
                                          <a:rPr lang="id-ID" sz="1100" b="0" i="1"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e>
                                </m:nary>
                              </m:e>
                            </m:d>
                          </m:e>
                        </m:rad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FF24C32-B5FC-4959-95D8-EBBFD8D34DA2}"/>
                </a:ext>
              </a:extLst>
            </xdr:cNvPr>
            <xdr:cNvSpPr txBox="1"/>
          </xdr:nvSpPr>
          <xdr:spPr>
            <a:xfrm>
              <a:off x="3444282" y="4343804"/>
              <a:ext cx="1128514" cy="505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〖</a:t>
              </a:r>
              <a:r>
                <a:rPr lang="id-ID" sz="1100" b="0" i="0">
                  <a:latin typeface="Cambria Math" panose="02040503050406030204" pitchFamily="18" charset="0"/>
                </a:rPr>
                <a:t>𝑋∗</a:t>
              </a:r>
              <a:r>
                <a:rPr lang="en-US" sz="1100" b="0" i="0">
                  <a:latin typeface="Cambria Math" panose="02040503050406030204" pitchFamily="18" charset="0"/>
                </a:rPr>
                <a:t>〗_</a:t>
              </a:r>
              <a:r>
                <a:rPr lang="id-ID" sz="1100" b="0" i="0">
                  <a:latin typeface="Cambria Math" panose="02040503050406030204" pitchFamily="18" charset="0"/>
                </a:rPr>
                <a:t>𝑖𝑗=𝑥_𝑖𝑗/√(⌊∑_(𝑗=1)^𝑚▒𝑥^2 ⌋ 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abSelected="1" workbookViewId="0">
      <selection activeCell="H14" sqref="H14:L14"/>
    </sheetView>
  </sheetViews>
  <sheetFormatPr defaultRowHeight="14.4" x14ac:dyDescent="0.3"/>
  <cols>
    <col min="1" max="1" width="3.44140625" style="1" customWidth="1"/>
    <col min="2" max="2" width="5.33203125" style="1" customWidth="1"/>
    <col min="3" max="3" width="14.21875" style="1" customWidth="1"/>
    <col min="4" max="4" width="16" style="1" customWidth="1"/>
    <col min="5" max="5" width="8.88671875" style="1"/>
  </cols>
  <sheetData>
    <row r="1" spans="1:16" x14ac:dyDescent="0.3">
      <c r="A1" s="1" t="s">
        <v>11</v>
      </c>
    </row>
    <row r="3" spans="1:16" x14ac:dyDescent="0.3">
      <c r="B3" s="1" t="s">
        <v>12</v>
      </c>
      <c r="G3" s="1" t="s">
        <v>13</v>
      </c>
      <c r="H3" s="1"/>
      <c r="I3" s="1"/>
      <c r="J3" s="1"/>
      <c r="K3" s="1"/>
      <c r="L3" s="1"/>
      <c r="N3" t="s">
        <v>43</v>
      </c>
    </row>
    <row r="4" spans="1:16" x14ac:dyDescent="0.3">
      <c r="B4" s="2" t="s">
        <v>0</v>
      </c>
      <c r="C4" s="3" t="s">
        <v>1</v>
      </c>
      <c r="D4" s="3" t="s">
        <v>2</v>
      </c>
      <c r="E4" s="3" t="s">
        <v>3</v>
      </c>
      <c r="G4" s="20" t="s">
        <v>14</v>
      </c>
      <c r="H4" s="5" t="s">
        <v>15</v>
      </c>
      <c r="I4" s="4"/>
      <c r="J4" s="4"/>
      <c r="K4" s="4"/>
      <c r="L4" s="4"/>
    </row>
    <row r="5" spans="1:16" x14ac:dyDescent="0.3">
      <c r="B5" s="6">
        <v>1</v>
      </c>
      <c r="C5" s="7" t="s">
        <v>4</v>
      </c>
      <c r="D5" s="8">
        <v>0.45</v>
      </c>
      <c r="E5" s="7" t="s">
        <v>5</v>
      </c>
      <c r="G5" s="20"/>
      <c r="H5" s="9" t="s">
        <v>16</v>
      </c>
      <c r="I5" s="9" t="s">
        <v>17</v>
      </c>
      <c r="J5" s="9" t="s">
        <v>18</v>
      </c>
      <c r="K5" s="9" t="s">
        <v>19</v>
      </c>
      <c r="L5" s="9" t="s">
        <v>20</v>
      </c>
      <c r="N5" t="str">
        <f>G4</f>
        <v>Alternatif</v>
      </c>
      <c r="O5" s="1" t="s">
        <v>44</v>
      </c>
      <c r="P5" t="s">
        <v>38</v>
      </c>
    </row>
    <row r="6" spans="1:16" x14ac:dyDescent="0.3">
      <c r="B6" s="6">
        <v>2</v>
      </c>
      <c r="C6" s="7" t="s">
        <v>6</v>
      </c>
      <c r="D6" s="8">
        <v>0.25</v>
      </c>
      <c r="E6" s="7" t="s">
        <v>7</v>
      </c>
      <c r="G6" s="10" t="s">
        <v>21</v>
      </c>
      <c r="H6" s="10">
        <v>70</v>
      </c>
      <c r="I6" s="10">
        <v>80</v>
      </c>
      <c r="J6" s="10">
        <v>90</v>
      </c>
      <c r="K6" s="10">
        <v>70</v>
      </c>
      <c r="L6" s="10">
        <v>90</v>
      </c>
      <c r="N6" t="str">
        <f>G6</f>
        <v>HP1</v>
      </c>
      <c r="O6">
        <f>(0.5*((H25*$H$13)+(I25*$I$13)+(J25*$J$13)+(K25*$K$13)+(L25*$L$13))) + (0.5*((H25^$H$13)+(I25^$I$13)+(J25^$J$13)+(K25^$K$13)+(L25^$L$13)))</f>
        <v>2.9716028828184347</v>
      </c>
      <c r="P6">
        <f>RANK(O6,$O$6:$O$10)</f>
        <v>1</v>
      </c>
    </row>
    <row r="7" spans="1:16" x14ac:dyDescent="0.3">
      <c r="B7" s="6">
        <v>3</v>
      </c>
      <c r="C7" s="7" t="s">
        <v>8</v>
      </c>
      <c r="D7" s="8">
        <v>0.15</v>
      </c>
      <c r="E7" s="7" t="s">
        <v>7</v>
      </c>
      <c r="G7" s="10" t="s">
        <v>22</v>
      </c>
      <c r="H7" s="10">
        <v>90</v>
      </c>
      <c r="I7" s="10">
        <v>90</v>
      </c>
      <c r="J7" s="10">
        <v>80</v>
      </c>
      <c r="K7" s="10">
        <v>70</v>
      </c>
      <c r="L7" s="10">
        <v>70</v>
      </c>
      <c r="N7" t="str">
        <f>G7</f>
        <v>HP2</v>
      </c>
      <c r="O7">
        <f t="shared" ref="O7:O10" si="0">(0.5*((H26*$H$13)+(I26*$I$13)+(J26*$J$13)+(K26*$K$13)+(L26*$L$13))) + (0.5*((H26^$H$13)+(I26^$I$13)+(J26^$J$13)+(K26^$K$13)+(L26^$L$13)))</f>
        <v>2.8676458829868512</v>
      </c>
      <c r="P7">
        <f t="shared" ref="P7:P10" si="1">RANK(O7,$O$6:$O$10)</f>
        <v>3</v>
      </c>
    </row>
    <row r="8" spans="1:16" x14ac:dyDescent="0.3">
      <c r="B8" s="6">
        <v>4</v>
      </c>
      <c r="C8" s="7" t="s">
        <v>9</v>
      </c>
      <c r="D8" s="8">
        <v>0.1</v>
      </c>
      <c r="E8" s="7" t="s">
        <v>5</v>
      </c>
      <c r="G8" s="10" t="s">
        <v>23</v>
      </c>
      <c r="H8" s="10">
        <v>90</v>
      </c>
      <c r="I8" s="10">
        <v>80</v>
      </c>
      <c r="J8" s="10">
        <v>70</v>
      </c>
      <c r="K8" s="10">
        <v>80</v>
      </c>
      <c r="L8" s="10">
        <v>90</v>
      </c>
      <c r="N8" t="str">
        <f>G8</f>
        <v>HP3</v>
      </c>
      <c r="O8">
        <f t="shared" si="0"/>
        <v>2.8200907633551573</v>
      </c>
      <c r="P8">
        <f t="shared" si="1"/>
        <v>5</v>
      </c>
    </row>
    <row r="9" spans="1:16" x14ac:dyDescent="0.3">
      <c r="B9" s="6">
        <v>5</v>
      </c>
      <c r="C9" s="7" t="s">
        <v>10</v>
      </c>
      <c r="D9" s="8">
        <v>0.05</v>
      </c>
      <c r="E9" s="7" t="s">
        <v>7</v>
      </c>
      <c r="G9" s="10" t="s">
        <v>24</v>
      </c>
      <c r="H9" s="10">
        <v>80</v>
      </c>
      <c r="I9" s="10">
        <v>70</v>
      </c>
      <c r="J9" s="10">
        <v>80</v>
      </c>
      <c r="K9" s="10">
        <v>70</v>
      </c>
      <c r="L9" s="10">
        <v>70</v>
      </c>
      <c r="N9" t="str">
        <f>G9</f>
        <v>HP4</v>
      </c>
      <c r="O9">
        <f t="shared" si="0"/>
        <v>2.8556011400420824</v>
      </c>
      <c r="P9">
        <f t="shared" si="1"/>
        <v>4</v>
      </c>
    </row>
    <row r="10" spans="1:16" x14ac:dyDescent="0.3">
      <c r="B10" s="1" t="s">
        <v>25</v>
      </c>
      <c r="G10" s="10" t="s">
        <v>26</v>
      </c>
      <c r="H10" s="10">
        <v>70</v>
      </c>
      <c r="I10" s="10">
        <v>80</v>
      </c>
      <c r="J10" s="10">
        <v>70</v>
      </c>
      <c r="K10" s="10">
        <v>70</v>
      </c>
      <c r="L10" s="10">
        <v>80</v>
      </c>
      <c r="N10" t="str">
        <f>G10</f>
        <v>HP5</v>
      </c>
      <c r="O10">
        <f t="shared" si="0"/>
        <v>2.9307247804859453</v>
      </c>
      <c r="P10">
        <f t="shared" si="1"/>
        <v>2</v>
      </c>
    </row>
    <row r="11" spans="1:16" x14ac:dyDescent="0.3">
      <c r="C11" s="1" t="s">
        <v>27</v>
      </c>
      <c r="G11" s="39" t="s">
        <v>28</v>
      </c>
      <c r="H11" s="10" t="s">
        <v>29</v>
      </c>
      <c r="I11" s="10" t="s">
        <v>30</v>
      </c>
      <c r="J11" s="10" t="s">
        <v>30</v>
      </c>
      <c r="K11" s="10" t="s">
        <v>29</v>
      </c>
      <c r="L11" s="10" t="s">
        <v>30</v>
      </c>
    </row>
    <row r="12" spans="1:16" x14ac:dyDescent="0.3">
      <c r="C12" s="1" t="s">
        <v>31</v>
      </c>
      <c r="G12" s="40" t="s">
        <v>41</v>
      </c>
      <c r="H12">
        <f>IF(H11="Min",MIN(H6:H10),MAX(H6:H10))</f>
        <v>70</v>
      </c>
      <c r="I12">
        <f t="shared" ref="I12:L12" si="2">IF(I11="Min",MIN(I6:I10),MAX(I6:I10))</f>
        <v>90</v>
      </c>
      <c r="J12">
        <f t="shared" si="2"/>
        <v>90</v>
      </c>
      <c r="K12">
        <f t="shared" si="2"/>
        <v>70</v>
      </c>
      <c r="L12">
        <f t="shared" si="2"/>
        <v>90</v>
      </c>
    </row>
    <row r="13" spans="1:16" x14ac:dyDescent="0.3">
      <c r="G13" s="40" t="s">
        <v>42</v>
      </c>
      <c r="H13" s="41">
        <f>D5</f>
        <v>0.45</v>
      </c>
      <c r="I13" s="41">
        <f>D6</f>
        <v>0.25</v>
      </c>
      <c r="J13" s="41">
        <f>D7</f>
        <v>0.15</v>
      </c>
      <c r="K13" s="41">
        <f>D8</f>
        <v>0.1</v>
      </c>
      <c r="L13" s="41">
        <f>D9</f>
        <v>0.05</v>
      </c>
    </row>
    <row r="14" spans="1:16" x14ac:dyDescent="0.3">
      <c r="H14">
        <f>SUM(H6:H10)</f>
        <v>400</v>
      </c>
      <c r="I14">
        <f t="shared" ref="I14:L14" si="3">SUM(I6:I10)</f>
        <v>400</v>
      </c>
      <c r="J14">
        <f t="shared" si="3"/>
        <v>390</v>
      </c>
      <c r="K14">
        <f t="shared" si="3"/>
        <v>360</v>
      </c>
      <c r="L14">
        <f t="shared" si="3"/>
        <v>400</v>
      </c>
    </row>
    <row r="15" spans="1:16" ht="15" thickBot="1" x14ac:dyDescent="0.35">
      <c r="G15" s="1" t="s">
        <v>32</v>
      </c>
      <c r="H15" s="1"/>
      <c r="I15" s="1"/>
      <c r="J15" s="1"/>
      <c r="K15" s="1"/>
      <c r="L15" s="1"/>
    </row>
    <row r="16" spans="1:16" ht="15.6" x14ac:dyDescent="0.35">
      <c r="G16" s="11" t="s">
        <v>40</v>
      </c>
      <c r="H16" s="21" t="str">
        <f>H5</f>
        <v>C1</v>
      </c>
      <c r="I16" s="22" t="str">
        <f>I5</f>
        <v>C2</v>
      </c>
      <c r="J16" s="22" t="str">
        <f>J5</f>
        <v>C3</v>
      </c>
      <c r="K16" s="22" t="str">
        <f>K5</f>
        <v>C4</v>
      </c>
      <c r="L16" s="23" t="str">
        <f>L5</f>
        <v>C5</v>
      </c>
    </row>
    <row r="17" spans="7:12" x14ac:dyDescent="0.3">
      <c r="G17" s="1"/>
      <c r="H17" s="24">
        <f>H6</f>
        <v>70</v>
      </c>
      <c r="I17" s="25">
        <f>I6</f>
        <v>80</v>
      </c>
      <c r="J17" s="25">
        <f>J6</f>
        <v>90</v>
      </c>
      <c r="K17" s="25">
        <f>K6</f>
        <v>70</v>
      </c>
      <c r="L17" s="26">
        <f>L6</f>
        <v>90</v>
      </c>
    </row>
    <row r="18" spans="7:12" x14ac:dyDescent="0.3">
      <c r="G18" s="1"/>
      <c r="H18" s="24">
        <f>H7</f>
        <v>90</v>
      </c>
      <c r="I18" s="25">
        <f>I7</f>
        <v>90</v>
      </c>
      <c r="J18" s="25">
        <f>J7</f>
        <v>80</v>
      </c>
      <c r="K18" s="25">
        <f>K7</f>
        <v>70</v>
      </c>
      <c r="L18" s="26">
        <f>L7</f>
        <v>70</v>
      </c>
    </row>
    <row r="19" spans="7:12" x14ac:dyDescent="0.3">
      <c r="G19" s="1"/>
      <c r="H19" s="24">
        <f>H8</f>
        <v>90</v>
      </c>
      <c r="I19" s="25">
        <f>I8</f>
        <v>80</v>
      </c>
      <c r="J19" s="25">
        <f>J8</f>
        <v>70</v>
      </c>
      <c r="K19" s="25">
        <f>K8</f>
        <v>80</v>
      </c>
      <c r="L19" s="26">
        <f>L8</f>
        <v>90</v>
      </c>
    </row>
    <row r="20" spans="7:12" x14ac:dyDescent="0.3">
      <c r="G20" s="1"/>
      <c r="H20" s="24">
        <f>H9</f>
        <v>80</v>
      </c>
      <c r="I20" s="25">
        <f>I9</f>
        <v>70</v>
      </c>
      <c r="J20" s="25">
        <f>J9</f>
        <v>80</v>
      </c>
      <c r="K20" s="25">
        <f>K9</f>
        <v>70</v>
      </c>
      <c r="L20" s="26">
        <f>L9</f>
        <v>70</v>
      </c>
    </row>
    <row r="21" spans="7:12" ht="15" thickBot="1" x14ac:dyDescent="0.35">
      <c r="H21" s="27">
        <f>H10</f>
        <v>70</v>
      </c>
      <c r="I21" s="28">
        <f>I10</f>
        <v>80</v>
      </c>
      <c r="J21" s="28">
        <f>J10</f>
        <v>70</v>
      </c>
      <c r="K21" s="28">
        <f>K10</f>
        <v>70</v>
      </c>
      <c r="L21" s="29">
        <f>L10</f>
        <v>80</v>
      </c>
    </row>
    <row r="23" spans="7:12" ht="15" thickBot="1" x14ac:dyDescent="0.35">
      <c r="G23" t="s">
        <v>39</v>
      </c>
    </row>
    <row r="24" spans="7:12" x14ac:dyDescent="0.3">
      <c r="G24" s="11" t="str">
        <f>G16</f>
        <v>X =</v>
      </c>
      <c r="H24" s="36" t="str">
        <f>H5</f>
        <v>C1</v>
      </c>
      <c r="I24" s="37" t="str">
        <f t="shared" ref="I24:L24" si="4">I5</f>
        <v>C2</v>
      </c>
      <c r="J24" s="37" t="str">
        <f t="shared" si="4"/>
        <v>C3</v>
      </c>
      <c r="K24" s="37" t="str">
        <f t="shared" si="4"/>
        <v>C4</v>
      </c>
      <c r="L24" s="38" t="str">
        <f t="shared" si="4"/>
        <v>C5</v>
      </c>
    </row>
    <row r="25" spans="7:12" x14ac:dyDescent="0.3">
      <c r="H25" s="30">
        <f>IF(H$11="Min",H$12/H17,H17/H$12)</f>
        <v>1</v>
      </c>
      <c r="I25" s="31">
        <f t="shared" ref="I25:L25" si="5">IF(I$11="Min",I$12/I17,I17/I$12)</f>
        <v>0.88888888888888884</v>
      </c>
      <c r="J25" s="31">
        <f t="shared" si="5"/>
        <v>1</v>
      </c>
      <c r="K25" s="31">
        <f t="shared" si="5"/>
        <v>1</v>
      </c>
      <c r="L25" s="32">
        <f t="shared" si="5"/>
        <v>1</v>
      </c>
    </row>
    <row r="26" spans="7:12" x14ac:dyDescent="0.3">
      <c r="G26" s="1"/>
      <c r="H26" s="30">
        <f t="shared" ref="H26:L26" si="6">IF(H$11="Min",H$12/H18,H18/H$12)</f>
        <v>0.77777777777777779</v>
      </c>
      <c r="I26" s="31">
        <f t="shared" si="6"/>
        <v>1</v>
      </c>
      <c r="J26" s="31">
        <f t="shared" si="6"/>
        <v>0.88888888888888884</v>
      </c>
      <c r="K26" s="31">
        <f t="shared" si="6"/>
        <v>1</v>
      </c>
      <c r="L26" s="32">
        <f t="shared" si="6"/>
        <v>0.77777777777777779</v>
      </c>
    </row>
    <row r="27" spans="7:12" x14ac:dyDescent="0.3">
      <c r="G27" s="1"/>
      <c r="H27" s="30">
        <f t="shared" ref="H27:L27" si="7">IF(H$11="Min",H$12/H19,H19/H$12)</f>
        <v>0.77777777777777779</v>
      </c>
      <c r="I27" s="31">
        <f t="shared" si="7"/>
        <v>0.88888888888888884</v>
      </c>
      <c r="J27" s="31">
        <f t="shared" si="7"/>
        <v>0.77777777777777779</v>
      </c>
      <c r="K27" s="31">
        <f t="shared" si="7"/>
        <v>0.875</v>
      </c>
      <c r="L27" s="32">
        <f t="shared" si="7"/>
        <v>1</v>
      </c>
    </row>
    <row r="28" spans="7:12" x14ac:dyDescent="0.3">
      <c r="G28" s="1"/>
      <c r="H28" s="30">
        <f t="shared" ref="H28:L28" si="8">IF(H$11="Min",H$12/H20,H20/H$12)</f>
        <v>0.875</v>
      </c>
      <c r="I28" s="31">
        <f t="shared" si="8"/>
        <v>0.77777777777777779</v>
      </c>
      <c r="J28" s="31">
        <f t="shared" si="8"/>
        <v>0.88888888888888884</v>
      </c>
      <c r="K28" s="31">
        <f t="shared" si="8"/>
        <v>1</v>
      </c>
      <c r="L28" s="32">
        <f t="shared" si="8"/>
        <v>0.77777777777777779</v>
      </c>
    </row>
    <row r="29" spans="7:12" ht="15" thickBot="1" x14ac:dyDescent="0.35">
      <c r="G29" s="1"/>
      <c r="H29" s="33">
        <f t="shared" ref="H29:L29" si="9">IF(H$11="Min",H$12/H21,H21/H$12)</f>
        <v>1</v>
      </c>
      <c r="I29" s="34">
        <f t="shared" si="9"/>
        <v>0.88888888888888884</v>
      </c>
      <c r="J29" s="34">
        <f t="shared" si="9"/>
        <v>0.77777777777777779</v>
      </c>
      <c r="K29" s="34">
        <f t="shared" si="9"/>
        <v>1</v>
      </c>
      <c r="L29" s="35">
        <f t="shared" si="9"/>
        <v>0.88888888888888884</v>
      </c>
    </row>
  </sheetData>
  <mergeCells count="2">
    <mergeCell ref="G4:G5"/>
    <mergeCell ref="H4:L4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8F0FA-3869-402C-A989-1A97D01A6914}">
  <dimension ref="A1:N43"/>
  <sheetViews>
    <sheetView topLeftCell="A4" zoomScale="130" zoomScaleNormal="130" workbookViewId="0">
      <selection activeCell="H20" sqref="H20"/>
    </sheetView>
  </sheetViews>
  <sheetFormatPr defaultRowHeight="14.4" x14ac:dyDescent="0.3"/>
  <cols>
    <col min="1" max="1" width="3.44140625" style="1" customWidth="1"/>
    <col min="2" max="2" width="5.33203125" style="1" customWidth="1"/>
    <col min="3" max="3" width="14.21875" style="1" customWidth="1"/>
    <col min="4" max="4" width="16" style="1" customWidth="1"/>
    <col min="5" max="6" width="8.88671875" style="1"/>
    <col min="7" max="7" width="11" style="1" customWidth="1"/>
    <col min="8" max="12" width="5.77734375" style="1" customWidth="1"/>
    <col min="13" max="13" width="8.88671875" style="1"/>
    <col min="14" max="14" width="10.6640625" style="1" customWidth="1"/>
    <col min="15" max="16384" width="8.88671875" style="1"/>
  </cols>
  <sheetData>
    <row r="1" spans="1:12" x14ac:dyDescent="0.3">
      <c r="A1" s="1" t="s">
        <v>11</v>
      </c>
    </row>
    <row r="3" spans="1:12" x14ac:dyDescent="0.3">
      <c r="B3" s="1" t="s">
        <v>12</v>
      </c>
      <c r="G3" s="1" t="s">
        <v>13</v>
      </c>
    </row>
    <row r="4" spans="1:12" x14ac:dyDescent="0.3">
      <c r="B4" s="2" t="s">
        <v>0</v>
      </c>
      <c r="C4" s="3" t="s">
        <v>1</v>
      </c>
      <c r="D4" s="3" t="s">
        <v>2</v>
      </c>
      <c r="E4" s="3" t="s">
        <v>3</v>
      </c>
      <c r="G4" s="4" t="s">
        <v>14</v>
      </c>
      <c r="H4" s="5" t="s">
        <v>15</v>
      </c>
      <c r="I4" s="4"/>
      <c r="J4" s="4"/>
      <c r="K4" s="4"/>
      <c r="L4" s="4"/>
    </row>
    <row r="5" spans="1:12" x14ac:dyDescent="0.3">
      <c r="B5" s="6">
        <v>1</v>
      </c>
      <c r="C5" s="7" t="s">
        <v>4</v>
      </c>
      <c r="D5" s="8">
        <v>0.45</v>
      </c>
      <c r="E5" s="7" t="s">
        <v>5</v>
      </c>
      <c r="G5" s="4"/>
      <c r="H5" s="9" t="s">
        <v>16</v>
      </c>
      <c r="I5" s="9" t="s">
        <v>17</v>
      </c>
      <c r="J5" s="9" t="s">
        <v>18</v>
      </c>
      <c r="K5" s="9" t="s">
        <v>19</v>
      </c>
      <c r="L5" s="9" t="s">
        <v>20</v>
      </c>
    </row>
    <row r="6" spans="1:12" x14ac:dyDescent="0.3">
      <c r="B6" s="6">
        <v>2</v>
      </c>
      <c r="C6" s="7" t="s">
        <v>6</v>
      </c>
      <c r="D6" s="8">
        <v>0.25</v>
      </c>
      <c r="E6" s="7" t="s">
        <v>7</v>
      </c>
      <c r="G6" s="10" t="s">
        <v>21</v>
      </c>
      <c r="H6" s="10">
        <v>70</v>
      </c>
      <c r="I6" s="10">
        <v>80</v>
      </c>
      <c r="J6" s="10">
        <v>90</v>
      </c>
      <c r="K6" s="10">
        <v>70</v>
      </c>
      <c r="L6" s="10">
        <v>90</v>
      </c>
    </row>
    <row r="7" spans="1:12" x14ac:dyDescent="0.3">
      <c r="B7" s="6">
        <v>3</v>
      </c>
      <c r="C7" s="7" t="s">
        <v>8</v>
      </c>
      <c r="D7" s="8">
        <v>0.15</v>
      </c>
      <c r="E7" s="7" t="s">
        <v>7</v>
      </c>
      <c r="G7" s="10" t="s">
        <v>22</v>
      </c>
      <c r="H7" s="10">
        <v>90</v>
      </c>
      <c r="I7" s="10">
        <v>90</v>
      </c>
      <c r="J7" s="10">
        <v>80</v>
      </c>
      <c r="K7" s="10">
        <v>70</v>
      </c>
      <c r="L7" s="10">
        <v>70</v>
      </c>
    </row>
    <row r="8" spans="1:12" x14ac:dyDescent="0.3">
      <c r="B8" s="6">
        <v>4</v>
      </c>
      <c r="C8" s="7" t="s">
        <v>9</v>
      </c>
      <c r="D8" s="8">
        <v>0.1</v>
      </c>
      <c r="E8" s="7" t="s">
        <v>5</v>
      </c>
      <c r="G8" s="10" t="s">
        <v>23</v>
      </c>
      <c r="H8" s="10">
        <v>90</v>
      </c>
      <c r="I8" s="10">
        <v>80</v>
      </c>
      <c r="J8" s="10">
        <v>70</v>
      </c>
      <c r="K8" s="10">
        <v>80</v>
      </c>
      <c r="L8" s="10">
        <v>90</v>
      </c>
    </row>
    <row r="9" spans="1:12" x14ac:dyDescent="0.3">
      <c r="B9" s="6">
        <v>5</v>
      </c>
      <c r="C9" s="7" t="s">
        <v>10</v>
      </c>
      <c r="D9" s="8">
        <v>0.05</v>
      </c>
      <c r="E9" s="7" t="s">
        <v>7</v>
      </c>
      <c r="G9" s="10" t="s">
        <v>24</v>
      </c>
      <c r="H9" s="10">
        <v>80</v>
      </c>
      <c r="I9" s="10">
        <v>70</v>
      </c>
      <c r="J9" s="10">
        <v>80</v>
      </c>
      <c r="K9" s="10">
        <v>70</v>
      </c>
      <c r="L9" s="10">
        <v>70</v>
      </c>
    </row>
    <row r="10" spans="1:12" x14ac:dyDescent="0.3">
      <c r="B10" s="1" t="s">
        <v>25</v>
      </c>
      <c r="G10" s="10" t="s">
        <v>26</v>
      </c>
      <c r="H10" s="10">
        <v>70</v>
      </c>
      <c r="I10" s="10">
        <v>80</v>
      </c>
      <c r="J10" s="10">
        <v>70</v>
      </c>
      <c r="K10" s="10">
        <v>70</v>
      </c>
      <c r="L10" s="10">
        <v>80</v>
      </c>
    </row>
    <row r="11" spans="1:12" x14ac:dyDescent="0.3">
      <c r="C11" s="1" t="s">
        <v>27</v>
      </c>
      <c r="G11" s="7" t="s">
        <v>28</v>
      </c>
      <c r="H11" s="10" t="s">
        <v>29</v>
      </c>
      <c r="I11" s="10" t="s">
        <v>30</v>
      </c>
      <c r="J11" s="10" t="s">
        <v>30</v>
      </c>
      <c r="K11" s="10" t="s">
        <v>29</v>
      </c>
      <c r="L11" s="10" t="s">
        <v>30</v>
      </c>
    </row>
    <row r="12" spans="1:12" x14ac:dyDescent="0.3">
      <c r="C12" s="1" t="s">
        <v>31</v>
      </c>
    </row>
    <row r="15" spans="1:12" ht="15" thickBot="1" x14ac:dyDescent="0.35">
      <c r="G15" s="1" t="s">
        <v>32</v>
      </c>
    </row>
    <row r="16" spans="1:12" ht="15.6" x14ac:dyDescent="0.35">
      <c r="G16" s="11" t="s">
        <v>33</v>
      </c>
      <c r="H16" s="12">
        <f>H6</f>
        <v>70</v>
      </c>
      <c r="I16" s="1">
        <f t="shared" ref="I16:L16" si="0">I6</f>
        <v>80</v>
      </c>
      <c r="J16" s="1">
        <f t="shared" si="0"/>
        <v>90</v>
      </c>
      <c r="K16" s="1">
        <f t="shared" si="0"/>
        <v>70</v>
      </c>
      <c r="L16" s="13">
        <f t="shared" si="0"/>
        <v>90</v>
      </c>
    </row>
    <row r="17" spans="7:12" x14ac:dyDescent="0.3">
      <c r="H17" s="14">
        <f t="shared" ref="H17:L20" si="1">H7</f>
        <v>90</v>
      </c>
      <c r="I17" s="1">
        <f t="shared" si="1"/>
        <v>90</v>
      </c>
      <c r="J17" s="1">
        <f t="shared" si="1"/>
        <v>80</v>
      </c>
      <c r="K17" s="1">
        <f t="shared" si="1"/>
        <v>70</v>
      </c>
      <c r="L17" s="15">
        <f t="shared" si="1"/>
        <v>70</v>
      </c>
    </row>
    <row r="18" spans="7:12" x14ac:dyDescent="0.3">
      <c r="H18" s="14">
        <f t="shared" si="1"/>
        <v>90</v>
      </c>
      <c r="I18" s="1">
        <f t="shared" si="1"/>
        <v>80</v>
      </c>
      <c r="J18" s="1">
        <f t="shared" si="1"/>
        <v>70</v>
      </c>
      <c r="K18" s="1">
        <f t="shared" si="1"/>
        <v>80</v>
      </c>
      <c r="L18" s="15">
        <f t="shared" si="1"/>
        <v>90</v>
      </c>
    </row>
    <row r="19" spans="7:12" x14ac:dyDescent="0.3">
      <c r="H19" s="14">
        <f t="shared" si="1"/>
        <v>80</v>
      </c>
      <c r="I19" s="1">
        <f t="shared" si="1"/>
        <v>70</v>
      </c>
      <c r="J19" s="1">
        <f t="shared" si="1"/>
        <v>80</v>
      </c>
      <c r="K19" s="1">
        <f t="shared" si="1"/>
        <v>70</v>
      </c>
      <c r="L19" s="15">
        <f t="shared" si="1"/>
        <v>70</v>
      </c>
    </row>
    <row r="20" spans="7:12" ht="15" thickBot="1" x14ac:dyDescent="0.35">
      <c r="H20" s="16">
        <f t="shared" si="1"/>
        <v>70</v>
      </c>
      <c r="I20" s="1">
        <f t="shared" si="1"/>
        <v>80</v>
      </c>
      <c r="J20" s="1">
        <f t="shared" si="1"/>
        <v>70</v>
      </c>
      <c r="K20" s="1">
        <f t="shared" si="1"/>
        <v>70</v>
      </c>
      <c r="L20" s="17">
        <f t="shared" si="1"/>
        <v>80</v>
      </c>
    </row>
    <row r="22" spans="7:12" ht="15" thickBot="1" x14ac:dyDescent="0.35">
      <c r="G22" s="1" t="s">
        <v>34</v>
      </c>
    </row>
    <row r="23" spans="7:12" ht="15.6" x14ac:dyDescent="0.35">
      <c r="G23" s="11" t="s">
        <v>33</v>
      </c>
      <c r="H23" s="12">
        <f t="shared" ref="H23:L27" si="2">H16/SQRT(((H$16^2)+(H$17^2)+(H$18^2)+(H$19^2)+(H$20^2)))</f>
        <v>0.3888888888888889</v>
      </c>
      <c r="I23" s="1">
        <f t="shared" si="2"/>
        <v>0.44582257006028231</v>
      </c>
      <c r="J23" s="1">
        <f t="shared" si="2"/>
        <v>0.51365713098181465</v>
      </c>
      <c r="K23" s="1">
        <f t="shared" si="2"/>
        <v>0.43412157106222965</v>
      </c>
      <c r="L23" s="13">
        <f t="shared" si="2"/>
        <v>0.5</v>
      </c>
    </row>
    <row r="24" spans="7:12" x14ac:dyDescent="0.3">
      <c r="H24" s="14">
        <f t="shared" si="2"/>
        <v>0.5</v>
      </c>
      <c r="I24" s="1">
        <f t="shared" si="2"/>
        <v>0.50155039131781753</v>
      </c>
      <c r="J24" s="1">
        <f t="shared" si="2"/>
        <v>0.45658411642827967</v>
      </c>
      <c r="K24" s="1">
        <f t="shared" si="2"/>
        <v>0.43412157106222965</v>
      </c>
      <c r="L24" s="15">
        <f t="shared" si="2"/>
        <v>0.3888888888888889</v>
      </c>
    </row>
    <row r="25" spans="7:12" x14ac:dyDescent="0.3">
      <c r="H25" s="14">
        <f t="shared" si="2"/>
        <v>0.5</v>
      </c>
      <c r="I25" s="1">
        <f t="shared" si="2"/>
        <v>0.44582257006028231</v>
      </c>
      <c r="J25" s="1">
        <f t="shared" si="2"/>
        <v>0.39951110187474476</v>
      </c>
      <c r="K25" s="1">
        <f t="shared" si="2"/>
        <v>0.49613893835683387</v>
      </c>
      <c r="L25" s="15">
        <f t="shared" si="2"/>
        <v>0.5</v>
      </c>
    </row>
    <row r="26" spans="7:12" x14ac:dyDescent="0.3">
      <c r="H26" s="14">
        <f t="shared" si="2"/>
        <v>0.44444444444444442</v>
      </c>
      <c r="I26" s="1">
        <f t="shared" si="2"/>
        <v>0.39009474880274697</v>
      </c>
      <c r="J26" s="1">
        <f t="shared" si="2"/>
        <v>0.45658411642827967</v>
      </c>
      <c r="K26" s="1">
        <f t="shared" si="2"/>
        <v>0.43412157106222965</v>
      </c>
      <c r="L26" s="15">
        <f t="shared" si="2"/>
        <v>0.3888888888888889</v>
      </c>
    </row>
    <row r="27" spans="7:12" ht="15" thickBot="1" x14ac:dyDescent="0.35">
      <c r="H27" s="16">
        <f t="shared" si="2"/>
        <v>0.3888888888888889</v>
      </c>
      <c r="I27" s="1">
        <f t="shared" si="2"/>
        <v>0.44582257006028231</v>
      </c>
      <c r="J27" s="1">
        <f t="shared" si="2"/>
        <v>0.39951110187474476</v>
      </c>
      <c r="K27" s="1">
        <f t="shared" si="2"/>
        <v>0.43412157106222965</v>
      </c>
      <c r="L27" s="17">
        <f t="shared" si="2"/>
        <v>0.44444444444444442</v>
      </c>
    </row>
    <row r="29" spans="7:12" ht="15" thickBot="1" x14ac:dyDescent="0.35">
      <c r="G29" s="1" t="s">
        <v>35</v>
      </c>
    </row>
    <row r="30" spans="7:12" ht="15.6" x14ac:dyDescent="0.35">
      <c r="G30" s="11" t="s">
        <v>33</v>
      </c>
      <c r="H30" s="12">
        <f>H23*$D$5</f>
        <v>0.17500000000000002</v>
      </c>
      <c r="I30" s="1">
        <f>I23*$D$6</f>
        <v>0.11145564251507058</v>
      </c>
      <c r="J30" s="18">
        <f>J23*$D$7</f>
        <v>7.7048569647272191E-2</v>
      </c>
      <c r="K30" s="1">
        <f>K23*$D$8</f>
        <v>4.3412157106222968E-2</v>
      </c>
      <c r="L30" s="13">
        <f>L23*$D$9</f>
        <v>2.5000000000000001E-2</v>
      </c>
    </row>
    <row r="31" spans="7:12" x14ac:dyDescent="0.3">
      <c r="H31" s="14">
        <f t="shared" ref="H31:H34" si="3">H24*$D$5</f>
        <v>0.22500000000000001</v>
      </c>
      <c r="I31" s="1">
        <f t="shared" ref="I31:I34" si="4">I24*$D$6</f>
        <v>0.12538759782945438</v>
      </c>
      <c r="J31" s="18">
        <f t="shared" ref="J31:J34" si="5">J24*$D$7</f>
        <v>6.8487617464241951E-2</v>
      </c>
      <c r="K31" s="1">
        <f t="shared" ref="K31:K34" si="6">K24*$D$8</f>
        <v>4.3412157106222968E-2</v>
      </c>
      <c r="L31" s="15">
        <f t="shared" ref="L31:L34" si="7">L24*$D$9</f>
        <v>1.9444444444444445E-2</v>
      </c>
    </row>
    <row r="32" spans="7:12" x14ac:dyDescent="0.3">
      <c r="H32" s="14">
        <f t="shared" si="3"/>
        <v>0.22500000000000001</v>
      </c>
      <c r="I32" s="1">
        <f t="shared" si="4"/>
        <v>0.11145564251507058</v>
      </c>
      <c r="J32" s="18">
        <f t="shared" si="5"/>
        <v>5.9926665281211711E-2</v>
      </c>
      <c r="K32" s="1">
        <f t="shared" si="6"/>
        <v>4.961389383568339E-2</v>
      </c>
      <c r="L32" s="15">
        <f t="shared" si="7"/>
        <v>2.5000000000000001E-2</v>
      </c>
    </row>
    <row r="33" spans="7:14" x14ac:dyDescent="0.3">
      <c r="H33" s="14">
        <f t="shared" si="3"/>
        <v>0.19999999999999998</v>
      </c>
      <c r="I33" s="1">
        <f t="shared" si="4"/>
        <v>9.7523687200686743E-2</v>
      </c>
      <c r="J33" s="18">
        <f t="shared" si="5"/>
        <v>6.8487617464241951E-2</v>
      </c>
      <c r="K33" s="1">
        <f t="shared" si="6"/>
        <v>4.3412157106222968E-2</v>
      </c>
      <c r="L33" s="15">
        <f t="shared" si="7"/>
        <v>1.9444444444444445E-2</v>
      </c>
    </row>
    <row r="34" spans="7:14" ht="15" thickBot="1" x14ac:dyDescent="0.35">
      <c r="H34" s="16">
        <f t="shared" si="3"/>
        <v>0.17500000000000002</v>
      </c>
      <c r="I34" s="1">
        <f t="shared" si="4"/>
        <v>0.11145564251507058</v>
      </c>
      <c r="J34" s="18">
        <f t="shared" si="5"/>
        <v>5.9926665281211711E-2</v>
      </c>
      <c r="K34" s="1">
        <f t="shared" si="6"/>
        <v>4.3412157106222968E-2</v>
      </c>
      <c r="L34" s="17">
        <f t="shared" si="7"/>
        <v>2.2222222222222223E-2</v>
      </c>
    </row>
    <row r="36" spans="7:14" x14ac:dyDescent="0.3">
      <c r="G36" s="1" t="s">
        <v>36</v>
      </c>
    </row>
    <row r="37" spans="7:14" ht="15.6" x14ac:dyDescent="0.3">
      <c r="G37" s="19" t="s">
        <v>33</v>
      </c>
      <c r="H37" s="10" t="s">
        <v>16</v>
      </c>
      <c r="I37" s="10" t="s">
        <v>17</v>
      </c>
      <c r="J37" s="10" t="s">
        <v>18</v>
      </c>
      <c r="K37" s="10" t="s">
        <v>19</v>
      </c>
      <c r="L37" s="10" t="s">
        <v>20</v>
      </c>
      <c r="M37" s="7" t="s">
        <v>37</v>
      </c>
      <c r="N37" s="7" t="s">
        <v>38</v>
      </c>
    </row>
    <row r="38" spans="7:14" x14ac:dyDescent="0.3">
      <c r="G38" s="7" t="s">
        <v>21</v>
      </c>
      <c r="H38" s="7">
        <f t="shared" ref="H38:L42" si="8">H30</f>
        <v>0.17500000000000002</v>
      </c>
      <c r="I38" s="7">
        <f t="shared" si="8"/>
        <v>0.11145564251507058</v>
      </c>
      <c r="J38" s="7">
        <f t="shared" si="8"/>
        <v>7.7048569647272191E-2</v>
      </c>
      <c r="K38" s="7">
        <f t="shared" si="8"/>
        <v>4.3412157106222968E-2</v>
      </c>
      <c r="L38" s="7">
        <f t="shared" si="8"/>
        <v>2.5000000000000001E-2</v>
      </c>
      <c r="M38" s="7">
        <f>SUMIF($H$43:$L$43,"=Max",H38:L38) - SUMIF($H$43:$L$43,"=Min",H38:L38)</f>
        <v>-4.9079449438802214E-3</v>
      </c>
      <c r="N38" s="7" t="str">
        <f>"Rangking " &amp; RANK(M38,$M$38:$M$42,1)</f>
        <v>Rangking 5</v>
      </c>
    </row>
    <row r="39" spans="7:14" x14ac:dyDescent="0.3">
      <c r="G39" s="7" t="s">
        <v>22</v>
      </c>
      <c r="H39" s="7">
        <f t="shared" si="8"/>
        <v>0.22500000000000001</v>
      </c>
      <c r="I39" s="7">
        <f t="shared" si="8"/>
        <v>0.12538759782945438</v>
      </c>
      <c r="J39" s="7">
        <f t="shared" si="8"/>
        <v>6.8487617464241951E-2</v>
      </c>
      <c r="K39" s="7">
        <f t="shared" si="8"/>
        <v>4.3412157106222968E-2</v>
      </c>
      <c r="L39" s="7">
        <f t="shared" si="8"/>
        <v>1.9444444444444445E-2</v>
      </c>
      <c r="M39" s="7">
        <f>SUMIF($H$43:$L$43,"=Max",H39:L39) - SUMIF($H$43:$L$43,"=Min",H39:L39)</f>
        <v>-5.5092497368082194E-2</v>
      </c>
      <c r="N39" s="7" t="str">
        <f t="shared" ref="N39:N42" si="9">"Rangking " &amp; RANK(M39,$M$38:$M$42,1)</f>
        <v>Rangking 3</v>
      </c>
    </row>
    <row r="40" spans="7:14" x14ac:dyDescent="0.3">
      <c r="G40" s="7" t="s">
        <v>23</v>
      </c>
      <c r="H40" s="7">
        <f t="shared" si="8"/>
        <v>0.22500000000000001</v>
      </c>
      <c r="I40" s="7">
        <f t="shared" si="8"/>
        <v>0.11145564251507058</v>
      </c>
      <c r="J40" s="7">
        <f t="shared" si="8"/>
        <v>5.9926665281211711E-2</v>
      </c>
      <c r="K40" s="7">
        <f t="shared" si="8"/>
        <v>4.961389383568339E-2</v>
      </c>
      <c r="L40" s="7">
        <f t="shared" si="8"/>
        <v>2.5000000000000001E-2</v>
      </c>
      <c r="M40" s="7">
        <f>SUMIF($H$43:$L$43,"=Max",H40:L40) - SUMIF($H$43:$L$43,"=Min",H40:L40)</f>
        <v>-7.8231586039401141E-2</v>
      </c>
      <c r="N40" s="7" t="str">
        <f t="shared" si="9"/>
        <v>Rangking 1</v>
      </c>
    </row>
    <row r="41" spans="7:14" x14ac:dyDescent="0.3">
      <c r="G41" s="7" t="s">
        <v>24</v>
      </c>
      <c r="H41" s="7">
        <f t="shared" si="8"/>
        <v>0.19999999999999998</v>
      </c>
      <c r="I41" s="7">
        <f t="shared" si="8"/>
        <v>9.7523687200686743E-2</v>
      </c>
      <c r="J41" s="7">
        <f t="shared" si="8"/>
        <v>6.8487617464241951E-2</v>
      </c>
      <c r="K41" s="7">
        <f t="shared" si="8"/>
        <v>4.3412157106222968E-2</v>
      </c>
      <c r="L41" s="7">
        <f t="shared" si="8"/>
        <v>1.9444444444444445E-2</v>
      </c>
      <c r="M41" s="7">
        <f>SUMIF($H$43:$L$43,"=Max",H41:L41) - SUMIF($H$43:$L$43,"=Min",H41:L41)</f>
        <v>-5.7956407996849812E-2</v>
      </c>
      <c r="N41" s="7" t="str">
        <f t="shared" si="9"/>
        <v>Rangking 2</v>
      </c>
    </row>
    <row r="42" spans="7:14" x14ac:dyDescent="0.3">
      <c r="G42" s="7" t="s">
        <v>26</v>
      </c>
      <c r="H42" s="7">
        <f t="shared" si="8"/>
        <v>0.17500000000000002</v>
      </c>
      <c r="I42" s="7">
        <f t="shared" si="8"/>
        <v>0.11145564251507058</v>
      </c>
      <c r="J42" s="7">
        <f t="shared" si="8"/>
        <v>5.9926665281211711E-2</v>
      </c>
      <c r="K42" s="7">
        <f t="shared" si="8"/>
        <v>4.3412157106222968E-2</v>
      </c>
      <c r="L42" s="7">
        <f t="shared" si="8"/>
        <v>2.2222222222222223E-2</v>
      </c>
      <c r="M42" s="7">
        <f>SUMIF($H$43:$L$43,"=Max",H42:L42) - SUMIF($H$43:$L$43,"=Min",H42:L42)</f>
        <v>-2.480762708771847E-2</v>
      </c>
      <c r="N42" s="7" t="str">
        <f t="shared" si="9"/>
        <v>Rangking 4</v>
      </c>
    </row>
    <row r="43" spans="7:14" x14ac:dyDescent="0.3">
      <c r="G43" s="7"/>
      <c r="H43" s="10" t="str">
        <f>H11</f>
        <v>Min</v>
      </c>
      <c r="I43" s="10" t="str">
        <f>I11</f>
        <v>Max</v>
      </c>
      <c r="J43" s="10" t="str">
        <f>J11</f>
        <v>Max</v>
      </c>
      <c r="K43" s="10" t="str">
        <f>K11</f>
        <v>Min</v>
      </c>
      <c r="L43" s="10" t="str">
        <f>L11</f>
        <v>Max</v>
      </c>
      <c r="M43" s="7"/>
      <c r="N43" s="7"/>
    </row>
  </sheetData>
  <mergeCells count="2">
    <mergeCell ref="G4:G5"/>
    <mergeCell ref="H4:L4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iseplutpi</dc:creator>
  <cp:lastModifiedBy>iseplutpi</cp:lastModifiedBy>
  <dcterms:created xsi:type="dcterms:W3CDTF">2015-06-05T18:17:20Z</dcterms:created>
  <dcterms:modified xsi:type="dcterms:W3CDTF">2021-03-18T17:59:32Z</dcterms:modified>
</cp:coreProperties>
</file>