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Kampus\Skripsi\"/>
    </mc:Choice>
  </mc:AlternateContent>
  <xr:revisionPtr revIDLastSave="0" documentId="13_ncr:1_{5CD4D9FD-B9E9-41A9-9784-8FD8A9DC324C}" xr6:coauthVersionLast="47" xr6:coauthVersionMax="47" xr10:uidLastSave="{00000000-0000-0000-0000-000000000000}"/>
  <bookViews>
    <workbookView xWindow="-120" yWindow="-120" windowWidth="29040" windowHeight="16440" firstSheet="2" activeTab="6" xr2:uid="{00000000-000D-0000-FFFF-FFFF00000000}"/>
  </bookViews>
  <sheets>
    <sheet name="Main" sheetId="1" r:id="rId1"/>
    <sheet name="Seleksi Administrasi" sheetId="2" r:id="rId2"/>
    <sheet name="Pengalaman Organisasi" sheetId="3" r:id="rId3"/>
    <sheet name="Keaktifan" sheetId="4" r:id="rId4"/>
    <sheet name="Wawasan" sheetId="5" r:id="rId5"/>
    <sheet name="Tahun Masuk" sheetId="6" r:id="rId6"/>
    <sheet name="SAW" sheetId="7" r:id="rId7"/>
    <sheet name="WP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7" l="1"/>
  <c r="J32" i="7" s="1"/>
  <c r="J25" i="7"/>
  <c r="J34" i="7" s="1"/>
  <c r="J27" i="7"/>
  <c r="J36" i="7" s="1"/>
  <c r="I24" i="7"/>
  <c r="I33" i="7" s="1"/>
  <c r="K21" i="7"/>
  <c r="K30" i="7" s="1"/>
  <c r="I13" i="7"/>
  <c r="I23" i="7" s="1"/>
  <c r="I32" i="7" s="1"/>
  <c r="J13" i="7"/>
  <c r="I14" i="7"/>
  <c r="J14" i="7"/>
  <c r="J24" i="7" s="1"/>
  <c r="J33" i="7" s="1"/>
  <c r="I15" i="7"/>
  <c r="I25" i="7" s="1"/>
  <c r="I34" i="7" s="1"/>
  <c r="J15" i="7"/>
  <c r="I16" i="7"/>
  <c r="I26" i="7" s="1"/>
  <c r="I35" i="7" s="1"/>
  <c r="J16" i="7"/>
  <c r="J26" i="7" s="1"/>
  <c r="J35" i="7" s="1"/>
  <c r="I17" i="7"/>
  <c r="I27" i="7" s="1"/>
  <c r="I36" i="7" s="1"/>
  <c r="J17" i="7"/>
  <c r="J12" i="7"/>
  <c r="J22" i="7" s="1"/>
  <c r="J31" i="7" s="1"/>
  <c r="I12" i="7"/>
  <c r="I22" i="7" s="1"/>
  <c r="I31" i="7" s="1"/>
  <c r="J11" i="7"/>
  <c r="J21" i="7" s="1"/>
  <c r="J30" i="7" s="1"/>
  <c r="K11" i="7"/>
  <c r="L11" i="7"/>
  <c r="L21" i="7" s="1"/>
  <c r="L30" i="7" s="1"/>
  <c r="M11" i="7"/>
  <c r="M21" i="7" s="1"/>
  <c r="M30" i="7" s="1"/>
  <c r="I11" i="7"/>
  <c r="I21" i="7" s="1"/>
  <c r="I30" i="7" s="1"/>
  <c r="H23" i="8"/>
  <c r="H24" i="8"/>
  <c r="H25" i="8"/>
  <c r="H26" i="8"/>
  <c r="H27" i="8"/>
  <c r="H22" i="8"/>
  <c r="G23" i="8"/>
  <c r="G24" i="8"/>
  <c r="G25" i="8"/>
  <c r="G26" i="8"/>
  <c r="G27" i="8"/>
  <c r="G22" i="8"/>
  <c r="F25" i="8"/>
  <c r="G21" i="8"/>
  <c r="G15" i="8"/>
  <c r="E12" i="8"/>
  <c r="E22" i="8" s="1"/>
  <c r="F12" i="8"/>
  <c r="F22" i="8" s="1"/>
  <c r="E13" i="8"/>
  <c r="E23" i="8" s="1"/>
  <c r="F13" i="8"/>
  <c r="F23" i="8" s="1"/>
  <c r="E14" i="8"/>
  <c r="E24" i="8" s="1"/>
  <c r="F14" i="8"/>
  <c r="F24" i="8" s="1"/>
  <c r="E15" i="8"/>
  <c r="E25" i="8" s="1"/>
  <c r="F15" i="8"/>
  <c r="E16" i="8"/>
  <c r="E26" i="8" s="1"/>
  <c r="F16" i="8"/>
  <c r="F26" i="8" s="1"/>
  <c r="E17" i="8"/>
  <c r="E27" i="8" s="1"/>
  <c r="F17" i="8"/>
  <c r="F27" i="8" s="1"/>
  <c r="F11" i="8"/>
  <c r="F21" i="8" s="1"/>
  <c r="G11" i="8"/>
  <c r="H11" i="8"/>
  <c r="I11" i="8"/>
  <c r="E11" i="8"/>
  <c r="E21" i="8" s="1"/>
  <c r="I1" i="8"/>
  <c r="I15" i="8" s="1"/>
  <c r="H1" i="8"/>
  <c r="H14" i="8" s="1"/>
  <c r="G1" i="8"/>
  <c r="G13" i="8" s="1"/>
  <c r="K13" i="7"/>
  <c r="L13" i="7"/>
  <c r="M13" i="7"/>
  <c r="K14" i="7"/>
  <c r="L14" i="7"/>
  <c r="M14" i="7"/>
  <c r="K15" i="7"/>
  <c r="L15" i="7"/>
  <c r="M15" i="7"/>
  <c r="K16" i="7"/>
  <c r="L16" i="7"/>
  <c r="M16" i="7"/>
  <c r="K17" i="7"/>
  <c r="L17" i="7"/>
  <c r="M17" i="7"/>
  <c r="L12" i="7"/>
  <c r="M12" i="7"/>
  <c r="M18" i="7" s="1"/>
  <c r="M23" i="7" s="1"/>
  <c r="M32" i="7" s="1"/>
  <c r="K12" i="7"/>
  <c r="U26" i="1"/>
  <c r="U27" i="1" s="1"/>
  <c r="W24" i="1"/>
  <c r="X24" i="1" s="1"/>
  <c r="D24" i="6"/>
  <c r="D24" i="5"/>
  <c r="D24" i="4"/>
  <c r="D27" i="3"/>
  <c r="D24" i="2"/>
  <c r="D13" i="3"/>
  <c r="C14" i="3"/>
  <c r="D14" i="3"/>
  <c r="E14" i="3"/>
  <c r="C13" i="3"/>
  <c r="C12" i="3"/>
  <c r="C15" i="3"/>
  <c r="C20" i="3" s="1"/>
  <c r="F15" i="3"/>
  <c r="C13" i="2"/>
  <c r="C19" i="2" s="1"/>
  <c r="E11" i="2"/>
  <c r="E10" i="2"/>
  <c r="E13" i="2" s="1"/>
  <c r="D10" i="2"/>
  <c r="D13" i="2" s="1"/>
  <c r="C13" i="4"/>
  <c r="C19" i="4" s="1"/>
  <c r="E11" i="4"/>
  <c r="E10" i="4"/>
  <c r="E13" i="4" s="1"/>
  <c r="D10" i="4"/>
  <c r="D13" i="4" s="1"/>
  <c r="C13" i="5"/>
  <c r="C19" i="5" s="1"/>
  <c r="E11" i="5"/>
  <c r="E10" i="5"/>
  <c r="E13" i="5" s="1"/>
  <c r="D10" i="5"/>
  <c r="D13" i="5" s="1"/>
  <c r="C29" i="6"/>
  <c r="C30" i="6"/>
  <c r="C28" i="6"/>
  <c r="D10" i="6"/>
  <c r="E10" i="6"/>
  <c r="E11" i="6"/>
  <c r="C13" i="6"/>
  <c r="C18" i="6" s="1"/>
  <c r="D22" i="1"/>
  <c r="D23" i="1"/>
  <c r="D26" i="1" s="1"/>
  <c r="E23" i="1"/>
  <c r="D24" i="1"/>
  <c r="D25" i="1"/>
  <c r="D21" i="1"/>
  <c r="D17" i="1"/>
  <c r="E17" i="1"/>
  <c r="E24" i="1" s="1"/>
  <c r="C17" i="1"/>
  <c r="C22" i="1" s="1"/>
  <c r="G12" i="1"/>
  <c r="G17" i="1" s="1"/>
  <c r="F12" i="1"/>
  <c r="E12" i="1"/>
  <c r="D12" i="1"/>
  <c r="L18" i="7" l="1"/>
  <c r="L24" i="7" s="1"/>
  <c r="L33" i="7" s="1"/>
  <c r="K18" i="7"/>
  <c r="K26" i="7" s="1"/>
  <c r="K35" i="7" s="1"/>
  <c r="H12" i="8"/>
  <c r="G14" i="8"/>
  <c r="H16" i="8"/>
  <c r="H15" i="8"/>
  <c r="J15" i="8" s="1"/>
  <c r="I16" i="8"/>
  <c r="I13" i="8"/>
  <c r="G12" i="8"/>
  <c r="H17" i="8"/>
  <c r="G16" i="8"/>
  <c r="I14" i="8"/>
  <c r="H13" i="8"/>
  <c r="I17" i="8"/>
  <c r="I12" i="8"/>
  <c r="G17" i="8"/>
  <c r="L27" i="7"/>
  <c r="L36" i="7" s="1"/>
  <c r="L23" i="7"/>
  <c r="L32" i="7" s="1"/>
  <c r="M22" i="7"/>
  <c r="M31" i="7" s="1"/>
  <c r="M26" i="7"/>
  <c r="M35" i="7" s="1"/>
  <c r="M24" i="7"/>
  <c r="M33" i="7" s="1"/>
  <c r="L25" i="7"/>
  <c r="L34" i="7" s="1"/>
  <c r="L22" i="7"/>
  <c r="L31" i="7" s="1"/>
  <c r="M27" i="7"/>
  <c r="M36" i="7" s="1"/>
  <c r="M25" i="7"/>
  <c r="M34" i="7" s="1"/>
  <c r="K27" i="7"/>
  <c r="K36" i="7" s="1"/>
  <c r="K23" i="7"/>
  <c r="K32" i="7" s="1"/>
  <c r="N32" i="7" s="1"/>
  <c r="K22" i="7"/>
  <c r="K31" i="7" s="1"/>
  <c r="N31" i="7" s="1"/>
  <c r="G22" i="1"/>
  <c r="G25" i="1"/>
  <c r="G24" i="1"/>
  <c r="G23" i="1"/>
  <c r="G21" i="1"/>
  <c r="C25" i="1"/>
  <c r="C24" i="1"/>
  <c r="F17" i="1"/>
  <c r="E22" i="1"/>
  <c r="E21" i="1"/>
  <c r="E25" i="1"/>
  <c r="E26" i="1" s="1"/>
  <c r="C23" i="1"/>
  <c r="C21" i="1"/>
  <c r="F20" i="3"/>
  <c r="F19" i="3"/>
  <c r="F22" i="3"/>
  <c r="F21" i="3"/>
  <c r="D15" i="3"/>
  <c r="D19" i="3" s="1"/>
  <c r="C21" i="3"/>
  <c r="C22" i="3"/>
  <c r="E15" i="3"/>
  <c r="E19" i="3" s="1"/>
  <c r="C19" i="3"/>
  <c r="E19" i="2"/>
  <c r="E17" i="2"/>
  <c r="E18" i="2"/>
  <c r="D18" i="2"/>
  <c r="D19" i="2"/>
  <c r="D17" i="2"/>
  <c r="F19" i="2"/>
  <c r="G19" i="2" s="1"/>
  <c r="C18" i="2"/>
  <c r="F18" i="2" s="1"/>
  <c r="G18" i="2" s="1"/>
  <c r="C17" i="2"/>
  <c r="E19" i="4"/>
  <c r="E17" i="4"/>
  <c r="D18" i="4"/>
  <c r="D19" i="4"/>
  <c r="F19" i="4" s="1"/>
  <c r="G19" i="4" s="1"/>
  <c r="D17" i="4"/>
  <c r="D20" i="4" s="1"/>
  <c r="E18" i="4"/>
  <c r="C18" i="4"/>
  <c r="C17" i="4"/>
  <c r="D17" i="5"/>
  <c r="D20" i="5" s="1"/>
  <c r="D18" i="5"/>
  <c r="D19" i="5"/>
  <c r="E17" i="5"/>
  <c r="E19" i="5"/>
  <c r="F19" i="5" s="1"/>
  <c r="G19" i="5" s="1"/>
  <c r="E18" i="5"/>
  <c r="C18" i="5"/>
  <c r="F18" i="5" s="1"/>
  <c r="G18" i="5" s="1"/>
  <c r="C17" i="5"/>
  <c r="C19" i="6"/>
  <c r="C17" i="6"/>
  <c r="G26" i="1"/>
  <c r="K25" i="7" l="1"/>
  <c r="K34" i="7" s="1"/>
  <c r="N34" i="7" s="1"/>
  <c r="K24" i="7"/>
  <c r="K33" i="7" s="1"/>
  <c r="N33" i="7" s="1"/>
  <c r="L26" i="7"/>
  <c r="L35" i="7" s="1"/>
  <c r="N35" i="7"/>
  <c r="J13" i="8"/>
  <c r="J12" i="8"/>
  <c r="J16" i="8"/>
  <c r="J14" i="8"/>
  <c r="J17" i="8"/>
  <c r="N36" i="7"/>
  <c r="F22" i="1"/>
  <c r="H22" i="1" s="1"/>
  <c r="I22" i="1" s="1"/>
  <c r="J22" i="1" s="1"/>
  <c r="F23" i="1"/>
  <c r="F24" i="1"/>
  <c r="H24" i="1" s="1"/>
  <c r="I24" i="1" s="1"/>
  <c r="C38" i="1" s="1"/>
  <c r="F25" i="1"/>
  <c r="F21" i="1"/>
  <c r="H23" i="1"/>
  <c r="I23" i="1" s="1"/>
  <c r="J23" i="1" s="1"/>
  <c r="C26" i="1"/>
  <c r="H25" i="1"/>
  <c r="I25" i="1" s="1"/>
  <c r="C36" i="1"/>
  <c r="H21" i="1"/>
  <c r="C23" i="3"/>
  <c r="E22" i="3"/>
  <c r="E21" i="3"/>
  <c r="E20" i="3"/>
  <c r="F23" i="3"/>
  <c r="D22" i="3"/>
  <c r="D21" i="3"/>
  <c r="D20" i="3"/>
  <c r="C29" i="2"/>
  <c r="H18" i="2"/>
  <c r="D20" i="2"/>
  <c r="C30" i="2"/>
  <c r="H19" i="2"/>
  <c r="E20" i="2"/>
  <c r="F17" i="2"/>
  <c r="C20" i="2"/>
  <c r="C30" i="4"/>
  <c r="H19" i="4"/>
  <c r="E20" i="4"/>
  <c r="F17" i="4"/>
  <c r="C20" i="4"/>
  <c r="F18" i="4"/>
  <c r="G18" i="4" s="1"/>
  <c r="C30" i="5"/>
  <c r="H19" i="5"/>
  <c r="C29" i="5"/>
  <c r="H18" i="5"/>
  <c r="E20" i="5"/>
  <c r="F17" i="5"/>
  <c r="C20" i="5"/>
  <c r="C20" i="6"/>
  <c r="D13" i="6"/>
  <c r="D17" i="6" s="1"/>
  <c r="E13" i="6"/>
  <c r="O36" i="7" l="1"/>
  <c r="O35" i="7"/>
  <c r="O32" i="7"/>
  <c r="O34" i="7"/>
  <c r="O33" i="7"/>
  <c r="J18" i="8"/>
  <c r="O31" i="7"/>
  <c r="C37" i="1"/>
  <c r="J24" i="1"/>
  <c r="F26" i="1"/>
  <c r="J25" i="1"/>
  <c r="C39" i="1"/>
  <c r="I21" i="1"/>
  <c r="E23" i="3"/>
  <c r="G20" i="3"/>
  <c r="H20" i="3" s="1"/>
  <c r="I20" i="3" s="1"/>
  <c r="G21" i="3"/>
  <c r="H21" i="3" s="1"/>
  <c r="I21" i="3" s="1"/>
  <c r="G22" i="3"/>
  <c r="H22" i="3" s="1"/>
  <c r="C35" i="3" s="1"/>
  <c r="G19" i="3"/>
  <c r="H19" i="3" s="1"/>
  <c r="D23" i="3"/>
  <c r="G17" i="2"/>
  <c r="F20" i="2"/>
  <c r="G17" i="4"/>
  <c r="F20" i="4"/>
  <c r="C29" i="4"/>
  <c r="H18" i="4"/>
  <c r="G17" i="5"/>
  <c r="F20" i="5"/>
  <c r="D18" i="6"/>
  <c r="D19" i="6"/>
  <c r="E19" i="6"/>
  <c r="E17" i="6"/>
  <c r="F17" i="6" s="1"/>
  <c r="E18" i="6"/>
  <c r="F18" i="6" s="1"/>
  <c r="G18" i="6" s="1"/>
  <c r="H18" i="6" s="1"/>
  <c r="C35" i="1" l="1"/>
  <c r="J21" i="1"/>
  <c r="J26" i="1" s="1"/>
  <c r="C28" i="1" s="1"/>
  <c r="C30" i="1" s="1"/>
  <c r="D30" i="1" s="1"/>
  <c r="C33" i="3"/>
  <c r="C34" i="3"/>
  <c r="I22" i="3"/>
  <c r="G23" i="3"/>
  <c r="C32" i="3"/>
  <c r="H23" i="3"/>
  <c r="I19" i="3"/>
  <c r="C28" i="2"/>
  <c r="G20" i="2"/>
  <c r="H17" i="2"/>
  <c r="H20" i="2" s="1"/>
  <c r="C22" i="2" s="1"/>
  <c r="C24" i="2" s="1"/>
  <c r="C28" i="4"/>
  <c r="G20" i="4"/>
  <c r="H17" i="4"/>
  <c r="H20" i="4" s="1"/>
  <c r="C22" i="4" s="1"/>
  <c r="C24" i="4" s="1"/>
  <c r="C28" i="5"/>
  <c r="G20" i="5"/>
  <c r="H17" i="5"/>
  <c r="H20" i="5" s="1"/>
  <c r="C22" i="5" s="1"/>
  <c r="C24" i="5" s="1"/>
  <c r="D20" i="6"/>
  <c r="F19" i="6"/>
  <c r="G19" i="6" s="1"/>
  <c r="H19" i="6" s="1"/>
  <c r="G17" i="6"/>
  <c r="E20" i="6"/>
  <c r="I23" i="3" l="1"/>
  <c r="F20" i="6"/>
  <c r="H17" i="6"/>
  <c r="H20" i="6" s="1"/>
  <c r="C22" i="6" s="1"/>
  <c r="C24" i="6" s="1"/>
  <c r="G20" i="6"/>
  <c r="C25" i="3" l="1"/>
  <c r="C27" i="3" s="1"/>
</calcChain>
</file>

<file path=xl/sharedStrings.xml><?xml version="1.0" encoding="utf-8"?>
<sst xmlns="http://schemas.openxmlformats.org/spreadsheetml/2006/main" count="320" uniqueCount="70">
  <si>
    <t>Matriks Perbandingan Kriteria</t>
  </si>
  <si>
    <t>Kode</t>
  </si>
  <si>
    <t>C1</t>
  </si>
  <si>
    <t>C2</t>
  </si>
  <si>
    <t>C3</t>
  </si>
  <si>
    <t>C4</t>
  </si>
  <si>
    <t>C5</t>
  </si>
  <si>
    <t>Seleksi administrasi</t>
  </si>
  <si>
    <t>Pengalaman Organisasi</t>
  </si>
  <si>
    <t>Keaktifan</t>
  </si>
  <si>
    <t>Tahun Masuk</t>
  </si>
  <si>
    <t>Wawasan Ke organisasian</t>
  </si>
  <si>
    <t>Kriteria</t>
  </si>
  <si>
    <t>Nama Kriteria</t>
  </si>
  <si>
    <t>Total</t>
  </si>
  <si>
    <t>Matriks Nilai Kriteria (Normalisasi)</t>
  </si>
  <si>
    <t>Jumlah</t>
  </si>
  <si>
    <t>Prioritas</t>
  </si>
  <si>
    <t>Eigen Value</t>
  </si>
  <si>
    <t>CI</t>
  </si>
  <si>
    <t>RI</t>
  </si>
  <si>
    <t>CR</t>
  </si>
  <si>
    <t>Nilai kriteria</t>
  </si>
  <si>
    <t>Kriteria -&gt; Tahun Masuk</t>
  </si>
  <si>
    <t>Kriteria -&gt; Wawasan</t>
  </si>
  <si>
    <t>Kurang</t>
  </si>
  <si>
    <t>Baik</t>
  </si>
  <si>
    <t>Sangat Baik</t>
  </si>
  <si>
    <t>Sangat Aktif</t>
  </si>
  <si>
    <t>Kurang aktif</t>
  </si>
  <si>
    <t>Aktif</t>
  </si>
  <si>
    <t>Kriteria -&gt; Keaktifan</t>
  </si>
  <si>
    <t>Kriteria -&gt; Seleksi Administrasi</t>
  </si>
  <si>
    <t>Cukup</t>
  </si>
  <si>
    <t>Lengkap</t>
  </si>
  <si>
    <t>Pernah jadi Ketua umum</t>
  </si>
  <si>
    <t>Perna jadi ketua bidang</t>
  </si>
  <si>
    <t>Pernah jadi sekertaris bidang</t>
  </si>
  <si>
    <t>Anggota Biasa</t>
  </si>
  <si>
    <t>x</t>
  </si>
  <si>
    <t>Kode Kriteria</t>
  </si>
  <si>
    <t>B1</t>
  </si>
  <si>
    <t xml:space="preserve">Seleksi Tahap Awal  (Administrasi) </t>
  </si>
  <si>
    <t>B2</t>
  </si>
  <si>
    <t>Seleksi Computer Assisted Test (Tahapan test tulis)</t>
  </si>
  <si>
    <t>B3</t>
  </si>
  <si>
    <t>Seleksi  Test Wawancara (tahapan terakhir)</t>
  </si>
  <si>
    <t>Bobot</t>
  </si>
  <si>
    <t>Nomor Peserta</t>
  </si>
  <si>
    <t>Alternatif</t>
  </si>
  <si>
    <t>Didin Abidin</t>
  </si>
  <si>
    <t>Taufiq Firdaus</t>
  </si>
  <si>
    <t>Anggia Dwi Nugrahman</t>
  </si>
  <si>
    <t>Dawud</t>
  </si>
  <si>
    <t>Asep Herdiana</t>
  </si>
  <si>
    <t>Pitri Wahyuni,S.P.,</t>
  </si>
  <si>
    <t>KABCMS0001</t>
  </si>
  <si>
    <t>KABCMS0002</t>
  </si>
  <si>
    <t>KABCMS0003</t>
  </si>
  <si>
    <t>KABCMS0004</t>
  </si>
  <si>
    <t>KABCMS0005</t>
  </si>
  <si>
    <t>KABCMS0006</t>
  </si>
  <si>
    <t>1. Membuat matriks keputusan</t>
  </si>
  <si>
    <t>Max</t>
  </si>
  <si>
    <t>2. Dibagi nilai tertinggi</t>
  </si>
  <si>
    <t>S</t>
  </si>
  <si>
    <t>3. Nilai vektor s per nomor peserta  dibagi  Jumlah seluruh nilai vektor S</t>
  </si>
  <si>
    <t>Rank</t>
  </si>
  <si>
    <t>3. Dikali bobot kriteria</t>
  </si>
  <si>
    <t>2. Nilai asli kriteria di pangkat bobot 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</si>
</sst>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C3E50"/>
      <name val="Lato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0" fontId="1" fillId="0" borderId="0" xfId="0" applyFont="1"/>
    <xf numFmtId="0" fontId="2" fillId="0" borderId="1" xfId="0" applyFont="1" applyBorder="1"/>
    <xf numFmtId="9" fontId="0" fillId="0" borderId="0" xfId="0" applyNumberForma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164" fontId="1" fillId="0" borderId="0" xfId="0" applyNumberFormat="1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1</xdr:row>
      <xdr:rowOff>47625</xdr:rowOff>
    </xdr:from>
    <xdr:to>
      <xdr:col>26</xdr:col>
      <xdr:colOff>439335</xdr:colOff>
      <xdr:row>15</xdr:row>
      <xdr:rowOff>28945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720843-4F4D-0EE9-4733-312656D31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1950" y="238125"/>
          <a:ext cx="8487960" cy="2648320"/>
        </a:xfrm>
        <a:prstGeom prst="rect">
          <a:avLst/>
        </a:prstGeom>
      </xdr:spPr>
    </xdr:pic>
    <xdr:clientData/>
  </xdr:twoCellAnchor>
  <xdr:twoCellAnchor editAs="oneCell">
    <xdr:from>
      <xdr:col>12</xdr:col>
      <xdr:colOff>523875</xdr:colOff>
      <xdr:row>15</xdr:row>
      <xdr:rowOff>85725</xdr:rowOff>
    </xdr:from>
    <xdr:to>
      <xdr:col>18</xdr:col>
      <xdr:colOff>514859</xdr:colOff>
      <xdr:row>27</xdr:row>
      <xdr:rowOff>19360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516DBA-A1AC-F82D-721E-8785988CF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0050" y="2943225"/>
          <a:ext cx="3648584" cy="2219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9"/>
  <sheetViews>
    <sheetView topLeftCell="A7" zoomScaleNormal="100" workbookViewId="0">
      <selection activeCell="C39" sqref="C39"/>
    </sheetView>
  </sheetViews>
  <sheetFormatPr defaultRowHeight="15" x14ac:dyDescent="0.25"/>
  <cols>
    <col min="3" max="3" width="17.85546875" customWidth="1"/>
    <col min="10" max="10" width="11.85546875" customWidth="1"/>
  </cols>
  <sheetData>
    <row r="2" spans="2:7" x14ac:dyDescent="0.25">
      <c r="B2" t="s">
        <v>12</v>
      </c>
    </row>
    <row r="3" spans="2:7" x14ac:dyDescent="0.25">
      <c r="B3" s="2" t="s">
        <v>1</v>
      </c>
      <c r="C3" s="2" t="s">
        <v>13</v>
      </c>
      <c r="D3" s="2"/>
    </row>
    <row r="4" spans="2:7" x14ac:dyDescent="0.25">
      <c r="B4" s="2" t="s">
        <v>2</v>
      </c>
      <c r="C4" t="s">
        <v>7</v>
      </c>
    </row>
    <row r="5" spans="2:7" x14ac:dyDescent="0.25">
      <c r="B5" s="2" t="s">
        <v>3</v>
      </c>
      <c r="C5" t="s">
        <v>8</v>
      </c>
    </row>
    <row r="6" spans="2:7" x14ac:dyDescent="0.25">
      <c r="B6" s="2" t="s">
        <v>4</v>
      </c>
      <c r="C6" t="s">
        <v>9</v>
      </c>
    </row>
    <row r="7" spans="2:7" x14ac:dyDescent="0.25">
      <c r="B7" s="2" t="s">
        <v>5</v>
      </c>
      <c r="C7" t="s">
        <v>10</v>
      </c>
    </row>
    <row r="8" spans="2:7" x14ac:dyDescent="0.25">
      <c r="B8" s="2" t="s">
        <v>6</v>
      </c>
      <c r="C8" t="s">
        <v>11</v>
      </c>
    </row>
    <row r="10" spans="2:7" x14ac:dyDescent="0.25">
      <c r="B10" t="s">
        <v>0</v>
      </c>
    </row>
    <row r="11" spans="2:7" x14ac:dyDescent="0.25"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</row>
    <row r="12" spans="2:7" x14ac:dyDescent="0.25">
      <c r="B12" s="3" t="s">
        <v>2</v>
      </c>
      <c r="C12" s="4">
        <v>1</v>
      </c>
      <c r="D12" s="1">
        <f>1/C13</f>
        <v>0.5</v>
      </c>
      <c r="E12" s="1">
        <f>1/C14</f>
        <v>0.5</v>
      </c>
      <c r="F12" s="1">
        <f>1/C15</f>
        <v>0.5</v>
      </c>
      <c r="G12" s="1">
        <f>1/C16</f>
        <v>1</v>
      </c>
    </row>
    <row r="13" spans="2:7" x14ac:dyDescent="0.25">
      <c r="B13" s="3" t="s">
        <v>3</v>
      </c>
      <c r="C13" s="1">
        <v>2</v>
      </c>
      <c r="D13" s="4">
        <v>1</v>
      </c>
      <c r="E13" s="1">
        <v>1</v>
      </c>
      <c r="F13" s="1">
        <v>1</v>
      </c>
      <c r="G13" s="1">
        <v>1</v>
      </c>
    </row>
    <row r="14" spans="2:7" x14ac:dyDescent="0.25">
      <c r="B14" s="3" t="s">
        <v>4</v>
      </c>
      <c r="C14" s="1">
        <v>2</v>
      </c>
      <c r="D14" s="1">
        <v>1</v>
      </c>
      <c r="E14" s="4">
        <v>1</v>
      </c>
      <c r="F14" s="1">
        <v>1</v>
      </c>
      <c r="G14" s="1">
        <v>1</v>
      </c>
    </row>
    <row r="15" spans="2:7" x14ac:dyDescent="0.25">
      <c r="B15" s="3" t="s">
        <v>5</v>
      </c>
      <c r="C15" s="1">
        <v>2</v>
      </c>
      <c r="D15" s="1">
        <v>1</v>
      </c>
      <c r="E15" s="1">
        <v>1</v>
      </c>
      <c r="F15" s="4">
        <v>1</v>
      </c>
      <c r="G15" s="1">
        <v>1</v>
      </c>
    </row>
    <row r="16" spans="2:7" x14ac:dyDescent="0.25">
      <c r="B16" s="3" t="s">
        <v>6</v>
      </c>
      <c r="C16" s="1">
        <v>1</v>
      </c>
      <c r="D16" s="1">
        <v>1</v>
      </c>
      <c r="E16" s="1">
        <v>1</v>
      </c>
      <c r="F16" s="1">
        <v>1</v>
      </c>
      <c r="G16" s="4">
        <v>1</v>
      </c>
    </row>
    <row r="17" spans="2:24" x14ac:dyDescent="0.25">
      <c r="B17" s="5" t="s">
        <v>14</v>
      </c>
      <c r="C17" s="5">
        <f>SUM(C12:C16)</f>
        <v>8</v>
      </c>
      <c r="D17" s="5">
        <f t="shared" ref="D17:G17" si="0">SUM(D12:D16)</f>
        <v>4.5</v>
      </c>
      <c r="E17" s="5">
        <f t="shared" si="0"/>
        <v>4.5</v>
      </c>
      <c r="F17" s="5">
        <f t="shared" si="0"/>
        <v>4.5</v>
      </c>
      <c r="G17" s="5">
        <f t="shared" si="0"/>
        <v>5</v>
      </c>
    </row>
    <row r="19" spans="2:24" x14ac:dyDescent="0.25">
      <c r="B19" t="s">
        <v>15</v>
      </c>
    </row>
    <row r="20" spans="2:24" x14ac:dyDescent="0.25">
      <c r="B20" s="5" t="s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5" t="s">
        <v>6</v>
      </c>
      <c r="H20" s="8" t="s">
        <v>16</v>
      </c>
      <c r="I20" s="10" t="s">
        <v>17</v>
      </c>
      <c r="J20" s="5" t="s">
        <v>18</v>
      </c>
    </row>
    <row r="21" spans="2:24" x14ac:dyDescent="0.25">
      <c r="B21" s="5" t="s">
        <v>2</v>
      </c>
      <c r="C21" s="1">
        <f>C12/C$17</f>
        <v>0.125</v>
      </c>
      <c r="D21" s="1">
        <f t="shared" ref="D21:G21" si="1">D12/D$17</f>
        <v>0.1111111111111111</v>
      </c>
      <c r="E21" s="1">
        <f t="shared" si="1"/>
        <v>0.1111111111111111</v>
      </c>
      <c r="F21" s="1">
        <f t="shared" si="1"/>
        <v>0.1111111111111111</v>
      </c>
      <c r="G21" s="1">
        <f t="shared" si="1"/>
        <v>0.2</v>
      </c>
      <c r="H21" s="9">
        <f>SUM(C21:G21)</f>
        <v>0.65833333333333333</v>
      </c>
      <c r="I21" s="11">
        <f>H21/COUNTA($B$21:$B$25)</f>
        <v>0.13166666666666665</v>
      </c>
      <c r="J21" s="1">
        <f>I21*C17</f>
        <v>1.0533333333333332</v>
      </c>
    </row>
    <row r="22" spans="2:24" x14ac:dyDescent="0.25">
      <c r="B22" s="5" t="s">
        <v>3</v>
      </c>
      <c r="C22" s="1">
        <f t="shared" ref="C22:G22" si="2">C13/C$17</f>
        <v>0.25</v>
      </c>
      <c r="D22" s="1">
        <f t="shared" si="2"/>
        <v>0.22222222222222221</v>
      </c>
      <c r="E22" s="1">
        <f t="shared" si="2"/>
        <v>0.22222222222222221</v>
      </c>
      <c r="F22" s="1">
        <f t="shared" si="2"/>
        <v>0.22222222222222221</v>
      </c>
      <c r="G22" s="1">
        <f t="shared" si="2"/>
        <v>0.2</v>
      </c>
      <c r="H22" s="9">
        <f t="shared" ref="H22:H25" si="3">SUM(C22:G22)</f>
        <v>1.1166666666666667</v>
      </c>
      <c r="I22" s="11">
        <f t="shared" ref="I22:I25" si="4">H22/COUNTA($B$21:$B$25)</f>
        <v>0.22333333333333333</v>
      </c>
      <c r="J22" s="1">
        <f>I22*D17</f>
        <v>1.0049999999999999</v>
      </c>
    </row>
    <row r="23" spans="2:24" x14ac:dyDescent="0.25">
      <c r="B23" s="5" t="s">
        <v>4</v>
      </c>
      <c r="C23" s="1">
        <f t="shared" ref="C23:G23" si="5">C14/C$17</f>
        <v>0.25</v>
      </c>
      <c r="D23" s="1">
        <f t="shared" si="5"/>
        <v>0.22222222222222221</v>
      </c>
      <c r="E23" s="1">
        <f t="shared" si="5"/>
        <v>0.22222222222222221</v>
      </c>
      <c r="F23" s="1">
        <f t="shared" si="5"/>
        <v>0.22222222222222221</v>
      </c>
      <c r="G23" s="1">
        <f t="shared" si="5"/>
        <v>0.2</v>
      </c>
      <c r="H23" s="9">
        <f t="shared" si="3"/>
        <v>1.1166666666666667</v>
      </c>
      <c r="I23" s="11">
        <f t="shared" si="4"/>
        <v>0.22333333333333333</v>
      </c>
      <c r="J23" s="1">
        <f>I23*E17</f>
        <v>1.0049999999999999</v>
      </c>
    </row>
    <row r="24" spans="2:24" x14ac:dyDescent="0.25">
      <c r="B24" s="5" t="s">
        <v>5</v>
      </c>
      <c r="C24" s="1">
        <f t="shared" ref="C24:G24" si="6">C15/C$17</f>
        <v>0.25</v>
      </c>
      <c r="D24" s="1">
        <f t="shared" si="6"/>
        <v>0.22222222222222221</v>
      </c>
      <c r="E24" s="1">
        <f t="shared" si="6"/>
        <v>0.22222222222222221</v>
      </c>
      <c r="F24" s="1">
        <f t="shared" si="6"/>
        <v>0.22222222222222221</v>
      </c>
      <c r="G24" s="1">
        <f t="shared" si="6"/>
        <v>0.2</v>
      </c>
      <c r="H24" s="9">
        <f t="shared" si="3"/>
        <v>1.1166666666666667</v>
      </c>
      <c r="I24" s="11">
        <f t="shared" si="4"/>
        <v>0.22333333333333333</v>
      </c>
      <c r="J24" s="1">
        <f>I24*F17</f>
        <v>1.0049999999999999</v>
      </c>
      <c r="V24">
        <v>10</v>
      </c>
      <c r="W24">
        <f>V24+1</f>
        <v>11</v>
      </c>
      <c r="X24">
        <f>W24+1</f>
        <v>12</v>
      </c>
    </row>
    <row r="25" spans="2:24" x14ac:dyDescent="0.25">
      <c r="B25" s="5" t="s">
        <v>6</v>
      </c>
      <c r="C25" s="1">
        <f t="shared" ref="C25:G25" si="7">C16/C$17</f>
        <v>0.125</v>
      </c>
      <c r="D25" s="1">
        <f t="shared" si="7"/>
        <v>0.22222222222222221</v>
      </c>
      <c r="E25" s="1">
        <f t="shared" si="7"/>
        <v>0.22222222222222221</v>
      </c>
      <c r="F25" s="1">
        <f t="shared" si="7"/>
        <v>0.22222222222222221</v>
      </c>
      <c r="G25" s="1">
        <f t="shared" si="7"/>
        <v>0.2</v>
      </c>
      <c r="H25" s="9">
        <f t="shared" si="3"/>
        <v>0.9916666666666667</v>
      </c>
      <c r="I25" s="11">
        <f t="shared" si="4"/>
        <v>0.19833333333333333</v>
      </c>
      <c r="J25" s="1">
        <f>I25*G17</f>
        <v>0.9916666666666667</v>
      </c>
      <c r="U25">
        <v>10</v>
      </c>
      <c r="V25" t="s">
        <v>39</v>
      </c>
      <c r="W25" t="s">
        <v>39</v>
      </c>
    </row>
    <row r="26" spans="2:24" x14ac:dyDescent="0.25">
      <c r="B26" s="5" t="s">
        <v>14</v>
      </c>
      <c r="C26" s="5">
        <f>SUM(C21:C25)</f>
        <v>1</v>
      </c>
      <c r="D26" s="5">
        <f t="shared" ref="D26" si="8">SUM(D21:D25)</f>
        <v>1</v>
      </c>
      <c r="E26" s="5">
        <f t="shared" ref="E26" si="9">SUM(E21:E25)</f>
        <v>1</v>
      </c>
      <c r="F26" s="5">
        <f t="shared" ref="F26" si="10">SUM(F21:F25)</f>
        <v>1</v>
      </c>
      <c r="G26" s="5">
        <f t="shared" ref="G26" si="11">SUM(G21:G25)</f>
        <v>1</v>
      </c>
      <c r="H26" s="8"/>
      <c r="I26" s="10"/>
      <c r="J26" s="5">
        <f>SUM(J21:J25)</f>
        <v>5.0600000000000005</v>
      </c>
      <c r="U26">
        <f>U25+1</f>
        <v>11</v>
      </c>
      <c r="V26" t="s">
        <v>39</v>
      </c>
      <c r="W26" t="s">
        <v>39</v>
      </c>
    </row>
    <row r="27" spans="2:24" x14ac:dyDescent="0.25">
      <c r="U27">
        <f>U26+1</f>
        <v>12</v>
      </c>
    </row>
    <row r="28" spans="2:24" x14ac:dyDescent="0.25">
      <c r="B28" s="6" t="s">
        <v>19</v>
      </c>
      <c r="C28">
        <f>(J26-5)/(5-1)</f>
        <v>1.5000000000000124E-2</v>
      </c>
    </row>
    <row r="29" spans="2:24" x14ac:dyDescent="0.25">
      <c r="B29" s="6" t="s">
        <v>20</v>
      </c>
      <c r="C29" s="7">
        <v>1.1200000000000001</v>
      </c>
    </row>
    <row r="30" spans="2:24" x14ac:dyDescent="0.25">
      <c r="B30" s="6" t="s">
        <v>21</v>
      </c>
      <c r="C30">
        <f>C28/C29</f>
        <v>1.3392857142857253E-2</v>
      </c>
      <c r="D30" t="str">
        <f>IF(C30&gt;0.1,"Tidak Konsisten", "Konsisten")</f>
        <v>Konsisten</v>
      </c>
    </row>
    <row r="33" spans="2:3" x14ac:dyDescent="0.25">
      <c r="B33" t="s">
        <v>22</v>
      </c>
    </row>
    <row r="34" spans="2:3" x14ac:dyDescent="0.25">
      <c r="B34" s="5" t="s">
        <v>1</v>
      </c>
      <c r="C34" s="5" t="s">
        <v>2</v>
      </c>
    </row>
    <row r="35" spans="2:3" x14ac:dyDescent="0.25">
      <c r="B35" s="5" t="s">
        <v>2</v>
      </c>
      <c r="C35" s="1">
        <f>I21</f>
        <v>0.13166666666666665</v>
      </c>
    </row>
    <row r="36" spans="2:3" x14ac:dyDescent="0.25">
      <c r="B36" s="5" t="s">
        <v>3</v>
      </c>
      <c r="C36" s="1">
        <f t="shared" ref="C36:C39" si="12">I22</f>
        <v>0.22333333333333333</v>
      </c>
    </row>
    <row r="37" spans="2:3" x14ac:dyDescent="0.25">
      <c r="B37" s="5" t="s">
        <v>4</v>
      </c>
      <c r="C37" s="1">
        <f t="shared" si="12"/>
        <v>0.22333333333333333</v>
      </c>
    </row>
    <row r="38" spans="2:3" x14ac:dyDescent="0.25">
      <c r="B38" s="5" t="s">
        <v>5</v>
      </c>
      <c r="C38" s="1">
        <f t="shared" si="12"/>
        <v>0.22333333333333333</v>
      </c>
    </row>
    <row r="39" spans="2:3" x14ac:dyDescent="0.25">
      <c r="B39" s="5" t="s">
        <v>6</v>
      </c>
      <c r="C39" s="1">
        <f t="shared" si="12"/>
        <v>0.19833333333333333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F6E2-AAFD-4442-8289-BE4E9FEB4CC5}">
  <dimension ref="B2:H30"/>
  <sheetViews>
    <sheetView workbookViewId="0">
      <selection activeCell="I21" sqref="I21"/>
    </sheetView>
  </sheetViews>
  <sheetFormatPr defaultRowHeight="15" x14ac:dyDescent="0.25"/>
  <cols>
    <col min="3" max="3" width="13.28515625" bestFit="1" customWidth="1"/>
  </cols>
  <sheetData>
    <row r="2" spans="2:8" x14ac:dyDescent="0.25">
      <c r="B2" s="12" t="s">
        <v>32</v>
      </c>
    </row>
    <row r="3" spans="2:8" x14ac:dyDescent="0.25">
      <c r="B3" s="2" t="s">
        <v>1</v>
      </c>
      <c r="C3" s="2" t="s">
        <v>13</v>
      </c>
    </row>
    <row r="4" spans="2:8" x14ac:dyDescent="0.25">
      <c r="B4" s="2" t="s">
        <v>2</v>
      </c>
      <c r="C4" t="s">
        <v>25</v>
      </c>
    </row>
    <row r="5" spans="2:8" x14ac:dyDescent="0.25">
      <c r="B5" s="2" t="s">
        <v>3</v>
      </c>
      <c r="C5" t="s">
        <v>33</v>
      </c>
    </row>
    <row r="6" spans="2:8" x14ac:dyDescent="0.25">
      <c r="B6" s="2" t="s">
        <v>4</v>
      </c>
      <c r="C6" t="s">
        <v>34</v>
      </c>
    </row>
    <row r="8" spans="2:8" x14ac:dyDescent="0.25">
      <c r="B8" s="12" t="s">
        <v>0</v>
      </c>
    </row>
    <row r="9" spans="2:8" x14ac:dyDescent="0.25">
      <c r="B9" s="3" t="s">
        <v>1</v>
      </c>
      <c r="C9" s="3" t="s">
        <v>2</v>
      </c>
      <c r="D9" s="3" t="s">
        <v>3</v>
      </c>
      <c r="E9" s="3" t="s">
        <v>4</v>
      </c>
    </row>
    <row r="10" spans="2:8" x14ac:dyDescent="0.25">
      <c r="B10" s="3" t="s">
        <v>2</v>
      </c>
      <c r="C10" s="4">
        <v>1</v>
      </c>
      <c r="D10" s="1">
        <f>1/C11</f>
        <v>0.5</v>
      </c>
      <c r="E10" s="1">
        <f>1/C12</f>
        <v>0.33333333333333331</v>
      </c>
    </row>
    <row r="11" spans="2:8" x14ac:dyDescent="0.25">
      <c r="B11" s="3" t="s">
        <v>3</v>
      </c>
      <c r="C11" s="1">
        <v>2</v>
      </c>
      <c r="D11" s="4">
        <v>1</v>
      </c>
      <c r="E11" s="1">
        <f>1/D12</f>
        <v>0.5</v>
      </c>
    </row>
    <row r="12" spans="2:8" x14ac:dyDescent="0.25">
      <c r="B12" s="3" t="s">
        <v>4</v>
      </c>
      <c r="C12" s="1">
        <v>3</v>
      </c>
      <c r="D12" s="1">
        <v>2</v>
      </c>
      <c r="E12" s="4">
        <v>1</v>
      </c>
    </row>
    <row r="13" spans="2:8" x14ac:dyDescent="0.25">
      <c r="B13" s="5" t="s">
        <v>14</v>
      </c>
      <c r="C13" s="5">
        <f>SUM(C10:C12)</f>
        <v>6</v>
      </c>
      <c r="D13" s="5">
        <f>SUM(D10:D12)</f>
        <v>3.5</v>
      </c>
      <c r="E13" s="5">
        <f>SUM(E10:E12)</f>
        <v>1.8333333333333333</v>
      </c>
    </row>
    <row r="15" spans="2:8" x14ac:dyDescent="0.25">
      <c r="B15" s="12" t="s">
        <v>15</v>
      </c>
    </row>
    <row r="16" spans="2:8" x14ac:dyDescent="0.25">
      <c r="B16" s="5" t="s">
        <v>1</v>
      </c>
      <c r="C16" s="5" t="s">
        <v>2</v>
      </c>
      <c r="D16" s="5" t="s">
        <v>3</v>
      </c>
      <c r="E16" s="5" t="s">
        <v>4</v>
      </c>
      <c r="F16" s="8" t="s">
        <v>16</v>
      </c>
      <c r="G16" s="10" t="s">
        <v>17</v>
      </c>
      <c r="H16" s="5" t="s">
        <v>18</v>
      </c>
    </row>
    <row r="17" spans="2:8" x14ac:dyDescent="0.25">
      <c r="B17" s="5" t="s">
        <v>2</v>
      </c>
      <c r="C17" s="1">
        <f>C10/C$13</f>
        <v>0.16666666666666666</v>
      </c>
      <c r="D17" s="1">
        <f t="shared" ref="D17:E17" si="0">D10/D$13</f>
        <v>0.14285714285714285</v>
      </c>
      <c r="E17" s="1">
        <f t="shared" si="0"/>
        <v>0.18181818181818182</v>
      </c>
      <c r="F17" s="9">
        <f>SUM(C17:E17)</f>
        <v>0.49134199134199136</v>
      </c>
      <c r="G17" s="11">
        <f>F17/COUNTA($B$17:$B$19)</f>
        <v>0.16378066378066378</v>
      </c>
      <c r="H17" s="1">
        <f>G17*C13</f>
        <v>0.9826839826839826</v>
      </c>
    </row>
    <row r="18" spans="2:8" x14ac:dyDescent="0.25">
      <c r="B18" s="5" t="s">
        <v>3</v>
      </c>
      <c r="C18" s="1">
        <f t="shared" ref="C18:E19" si="1">C11/C$13</f>
        <v>0.33333333333333331</v>
      </c>
      <c r="D18" s="1">
        <f t="shared" si="1"/>
        <v>0.2857142857142857</v>
      </c>
      <c r="E18" s="1">
        <f t="shared" si="1"/>
        <v>0.27272727272727276</v>
      </c>
      <c r="F18" s="9">
        <f>SUM(C18:E18)</f>
        <v>0.89177489177489178</v>
      </c>
      <c r="G18" s="11">
        <f t="shared" ref="G18:G19" si="2">F18/COUNTA($B$17:$B$19)</f>
        <v>0.29725829725829728</v>
      </c>
      <c r="H18" s="1">
        <f>G18*D13</f>
        <v>1.0404040404040404</v>
      </c>
    </row>
    <row r="19" spans="2:8" x14ac:dyDescent="0.25">
      <c r="B19" s="5" t="s">
        <v>4</v>
      </c>
      <c r="C19" s="1">
        <f t="shared" si="1"/>
        <v>0.5</v>
      </c>
      <c r="D19" s="1">
        <f t="shared" si="1"/>
        <v>0.5714285714285714</v>
      </c>
      <c r="E19" s="1">
        <f t="shared" si="1"/>
        <v>0.54545454545454553</v>
      </c>
      <c r="F19" s="9">
        <f>SUM(C19:E19)</f>
        <v>1.616883116883117</v>
      </c>
      <c r="G19" s="11">
        <f t="shared" si="2"/>
        <v>0.53896103896103897</v>
      </c>
      <c r="H19" s="1">
        <f>G19*E13</f>
        <v>0.98809523809523803</v>
      </c>
    </row>
    <row r="20" spans="2:8" x14ac:dyDescent="0.25">
      <c r="B20" s="5" t="s">
        <v>14</v>
      </c>
      <c r="C20" s="5">
        <f t="shared" ref="C20:H20" si="3">SUM(C17:C19)</f>
        <v>1</v>
      </c>
      <c r="D20" s="5">
        <f t="shared" si="3"/>
        <v>1</v>
      </c>
      <c r="E20" s="5">
        <f t="shared" si="3"/>
        <v>1</v>
      </c>
      <c r="F20" s="8">
        <f t="shared" si="3"/>
        <v>3</v>
      </c>
      <c r="G20" s="10">
        <f t="shared" si="3"/>
        <v>1</v>
      </c>
      <c r="H20" s="5">
        <f t="shared" si="3"/>
        <v>3.0111832611832612</v>
      </c>
    </row>
    <row r="22" spans="2:8" x14ac:dyDescent="0.25">
      <c r="B22" s="5" t="s">
        <v>19</v>
      </c>
      <c r="C22" s="1">
        <f>(H20-COUNTA($B$17:$B$19))/(COUNTA($B$17:$B$19)-1)</f>
        <v>5.591630591630592E-3</v>
      </c>
    </row>
    <row r="23" spans="2:8" x14ac:dyDescent="0.25">
      <c r="B23" s="5" t="s">
        <v>20</v>
      </c>
      <c r="C23" s="13">
        <v>0.57999999999999996</v>
      </c>
    </row>
    <row r="24" spans="2:8" x14ac:dyDescent="0.25">
      <c r="B24" s="5" t="s">
        <v>21</v>
      </c>
      <c r="C24" s="1">
        <f>C22/C23</f>
        <v>9.6407423993630902E-3</v>
      </c>
      <c r="D24" t="str">
        <f>IF(C24&gt;0.1,"Tidak Konsisten", "Konsisten")</f>
        <v>Konsisten</v>
      </c>
    </row>
    <row r="26" spans="2:8" x14ac:dyDescent="0.25">
      <c r="B26" s="12" t="s">
        <v>22</v>
      </c>
    </row>
    <row r="27" spans="2:8" x14ac:dyDescent="0.25">
      <c r="B27" s="5" t="s">
        <v>1</v>
      </c>
      <c r="C27" s="5" t="s">
        <v>2</v>
      </c>
    </row>
    <row r="28" spans="2:8" x14ac:dyDescent="0.25">
      <c r="B28" s="5" t="s">
        <v>2</v>
      </c>
      <c r="C28" s="1">
        <f>G17</f>
        <v>0.16378066378066378</v>
      </c>
    </row>
    <row r="29" spans="2:8" x14ac:dyDescent="0.25">
      <c r="B29" s="5" t="s">
        <v>3</v>
      </c>
      <c r="C29" s="1">
        <f t="shared" ref="C29:C30" si="4">G18</f>
        <v>0.29725829725829728</v>
      </c>
    </row>
    <row r="30" spans="2:8" x14ac:dyDescent="0.25">
      <c r="B30" s="5" t="s">
        <v>4</v>
      </c>
      <c r="C30" s="1">
        <f t="shared" si="4"/>
        <v>0.53896103896103897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0CA8-6751-4D8D-A4A9-2380A33F3313}">
  <dimension ref="B2:I35"/>
  <sheetViews>
    <sheetView workbookViewId="0">
      <selection activeCell="J23" sqref="J23"/>
    </sheetView>
  </sheetViews>
  <sheetFormatPr defaultRowHeight="15" x14ac:dyDescent="0.25"/>
  <cols>
    <col min="9" max="9" width="11" customWidth="1"/>
  </cols>
  <sheetData>
    <row r="2" spans="2:6" x14ac:dyDescent="0.25">
      <c r="B2" t="s">
        <v>12</v>
      </c>
    </row>
    <row r="3" spans="2:6" x14ac:dyDescent="0.25">
      <c r="B3" s="2" t="s">
        <v>1</v>
      </c>
      <c r="C3" s="2" t="s">
        <v>13</v>
      </c>
      <c r="D3" s="2"/>
    </row>
    <row r="4" spans="2:6" x14ac:dyDescent="0.25">
      <c r="B4" s="2" t="s">
        <v>2</v>
      </c>
      <c r="C4" t="s">
        <v>35</v>
      </c>
    </row>
    <row r="5" spans="2:6" x14ac:dyDescent="0.25">
      <c r="B5" s="2" t="s">
        <v>3</v>
      </c>
      <c r="C5" t="s">
        <v>36</v>
      </c>
    </row>
    <row r="6" spans="2:6" x14ac:dyDescent="0.25">
      <c r="B6" s="2" t="s">
        <v>4</v>
      </c>
      <c r="C6" t="s">
        <v>37</v>
      </c>
    </row>
    <row r="7" spans="2:6" x14ac:dyDescent="0.25">
      <c r="B7" s="2" t="s">
        <v>5</v>
      </c>
      <c r="C7" t="s">
        <v>38</v>
      </c>
    </row>
    <row r="9" spans="2:6" x14ac:dyDescent="0.25">
      <c r="B9" t="s">
        <v>0</v>
      </c>
    </row>
    <row r="10" spans="2:6" x14ac:dyDescent="0.25"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</row>
    <row r="11" spans="2:6" x14ac:dyDescent="0.25">
      <c r="B11" s="3" t="s">
        <v>2</v>
      </c>
      <c r="C11" s="4">
        <v>1</v>
      </c>
      <c r="D11" s="1">
        <v>2</v>
      </c>
      <c r="E11" s="1">
        <v>2</v>
      </c>
      <c r="F11" s="1">
        <v>2</v>
      </c>
    </row>
    <row r="12" spans="2:6" x14ac:dyDescent="0.25">
      <c r="B12" s="3" t="s">
        <v>3</v>
      </c>
      <c r="C12" s="1">
        <f>1/D11</f>
        <v>0.5</v>
      </c>
      <c r="D12" s="4">
        <v>1</v>
      </c>
      <c r="E12" s="1">
        <v>2</v>
      </c>
      <c r="F12" s="1">
        <v>2</v>
      </c>
    </row>
    <row r="13" spans="2:6" x14ac:dyDescent="0.25">
      <c r="B13" s="3" t="s">
        <v>4</v>
      </c>
      <c r="C13" s="1">
        <f>1/D11</f>
        <v>0.5</v>
      </c>
      <c r="D13" s="1">
        <f>1/E12</f>
        <v>0.5</v>
      </c>
      <c r="E13" s="4">
        <v>1</v>
      </c>
      <c r="F13" s="1">
        <v>2</v>
      </c>
    </row>
    <row r="14" spans="2:6" x14ac:dyDescent="0.25">
      <c r="B14" s="3" t="s">
        <v>5</v>
      </c>
      <c r="C14" s="1">
        <f>1/F11</f>
        <v>0.5</v>
      </c>
      <c r="D14" s="1">
        <f>1/F12</f>
        <v>0.5</v>
      </c>
      <c r="E14" s="1">
        <f>1/F13</f>
        <v>0.5</v>
      </c>
      <c r="F14" s="4">
        <v>1</v>
      </c>
    </row>
    <row r="15" spans="2:6" x14ac:dyDescent="0.25">
      <c r="B15" s="5" t="s">
        <v>14</v>
      </c>
      <c r="C15" s="5">
        <f>SUM(C11:C14)</f>
        <v>2.5</v>
      </c>
      <c r="D15" s="5">
        <f>SUM(D11:D14)</f>
        <v>4</v>
      </c>
      <c r="E15" s="5">
        <f>SUM(E11:E14)</f>
        <v>5.5</v>
      </c>
      <c r="F15" s="5">
        <f>SUM(F11:F14)</f>
        <v>7</v>
      </c>
    </row>
    <row r="17" spans="2:9" x14ac:dyDescent="0.25">
      <c r="B17" t="s">
        <v>15</v>
      </c>
    </row>
    <row r="18" spans="2:9" x14ac:dyDescent="0.25">
      <c r="B18" s="5" t="s">
        <v>1</v>
      </c>
      <c r="C18" s="5" t="s">
        <v>2</v>
      </c>
      <c r="D18" s="5" t="s">
        <v>3</v>
      </c>
      <c r="E18" s="5" t="s">
        <v>4</v>
      </c>
      <c r="F18" s="5" t="s">
        <v>5</v>
      </c>
      <c r="G18" s="8" t="s">
        <v>16</v>
      </c>
      <c r="H18" s="10" t="s">
        <v>17</v>
      </c>
      <c r="I18" s="5" t="s">
        <v>18</v>
      </c>
    </row>
    <row r="19" spans="2:9" x14ac:dyDescent="0.25">
      <c r="B19" s="5" t="s">
        <v>2</v>
      </c>
      <c r="C19" s="1">
        <f t="shared" ref="C19:F22" si="0">C11/C$15</f>
        <v>0.4</v>
      </c>
      <c r="D19" s="1">
        <f t="shared" si="0"/>
        <v>0.5</v>
      </c>
      <c r="E19" s="1">
        <f t="shared" si="0"/>
        <v>0.36363636363636365</v>
      </c>
      <c r="F19" s="1">
        <f t="shared" si="0"/>
        <v>0.2857142857142857</v>
      </c>
      <c r="G19" s="9">
        <f>SUM(C19:F19)</f>
        <v>1.5493506493506493</v>
      </c>
      <c r="H19" s="11">
        <f>G19/COUNTA($B$19:$B$22)</f>
        <v>0.38733766233766231</v>
      </c>
      <c r="I19" s="1">
        <f>H19*C15</f>
        <v>0.96834415584415579</v>
      </c>
    </row>
    <row r="20" spans="2:9" x14ac:dyDescent="0.25">
      <c r="B20" s="5" t="s">
        <v>3</v>
      </c>
      <c r="C20" s="1">
        <f t="shared" si="0"/>
        <v>0.2</v>
      </c>
      <c r="D20" s="1">
        <f t="shared" si="0"/>
        <v>0.25</v>
      </c>
      <c r="E20" s="1">
        <f t="shared" si="0"/>
        <v>0.36363636363636365</v>
      </c>
      <c r="F20" s="1">
        <f t="shared" si="0"/>
        <v>0.2857142857142857</v>
      </c>
      <c r="G20" s="9">
        <f>SUM(C20:F20)</f>
        <v>1.0993506493506495</v>
      </c>
      <c r="H20" s="11">
        <f>G20/COUNTA($B$19:$B$22)</f>
        <v>0.27483766233766238</v>
      </c>
      <c r="I20" s="1">
        <f>H20*D15</f>
        <v>1.0993506493506495</v>
      </c>
    </row>
    <row r="21" spans="2:9" x14ac:dyDescent="0.25">
      <c r="B21" s="5" t="s">
        <v>4</v>
      </c>
      <c r="C21" s="1">
        <f t="shared" si="0"/>
        <v>0.2</v>
      </c>
      <c r="D21" s="1">
        <f t="shared" si="0"/>
        <v>0.125</v>
      </c>
      <c r="E21" s="1">
        <f t="shared" si="0"/>
        <v>0.18181818181818182</v>
      </c>
      <c r="F21" s="1">
        <f t="shared" si="0"/>
        <v>0.2857142857142857</v>
      </c>
      <c r="G21" s="9">
        <f>SUM(C21:F21)</f>
        <v>0.79253246753246753</v>
      </c>
      <c r="H21" s="11">
        <f>G21/COUNTA($B$19:$B$22)</f>
        <v>0.19813311688311688</v>
      </c>
      <c r="I21" s="1">
        <f>H21*E15</f>
        <v>1.0897321428571429</v>
      </c>
    </row>
    <row r="22" spans="2:9" x14ac:dyDescent="0.25">
      <c r="B22" s="5" t="s">
        <v>5</v>
      </c>
      <c r="C22" s="1">
        <f t="shared" si="0"/>
        <v>0.2</v>
      </c>
      <c r="D22" s="1">
        <f t="shared" si="0"/>
        <v>0.125</v>
      </c>
      <c r="E22" s="1">
        <f t="shared" si="0"/>
        <v>9.0909090909090912E-2</v>
      </c>
      <c r="F22" s="1">
        <f t="shared" si="0"/>
        <v>0.14285714285714285</v>
      </c>
      <c r="G22" s="9">
        <f>SUM(C22:F22)</f>
        <v>0.5587662337662338</v>
      </c>
      <c r="H22" s="11">
        <f>G22/COUNTA($B$19:$B$22)</f>
        <v>0.13969155844155845</v>
      </c>
      <c r="I22" s="1">
        <f>H22*F15</f>
        <v>0.97784090909090915</v>
      </c>
    </row>
    <row r="23" spans="2:9" x14ac:dyDescent="0.25">
      <c r="B23" s="5" t="s">
        <v>14</v>
      </c>
      <c r="C23" s="5">
        <f t="shared" ref="C23:I23" si="1">SUM(C19:C22)</f>
        <v>1</v>
      </c>
      <c r="D23" s="5">
        <f t="shared" si="1"/>
        <v>1</v>
      </c>
      <c r="E23" s="5">
        <f t="shared" si="1"/>
        <v>1</v>
      </c>
      <c r="F23" s="5">
        <f t="shared" si="1"/>
        <v>1</v>
      </c>
      <c r="G23" s="8">
        <f t="shared" si="1"/>
        <v>4</v>
      </c>
      <c r="H23" s="10">
        <f t="shared" si="1"/>
        <v>1</v>
      </c>
      <c r="I23" s="5">
        <f t="shared" si="1"/>
        <v>4.1352678571428569</v>
      </c>
    </row>
    <row r="25" spans="2:9" x14ac:dyDescent="0.25">
      <c r="B25" s="5" t="s">
        <v>19</v>
      </c>
      <c r="C25" s="1">
        <f>(I23-4)/(4-1)</f>
        <v>4.5089285714285644E-2</v>
      </c>
    </row>
    <row r="26" spans="2:9" x14ac:dyDescent="0.25">
      <c r="B26" s="5" t="s">
        <v>20</v>
      </c>
      <c r="C26" s="13">
        <v>0.9</v>
      </c>
    </row>
    <row r="27" spans="2:9" x14ac:dyDescent="0.25">
      <c r="B27" s="5" t="s">
        <v>21</v>
      </c>
      <c r="C27" s="1">
        <f>C25/C26</f>
        <v>5.0099206349206268E-2</v>
      </c>
      <c r="D27" t="str">
        <f>IF(C27&gt;0.1,"Tidak Konsisten", "Konsisten")</f>
        <v>Konsisten</v>
      </c>
    </row>
    <row r="30" spans="2:9" x14ac:dyDescent="0.25">
      <c r="B30" t="s">
        <v>22</v>
      </c>
    </row>
    <row r="31" spans="2:9" x14ac:dyDescent="0.25">
      <c r="B31" s="5" t="s">
        <v>1</v>
      </c>
      <c r="C31" s="5" t="s">
        <v>2</v>
      </c>
    </row>
    <row r="32" spans="2:9" x14ac:dyDescent="0.25">
      <c r="B32" s="5" t="s">
        <v>2</v>
      </c>
      <c r="C32" s="1">
        <f>H19</f>
        <v>0.38733766233766231</v>
      </c>
    </row>
    <row r="33" spans="2:3" x14ac:dyDescent="0.25">
      <c r="B33" s="5" t="s">
        <v>3</v>
      </c>
      <c r="C33" s="1">
        <f>H20</f>
        <v>0.27483766233766238</v>
      </c>
    </row>
    <row r="34" spans="2:3" x14ac:dyDescent="0.25">
      <c r="B34" s="5" t="s">
        <v>4</v>
      </c>
      <c r="C34" s="1">
        <f>H21</f>
        <v>0.19813311688311688</v>
      </c>
    </row>
    <row r="35" spans="2:3" x14ac:dyDescent="0.25">
      <c r="B35" s="5" t="s">
        <v>5</v>
      </c>
      <c r="C35" s="1">
        <f>H22</f>
        <v>0.13969155844155845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5516-5069-4088-9019-D850858A62DE}">
  <dimension ref="B2:H30"/>
  <sheetViews>
    <sheetView workbookViewId="0">
      <selection activeCell="D24" sqref="D24"/>
    </sheetView>
  </sheetViews>
  <sheetFormatPr defaultRowHeight="15" x14ac:dyDescent="0.25"/>
  <cols>
    <col min="1" max="1" width="5" customWidth="1"/>
    <col min="3" max="3" width="13.5703125" customWidth="1"/>
    <col min="8" max="8" width="12" bestFit="1" customWidth="1"/>
  </cols>
  <sheetData>
    <row r="2" spans="2:8" x14ac:dyDescent="0.25">
      <c r="B2" s="12" t="s">
        <v>31</v>
      </c>
    </row>
    <row r="3" spans="2:8" x14ac:dyDescent="0.25">
      <c r="B3" s="2" t="s">
        <v>1</v>
      </c>
      <c r="C3" s="2" t="s">
        <v>13</v>
      </c>
    </row>
    <row r="4" spans="2:8" x14ac:dyDescent="0.25">
      <c r="B4" s="2" t="s">
        <v>2</v>
      </c>
      <c r="C4" t="s">
        <v>29</v>
      </c>
    </row>
    <row r="5" spans="2:8" x14ac:dyDescent="0.25">
      <c r="B5" s="2" t="s">
        <v>3</v>
      </c>
      <c r="C5" t="s">
        <v>30</v>
      </c>
    </row>
    <row r="6" spans="2:8" x14ac:dyDescent="0.25">
      <c r="B6" s="2" t="s">
        <v>4</v>
      </c>
      <c r="C6" t="s">
        <v>28</v>
      </c>
    </row>
    <row r="8" spans="2:8" x14ac:dyDescent="0.25">
      <c r="B8" s="12" t="s">
        <v>0</v>
      </c>
    </row>
    <row r="9" spans="2:8" x14ac:dyDescent="0.25">
      <c r="B9" s="3" t="s">
        <v>1</v>
      </c>
      <c r="C9" s="3" t="s">
        <v>2</v>
      </c>
      <c r="D9" s="3" t="s">
        <v>3</v>
      </c>
      <c r="E9" s="3" t="s">
        <v>4</v>
      </c>
    </row>
    <row r="10" spans="2:8" x14ac:dyDescent="0.25">
      <c r="B10" s="3" t="s">
        <v>2</v>
      </c>
      <c r="C10" s="4">
        <v>1</v>
      </c>
      <c r="D10" s="1">
        <f>1/C11</f>
        <v>0.5</v>
      </c>
      <c r="E10" s="1">
        <f>1/C12</f>
        <v>0.33333333333333331</v>
      </c>
    </row>
    <row r="11" spans="2:8" x14ac:dyDescent="0.25">
      <c r="B11" s="3" t="s">
        <v>3</v>
      </c>
      <c r="C11" s="1">
        <v>2</v>
      </c>
      <c r="D11" s="4">
        <v>1</v>
      </c>
      <c r="E11" s="1">
        <f>1/D12</f>
        <v>0.5</v>
      </c>
    </row>
    <row r="12" spans="2:8" x14ac:dyDescent="0.25">
      <c r="B12" s="3" t="s">
        <v>4</v>
      </c>
      <c r="C12" s="1">
        <v>3</v>
      </c>
      <c r="D12" s="1">
        <v>2</v>
      </c>
      <c r="E12" s="4">
        <v>1</v>
      </c>
    </row>
    <row r="13" spans="2:8" x14ac:dyDescent="0.25">
      <c r="B13" s="5" t="s">
        <v>14</v>
      </c>
      <c r="C13" s="5">
        <f>SUM(C10:C12)</f>
        <v>6</v>
      </c>
      <c r="D13" s="5">
        <f>SUM(D10:D12)</f>
        <v>3.5</v>
      </c>
      <c r="E13" s="5">
        <f>SUM(E10:E12)</f>
        <v>1.8333333333333333</v>
      </c>
    </row>
    <row r="15" spans="2:8" x14ac:dyDescent="0.25">
      <c r="B15" s="12" t="s">
        <v>15</v>
      </c>
    </row>
    <row r="16" spans="2:8" x14ac:dyDescent="0.25">
      <c r="B16" s="5" t="s">
        <v>1</v>
      </c>
      <c r="C16" s="5" t="s">
        <v>2</v>
      </c>
      <c r="D16" s="5" t="s">
        <v>3</v>
      </c>
      <c r="E16" s="5" t="s">
        <v>4</v>
      </c>
      <c r="F16" s="8" t="s">
        <v>16</v>
      </c>
      <c r="G16" s="10" t="s">
        <v>17</v>
      </c>
      <c r="H16" s="5" t="s">
        <v>18</v>
      </c>
    </row>
    <row r="17" spans="2:8" x14ac:dyDescent="0.25">
      <c r="B17" s="5" t="s">
        <v>2</v>
      </c>
      <c r="C17" s="1">
        <f>C10/C$13</f>
        <v>0.16666666666666666</v>
      </c>
      <c r="D17" s="1">
        <f t="shared" ref="D17:E17" si="0">D10/D$13</f>
        <v>0.14285714285714285</v>
      </c>
      <c r="E17" s="1">
        <f t="shared" si="0"/>
        <v>0.18181818181818182</v>
      </c>
      <c r="F17" s="9">
        <f>SUM(C17:E17)</f>
        <v>0.49134199134199136</v>
      </c>
      <c r="G17" s="11">
        <f>F17/COUNTA($B$17:$B$19)</f>
        <v>0.16378066378066378</v>
      </c>
      <c r="H17" s="1">
        <f>G17*C13</f>
        <v>0.9826839826839826</v>
      </c>
    </row>
    <row r="18" spans="2:8" x14ac:dyDescent="0.25">
      <c r="B18" s="5" t="s">
        <v>3</v>
      </c>
      <c r="C18" s="1">
        <f t="shared" ref="C18:E19" si="1">C11/C$13</f>
        <v>0.33333333333333331</v>
      </c>
      <c r="D18" s="1">
        <f t="shared" si="1"/>
        <v>0.2857142857142857</v>
      </c>
      <c r="E18" s="1">
        <f t="shared" si="1"/>
        <v>0.27272727272727276</v>
      </c>
      <c r="F18" s="9">
        <f>SUM(C18:E18)</f>
        <v>0.89177489177489178</v>
      </c>
      <c r="G18" s="11">
        <f t="shared" ref="G18:G19" si="2">F18/COUNTA($B$17:$B$19)</f>
        <v>0.29725829725829728</v>
      </c>
      <c r="H18" s="1">
        <f>G18*D13</f>
        <v>1.0404040404040404</v>
      </c>
    </row>
    <row r="19" spans="2:8" x14ac:dyDescent="0.25">
      <c r="B19" s="5" t="s">
        <v>4</v>
      </c>
      <c r="C19" s="1">
        <f t="shared" si="1"/>
        <v>0.5</v>
      </c>
      <c r="D19" s="1">
        <f t="shared" si="1"/>
        <v>0.5714285714285714</v>
      </c>
      <c r="E19" s="1">
        <f t="shared" si="1"/>
        <v>0.54545454545454553</v>
      </c>
      <c r="F19" s="9">
        <f>SUM(C19:E19)</f>
        <v>1.616883116883117</v>
      </c>
      <c r="G19" s="11">
        <f t="shared" si="2"/>
        <v>0.53896103896103897</v>
      </c>
      <c r="H19" s="1">
        <f>G19*E13</f>
        <v>0.98809523809523803</v>
      </c>
    </row>
    <row r="20" spans="2:8" x14ac:dyDescent="0.25">
      <c r="B20" s="5" t="s">
        <v>14</v>
      </c>
      <c r="C20" s="5">
        <f t="shared" ref="C20:H20" si="3">SUM(C17:C19)</f>
        <v>1</v>
      </c>
      <c r="D20" s="5">
        <f t="shared" si="3"/>
        <v>1</v>
      </c>
      <c r="E20" s="5">
        <f t="shared" si="3"/>
        <v>1</v>
      </c>
      <c r="F20" s="8">
        <f t="shared" si="3"/>
        <v>3</v>
      </c>
      <c r="G20" s="10">
        <f t="shared" si="3"/>
        <v>1</v>
      </c>
      <c r="H20" s="5">
        <f t="shared" si="3"/>
        <v>3.0111832611832612</v>
      </c>
    </row>
    <row r="22" spans="2:8" x14ac:dyDescent="0.25">
      <c r="B22" s="5" t="s">
        <v>19</v>
      </c>
      <c r="C22" s="1">
        <f>(H20-COUNTA($B$17:$B$19))/(COUNTA($B$17:$B$19)-1)</f>
        <v>5.591630591630592E-3</v>
      </c>
    </row>
    <row r="23" spans="2:8" x14ac:dyDescent="0.25">
      <c r="B23" s="5" t="s">
        <v>20</v>
      </c>
      <c r="C23" s="13">
        <v>0.57999999999999996</v>
      </c>
    </row>
    <row r="24" spans="2:8" x14ac:dyDescent="0.25">
      <c r="B24" s="5" t="s">
        <v>21</v>
      </c>
      <c r="C24" s="1">
        <f>C22/C23</f>
        <v>9.6407423993630902E-3</v>
      </c>
      <c r="D24" t="str">
        <f>IF(C24&gt;0.1,"Tidak Konsisten", "Konsisten")</f>
        <v>Konsisten</v>
      </c>
    </row>
    <row r="26" spans="2:8" x14ac:dyDescent="0.25">
      <c r="B26" s="12" t="s">
        <v>22</v>
      </c>
    </row>
    <row r="27" spans="2:8" x14ac:dyDescent="0.25">
      <c r="B27" s="5" t="s">
        <v>1</v>
      </c>
      <c r="C27" s="5" t="s">
        <v>2</v>
      </c>
    </row>
    <row r="28" spans="2:8" x14ac:dyDescent="0.25">
      <c r="B28" s="5" t="s">
        <v>2</v>
      </c>
      <c r="C28" s="1">
        <f>G17</f>
        <v>0.16378066378066378</v>
      </c>
    </row>
    <row r="29" spans="2:8" x14ac:dyDescent="0.25">
      <c r="B29" s="5" t="s">
        <v>3</v>
      </c>
      <c r="C29" s="1">
        <f t="shared" ref="C29:C30" si="4">G18</f>
        <v>0.29725829725829728</v>
      </c>
    </row>
    <row r="30" spans="2:8" x14ac:dyDescent="0.25">
      <c r="B30" s="5" t="s">
        <v>4</v>
      </c>
      <c r="C30" s="1">
        <f t="shared" si="4"/>
        <v>0.53896103896103897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2094-3271-496C-8839-8AC4DA5B214E}">
  <dimension ref="B2:H30"/>
  <sheetViews>
    <sheetView workbookViewId="0">
      <selection activeCell="D24" sqref="D24"/>
    </sheetView>
  </sheetViews>
  <sheetFormatPr defaultRowHeight="15" x14ac:dyDescent="0.25"/>
  <cols>
    <col min="1" max="1" width="5" customWidth="1"/>
    <col min="3" max="3" width="13.5703125" customWidth="1"/>
    <col min="8" max="8" width="12" bestFit="1" customWidth="1"/>
  </cols>
  <sheetData>
    <row r="2" spans="2:8" x14ac:dyDescent="0.25">
      <c r="B2" s="12" t="s">
        <v>24</v>
      </c>
    </row>
    <row r="3" spans="2:8" x14ac:dyDescent="0.25">
      <c r="B3" s="2" t="s">
        <v>1</v>
      </c>
      <c r="C3" s="2" t="s">
        <v>13</v>
      </c>
    </row>
    <row r="4" spans="2:8" x14ac:dyDescent="0.25">
      <c r="B4" s="2" t="s">
        <v>2</v>
      </c>
      <c r="C4" t="s">
        <v>25</v>
      </c>
    </row>
    <row r="5" spans="2:8" x14ac:dyDescent="0.25">
      <c r="B5" s="2" t="s">
        <v>3</v>
      </c>
      <c r="C5" t="s">
        <v>26</v>
      </c>
    </row>
    <row r="6" spans="2:8" x14ac:dyDescent="0.25">
      <c r="B6" s="2" t="s">
        <v>4</v>
      </c>
      <c r="C6" t="s">
        <v>27</v>
      </c>
    </row>
    <row r="8" spans="2:8" x14ac:dyDescent="0.25">
      <c r="B8" s="12" t="s">
        <v>0</v>
      </c>
    </row>
    <row r="9" spans="2:8" x14ac:dyDescent="0.25">
      <c r="B9" s="3" t="s">
        <v>1</v>
      </c>
      <c r="C9" s="3" t="s">
        <v>2</v>
      </c>
      <c r="D9" s="3" t="s">
        <v>3</v>
      </c>
      <c r="E9" s="3" t="s">
        <v>4</v>
      </c>
    </row>
    <row r="10" spans="2:8" x14ac:dyDescent="0.25">
      <c r="B10" s="3" t="s">
        <v>2</v>
      </c>
      <c r="C10" s="4">
        <v>1</v>
      </c>
      <c r="D10" s="1">
        <f>1/C11</f>
        <v>0.5</v>
      </c>
      <c r="E10" s="1">
        <f>1/C12</f>
        <v>0.33333333333333331</v>
      </c>
    </row>
    <row r="11" spans="2:8" x14ac:dyDescent="0.25">
      <c r="B11" s="3" t="s">
        <v>3</v>
      </c>
      <c r="C11" s="1">
        <v>2</v>
      </c>
      <c r="D11" s="4">
        <v>1</v>
      </c>
      <c r="E11" s="1">
        <f>1/D12</f>
        <v>0.5</v>
      </c>
    </row>
    <row r="12" spans="2:8" x14ac:dyDescent="0.25">
      <c r="B12" s="3" t="s">
        <v>4</v>
      </c>
      <c r="C12" s="1">
        <v>3</v>
      </c>
      <c r="D12" s="1">
        <v>2</v>
      </c>
      <c r="E12" s="4">
        <v>1</v>
      </c>
    </row>
    <row r="13" spans="2:8" x14ac:dyDescent="0.25">
      <c r="B13" s="5" t="s">
        <v>14</v>
      </c>
      <c r="C13" s="5">
        <f>SUM(C10:C12)</f>
        <v>6</v>
      </c>
      <c r="D13" s="5">
        <f>SUM(D10:D12)</f>
        <v>3.5</v>
      </c>
      <c r="E13" s="5">
        <f>SUM(E10:E12)</f>
        <v>1.8333333333333333</v>
      </c>
    </row>
    <row r="15" spans="2:8" x14ac:dyDescent="0.25">
      <c r="B15" s="12" t="s">
        <v>15</v>
      </c>
    </row>
    <row r="16" spans="2:8" x14ac:dyDescent="0.25">
      <c r="B16" s="5" t="s">
        <v>1</v>
      </c>
      <c r="C16" s="5" t="s">
        <v>2</v>
      </c>
      <c r="D16" s="5" t="s">
        <v>3</v>
      </c>
      <c r="E16" s="5" t="s">
        <v>4</v>
      </c>
      <c r="F16" s="8" t="s">
        <v>16</v>
      </c>
      <c r="G16" s="10" t="s">
        <v>17</v>
      </c>
      <c r="H16" s="5" t="s">
        <v>18</v>
      </c>
    </row>
    <row r="17" spans="2:8" x14ac:dyDescent="0.25">
      <c r="B17" s="5" t="s">
        <v>2</v>
      </c>
      <c r="C17" s="1">
        <f>C10/C$13</f>
        <v>0.16666666666666666</v>
      </c>
      <c r="D17" s="1">
        <f t="shared" ref="D17:E17" si="0">D10/D$13</f>
        <v>0.14285714285714285</v>
      </c>
      <c r="E17" s="1">
        <f t="shared" si="0"/>
        <v>0.18181818181818182</v>
      </c>
      <c r="F17" s="9">
        <f>SUM(C17:E17)</f>
        <v>0.49134199134199136</v>
      </c>
      <c r="G17" s="11">
        <f>F17/COUNTA($B$17:$B$19)</f>
        <v>0.16378066378066378</v>
      </c>
      <c r="H17" s="1">
        <f>G17*C13</f>
        <v>0.9826839826839826</v>
      </c>
    </row>
    <row r="18" spans="2:8" x14ac:dyDescent="0.25">
      <c r="B18" s="5" t="s">
        <v>3</v>
      </c>
      <c r="C18" s="1">
        <f t="shared" ref="C18:E19" si="1">C11/C$13</f>
        <v>0.33333333333333331</v>
      </c>
      <c r="D18" s="1">
        <f t="shared" si="1"/>
        <v>0.2857142857142857</v>
      </c>
      <c r="E18" s="1">
        <f t="shared" si="1"/>
        <v>0.27272727272727276</v>
      </c>
      <c r="F18" s="9">
        <f>SUM(C18:E18)</f>
        <v>0.89177489177489178</v>
      </c>
      <c r="G18" s="11">
        <f t="shared" ref="G18:G19" si="2">F18/COUNTA($B$17:$B$19)</f>
        <v>0.29725829725829728</v>
      </c>
      <c r="H18" s="1">
        <f>G18*D13</f>
        <v>1.0404040404040404</v>
      </c>
    </row>
    <row r="19" spans="2:8" x14ac:dyDescent="0.25">
      <c r="B19" s="5" t="s">
        <v>4</v>
      </c>
      <c r="C19" s="1">
        <f t="shared" si="1"/>
        <v>0.5</v>
      </c>
      <c r="D19" s="1">
        <f t="shared" si="1"/>
        <v>0.5714285714285714</v>
      </c>
      <c r="E19" s="1">
        <f t="shared" si="1"/>
        <v>0.54545454545454553</v>
      </c>
      <c r="F19" s="9">
        <f>SUM(C19:E19)</f>
        <v>1.616883116883117</v>
      </c>
      <c r="G19" s="11">
        <f t="shared" si="2"/>
        <v>0.53896103896103897</v>
      </c>
      <c r="H19" s="1">
        <f>G19*E13</f>
        <v>0.98809523809523803</v>
      </c>
    </row>
    <row r="20" spans="2:8" x14ac:dyDescent="0.25">
      <c r="B20" s="5" t="s">
        <v>14</v>
      </c>
      <c r="C20" s="5">
        <f t="shared" ref="C20:H20" si="3">SUM(C17:C19)</f>
        <v>1</v>
      </c>
      <c r="D20" s="5">
        <f t="shared" si="3"/>
        <v>1</v>
      </c>
      <c r="E20" s="5">
        <f t="shared" si="3"/>
        <v>1</v>
      </c>
      <c r="F20" s="8">
        <f t="shared" si="3"/>
        <v>3</v>
      </c>
      <c r="G20" s="10">
        <f t="shared" si="3"/>
        <v>1</v>
      </c>
      <c r="H20" s="5">
        <f t="shared" si="3"/>
        <v>3.0111832611832612</v>
      </c>
    </row>
    <row r="22" spans="2:8" x14ac:dyDescent="0.25">
      <c r="B22" s="5" t="s">
        <v>19</v>
      </c>
      <c r="C22" s="1">
        <f>(H20-COUNTA($B$17:$B$19))/(COUNTA($B$17:$B$19)-1)</f>
        <v>5.591630591630592E-3</v>
      </c>
    </row>
    <row r="23" spans="2:8" x14ac:dyDescent="0.25">
      <c r="B23" s="5" t="s">
        <v>20</v>
      </c>
      <c r="C23" s="13">
        <v>0.57999999999999996</v>
      </c>
    </row>
    <row r="24" spans="2:8" x14ac:dyDescent="0.25">
      <c r="B24" s="5" t="s">
        <v>21</v>
      </c>
      <c r="C24" s="1">
        <f>C22/C23</f>
        <v>9.6407423993630902E-3</v>
      </c>
      <c r="D24" t="str">
        <f>IF(C24&gt;0.1,"Tidak Konsisten", "Konsisten")</f>
        <v>Konsisten</v>
      </c>
    </row>
    <row r="26" spans="2:8" x14ac:dyDescent="0.25">
      <c r="B26" s="12" t="s">
        <v>22</v>
      </c>
    </row>
    <row r="27" spans="2:8" x14ac:dyDescent="0.25">
      <c r="B27" s="5" t="s">
        <v>1</v>
      </c>
      <c r="C27" s="5" t="s">
        <v>2</v>
      </c>
    </row>
    <row r="28" spans="2:8" x14ac:dyDescent="0.25">
      <c r="B28" s="5" t="s">
        <v>2</v>
      </c>
      <c r="C28" s="1">
        <f>G17</f>
        <v>0.16378066378066378</v>
      </c>
    </row>
    <row r="29" spans="2:8" x14ac:dyDescent="0.25">
      <c r="B29" s="5" t="s">
        <v>3</v>
      </c>
      <c r="C29" s="1">
        <f t="shared" ref="C29:C30" si="4">G18</f>
        <v>0.29725829725829728</v>
      </c>
    </row>
    <row r="30" spans="2:8" x14ac:dyDescent="0.25">
      <c r="B30" s="5" t="s">
        <v>4</v>
      </c>
      <c r="C30" s="1">
        <f t="shared" si="4"/>
        <v>0.53896103896103897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83FF-BE1F-44A6-A726-EF0047DF7376}">
  <dimension ref="B2:H30"/>
  <sheetViews>
    <sheetView workbookViewId="0">
      <selection activeCell="D24" sqref="D24"/>
    </sheetView>
  </sheetViews>
  <sheetFormatPr defaultRowHeight="15" x14ac:dyDescent="0.25"/>
  <cols>
    <col min="1" max="1" width="5" customWidth="1"/>
    <col min="3" max="3" width="13.5703125" customWidth="1"/>
    <col min="8" max="8" width="12" bestFit="1" customWidth="1"/>
  </cols>
  <sheetData>
    <row r="2" spans="2:8" x14ac:dyDescent="0.25">
      <c r="B2" s="12" t="s">
        <v>23</v>
      </c>
    </row>
    <row r="3" spans="2:8" x14ac:dyDescent="0.25">
      <c r="B3" s="2" t="s">
        <v>1</v>
      </c>
      <c r="C3" s="2" t="s">
        <v>13</v>
      </c>
    </row>
    <row r="4" spans="2:8" x14ac:dyDescent="0.25">
      <c r="B4" s="2" t="s">
        <v>2</v>
      </c>
      <c r="C4">
        <v>2020</v>
      </c>
    </row>
    <row r="5" spans="2:8" x14ac:dyDescent="0.25">
      <c r="B5" s="2" t="s">
        <v>3</v>
      </c>
      <c r="C5">
        <v>2019</v>
      </c>
    </row>
    <row r="6" spans="2:8" x14ac:dyDescent="0.25">
      <c r="B6" s="2" t="s">
        <v>4</v>
      </c>
      <c r="C6">
        <v>2018</v>
      </c>
    </row>
    <row r="8" spans="2:8" x14ac:dyDescent="0.25">
      <c r="B8" s="12" t="s">
        <v>0</v>
      </c>
    </row>
    <row r="9" spans="2:8" x14ac:dyDescent="0.25">
      <c r="B9" s="3" t="s">
        <v>1</v>
      </c>
      <c r="C9" s="3" t="s">
        <v>2</v>
      </c>
      <c r="D9" s="3" t="s">
        <v>3</v>
      </c>
      <c r="E9" s="3" t="s">
        <v>4</v>
      </c>
    </row>
    <row r="10" spans="2:8" x14ac:dyDescent="0.25">
      <c r="B10" s="3" t="s">
        <v>2</v>
      </c>
      <c r="C10" s="4">
        <v>1</v>
      </c>
      <c r="D10" s="1">
        <f>1/C11</f>
        <v>0.5</v>
      </c>
      <c r="E10" s="1">
        <f>1/C12</f>
        <v>0.33333333333333331</v>
      </c>
    </row>
    <row r="11" spans="2:8" x14ac:dyDescent="0.25">
      <c r="B11" s="3" t="s">
        <v>3</v>
      </c>
      <c r="C11" s="1">
        <v>2</v>
      </c>
      <c r="D11" s="4">
        <v>1</v>
      </c>
      <c r="E11" s="1">
        <f>1/D12</f>
        <v>0.5</v>
      </c>
    </row>
    <row r="12" spans="2:8" x14ac:dyDescent="0.25">
      <c r="B12" s="3" t="s">
        <v>4</v>
      </c>
      <c r="C12" s="1">
        <v>3</v>
      </c>
      <c r="D12" s="1">
        <v>2</v>
      </c>
      <c r="E12" s="4">
        <v>1</v>
      </c>
    </row>
    <row r="13" spans="2:8" x14ac:dyDescent="0.25">
      <c r="B13" s="5" t="s">
        <v>14</v>
      </c>
      <c r="C13" s="5">
        <f>SUM(C10:C12)</f>
        <v>6</v>
      </c>
      <c r="D13" s="5">
        <f>SUM(D10:D12)</f>
        <v>3.5</v>
      </c>
      <c r="E13" s="5">
        <f>SUM(E10:E12)</f>
        <v>1.8333333333333333</v>
      </c>
    </row>
    <row r="15" spans="2:8" x14ac:dyDescent="0.25">
      <c r="B15" s="12" t="s">
        <v>15</v>
      </c>
    </row>
    <row r="16" spans="2:8" x14ac:dyDescent="0.25">
      <c r="B16" s="5" t="s">
        <v>1</v>
      </c>
      <c r="C16" s="5" t="s">
        <v>2</v>
      </c>
      <c r="D16" s="5" t="s">
        <v>3</v>
      </c>
      <c r="E16" s="5" t="s">
        <v>4</v>
      </c>
      <c r="F16" s="8" t="s">
        <v>16</v>
      </c>
      <c r="G16" s="10" t="s">
        <v>17</v>
      </c>
      <c r="H16" s="5" t="s">
        <v>18</v>
      </c>
    </row>
    <row r="17" spans="2:8" x14ac:dyDescent="0.25">
      <c r="B17" s="5" t="s">
        <v>2</v>
      </c>
      <c r="C17" s="1">
        <f>C10/C$13</f>
        <v>0.16666666666666666</v>
      </c>
      <c r="D17" s="1">
        <f t="shared" ref="D17:E17" si="0">D10/D$13</f>
        <v>0.14285714285714285</v>
      </c>
      <c r="E17" s="1">
        <f t="shared" si="0"/>
        <v>0.18181818181818182</v>
      </c>
      <c r="F17" s="9">
        <f>SUM(C17:E17)</f>
        <v>0.49134199134199136</v>
      </c>
      <c r="G17" s="11">
        <f>F17/COUNTA($B$17:$B$19)</f>
        <v>0.16378066378066378</v>
      </c>
      <c r="H17" s="1">
        <f>G17*C13</f>
        <v>0.9826839826839826</v>
      </c>
    </row>
    <row r="18" spans="2:8" x14ac:dyDescent="0.25">
      <c r="B18" s="5" t="s">
        <v>3</v>
      </c>
      <c r="C18" s="1">
        <f t="shared" ref="C18:E18" si="1">C11/C$13</f>
        <v>0.33333333333333331</v>
      </c>
      <c r="D18" s="1">
        <f t="shared" si="1"/>
        <v>0.2857142857142857</v>
      </c>
      <c r="E18" s="1">
        <f t="shared" si="1"/>
        <v>0.27272727272727276</v>
      </c>
      <c r="F18" s="9">
        <f>SUM(C18:E18)</f>
        <v>0.89177489177489178</v>
      </c>
      <c r="G18" s="11">
        <f t="shared" ref="G18:G19" si="2">F18/COUNTA($B$17:$B$19)</f>
        <v>0.29725829725829728</v>
      </c>
      <c r="H18" s="1">
        <f>G18*D13</f>
        <v>1.0404040404040404</v>
      </c>
    </row>
    <row r="19" spans="2:8" x14ac:dyDescent="0.25">
      <c r="B19" s="5" t="s">
        <v>4</v>
      </c>
      <c r="C19" s="1">
        <f t="shared" ref="C19:E19" si="3">C12/C$13</f>
        <v>0.5</v>
      </c>
      <c r="D19" s="1">
        <f t="shared" si="3"/>
        <v>0.5714285714285714</v>
      </c>
      <c r="E19" s="1">
        <f t="shared" si="3"/>
        <v>0.54545454545454553</v>
      </c>
      <c r="F19" s="9">
        <f>SUM(C19:E19)</f>
        <v>1.616883116883117</v>
      </c>
      <c r="G19" s="11">
        <f t="shared" si="2"/>
        <v>0.53896103896103897</v>
      </c>
      <c r="H19" s="1">
        <f>G19*E13</f>
        <v>0.98809523809523803</v>
      </c>
    </row>
    <row r="20" spans="2:8" x14ac:dyDescent="0.25">
      <c r="B20" s="5" t="s">
        <v>14</v>
      </c>
      <c r="C20" s="5">
        <f t="shared" ref="C20:H20" si="4">SUM(C17:C19)</f>
        <v>1</v>
      </c>
      <c r="D20" s="5">
        <f t="shared" si="4"/>
        <v>1</v>
      </c>
      <c r="E20" s="5">
        <f t="shared" si="4"/>
        <v>1</v>
      </c>
      <c r="F20" s="8">
        <f t="shared" si="4"/>
        <v>3</v>
      </c>
      <c r="G20" s="10">
        <f t="shared" si="4"/>
        <v>1</v>
      </c>
      <c r="H20" s="5">
        <f t="shared" si="4"/>
        <v>3.0111832611832612</v>
      </c>
    </row>
    <row r="22" spans="2:8" x14ac:dyDescent="0.25">
      <c r="B22" s="5" t="s">
        <v>19</v>
      </c>
      <c r="C22" s="1">
        <f>(H20-COUNTA($B$17:$B$19))/(COUNTA($B$17:$B$19)-1)</f>
        <v>5.591630591630592E-3</v>
      </c>
    </row>
    <row r="23" spans="2:8" x14ac:dyDescent="0.25">
      <c r="B23" s="5" t="s">
        <v>20</v>
      </c>
      <c r="C23" s="13">
        <v>0.57999999999999996</v>
      </c>
    </row>
    <row r="24" spans="2:8" x14ac:dyDescent="0.25">
      <c r="B24" s="5" t="s">
        <v>21</v>
      </c>
      <c r="C24" s="1">
        <f>C22/C23</f>
        <v>9.6407423993630902E-3</v>
      </c>
      <c r="D24" t="str">
        <f>IF(C24&gt;0.1,"Tidak Konsisten", "Konsisten")</f>
        <v>Konsisten</v>
      </c>
    </row>
    <row r="26" spans="2:8" x14ac:dyDescent="0.25">
      <c r="B26" s="12" t="s">
        <v>22</v>
      </c>
    </row>
    <row r="27" spans="2:8" x14ac:dyDescent="0.25">
      <c r="B27" s="5" t="s">
        <v>1</v>
      </c>
      <c r="C27" s="5" t="s">
        <v>2</v>
      </c>
    </row>
    <row r="28" spans="2:8" x14ac:dyDescent="0.25">
      <c r="B28" s="5" t="s">
        <v>2</v>
      </c>
      <c r="C28" s="1">
        <f>G17</f>
        <v>0.16378066378066378</v>
      </c>
    </row>
    <row r="29" spans="2:8" x14ac:dyDescent="0.25">
      <c r="B29" s="5" t="s">
        <v>3</v>
      </c>
      <c r="C29" s="1">
        <f t="shared" ref="C29:C30" si="5">G18</f>
        <v>0.29725829725829728</v>
      </c>
    </row>
    <row r="30" spans="2:8" x14ac:dyDescent="0.25">
      <c r="B30" s="5" t="s">
        <v>4</v>
      </c>
      <c r="C30" s="1">
        <f t="shared" si="5"/>
        <v>0.53896103896103897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E8E2-3101-4814-AE39-E681151BE3CC}">
  <dimension ref="B2:O37"/>
  <sheetViews>
    <sheetView tabSelected="1" zoomScale="130" zoomScaleNormal="160" workbookViewId="0">
      <selection activeCell="C5" sqref="C5"/>
    </sheetView>
  </sheetViews>
  <sheetFormatPr defaultRowHeight="15" x14ac:dyDescent="0.25"/>
  <cols>
    <col min="1" max="1" width="3.7109375" customWidth="1"/>
    <col min="2" max="2" width="15.42578125" bestFit="1" customWidth="1"/>
    <col min="3" max="3" width="49.85546875" bestFit="1" customWidth="1"/>
    <col min="4" max="4" width="12.42578125" bestFit="1" customWidth="1"/>
    <col min="5" max="5" width="3.7109375" customWidth="1"/>
    <col min="6" max="6" width="15.42578125" bestFit="1" customWidth="1"/>
    <col min="7" max="7" width="6.7109375" bestFit="1" customWidth="1"/>
    <col min="9" max="9" width="14.42578125" bestFit="1" customWidth="1"/>
    <col min="10" max="10" width="22" bestFit="1" customWidth="1"/>
  </cols>
  <sheetData>
    <row r="2" spans="2:13" ht="15.75" x14ac:dyDescent="0.25">
      <c r="B2" s="15" t="s">
        <v>40</v>
      </c>
      <c r="C2" s="15" t="s">
        <v>12</v>
      </c>
      <c r="D2" s="16" t="s">
        <v>47</v>
      </c>
      <c r="F2" s="16" t="s">
        <v>40</v>
      </c>
      <c r="G2" s="16" t="s">
        <v>47</v>
      </c>
      <c r="I2" s="20" t="s">
        <v>48</v>
      </c>
      <c r="J2" s="20" t="s">
        <v>49</v>
      </c>
      <c r="K2" s="21" t="s">
        <v>41</v>
      </c>
      <c r="L2" s="21" t="s">
        <v>43</v>
      </c>
      <c r="M2" s="21" t="s">
        <v>45</v>
      </c>
    </row>
    <row r="3" spans="2:13" ht="15.75" x14ac:dyDescent="0.25">
      <c r="B3" s="17" t="s">
        <v>41</v>
      </c>
      <c r="C3" s="18" t="s">
        <v>42</v>
      </c>
      <c r="D3" s="19">
        <v>0.35</v>
      </c>
      <c r="F3" s="17" t="s">
        <v>41</v>
      </c>
      <c r="G3" s="19">
        <v>0.35</v>
      </c>
      <c r="I3" s="1" t="s">
        <v>56</v>
      </c>
      <c r="J3" s="1" t="s">
        <v>50</v>
      </c>
      <c r="K3" s="1">
        <v>100</v>
      </c>
      <c r="L3" s="1">
        <v>28.4</v>
      </c>
      <c r="M3" s="1">
        <v>50.4</v>
      </c>
    </row>
    <row r="4" spans="2:13" ht="15.75" x14ac:dyDescent="0.25">
      <c r="B4" s="17" t="s">
        <v>43</v>
      </c>
      <c r="C4" s="18" t="s">
        <v>44</v>
      </c>
      <c r="D4" s="19">
        <v>0.35</v>
      </c>
      <c r="F4" s="17" t="s">
        <v>43</v>
      </c>
      <c r="G4" s="19">
        <v>0.35</v>
      </c>
      <c r="I4" s="1" t="s">
        <v>57</v>
      </c>
      <c r="J4" s="1" t="s">
        <v>51</v>
      </c>
      <c r="K4" s="1">
        <v>93</v>
      </c>
      <c r="L4" s="1">
        <v>28</v>
      </c>
      <c r="M4" s="1">
        <v>43.63</v>
      </c>
    </row>
    <row r="5" spans="2:13" ht="15.75" x14ac:dyDescent="0.25">
      <c r="B5" s="17" t="s">
        <v>45</v>
      </c>
      <c r="C5" s="18" t="s">
        <v>46</v>
      </c>
      <c r="D5" s="19">
        <v>0.3</v>
      </c>
      <c r="F5" s="17" t="s">
        <v>45</v>
      </c>
      <c r="G5" s="19">
        <v>0.3</v>
      </c>
      <c r="I5" s="1" t="s">
        <v>58</v>
      </c>
      <c r="J5" s="1" t="s">
        <v>52</v>
      </c>
      <c r="K5" s="1">
        <v>98.25</v>
      </c>
      <c r="L5" s="1">
        <v>26.8</v>
      </c>
      <c r="M5" s="1">
        <v>44.93</v>
      </c>
    </row>
    <row r="6" spans="2:13" x14ac:dyDescent="0.25">
      <c r="I6" s="1" t="s">
        <v>59</v>
      </c>
      <c r="J6" s="1" t="s">
        <v>53</v>
      </c>
      <c r="K6" s="1">
        <v>95</v>
      </c>
      <c r="L6" s="1">
        <v>26.8</v>
      </c>
      <c r="M6" s="1">
        <v>44.93</v>
      </c>
    </row>
    <row r="7" spans="2:13" x14ac:dyDescent="0.25">
      <c r="I7" s="1" t="s">
        <v>60</v>
      </c>
      <c r="J7" s="1" t="s">
        <v>54</v>
      </c>
      <c r="K7" s="1">
        <v>97.5</v>
      </c>
      <c r="L7" s="1">
        <v>26</v>
      </c>
      <c r="M7" s="1">
        <v>46.73</v>
      </c>
    </row>
    <row r="8" spans="2:13" x14ac:dyDescent="0.25">
      <c r="I8" s="1" t="s">
        <v>61</v>
      </c>
      <c r="J8" s="1" t="s">
        <v>55</v>
      </c>
      <c r="K8" s="1">
        <v>97</v>
      </c>
      <c r="L8" s="1">
        <v>25.2</v>
      </c>
      <c r="M8" s="1">
        <v>46.56</v>
      </c>
    </row>
    <row r="10" spans="2:13" x14ac:dyDescent="0.25">
      <c r="I10" s="12" t="s">
        <v>62</v>
      </c>
    </row>
    <row r="11" spans="2:13" x14ac:dyDescent="0.25">
      <c r="I11" s="20" t="str">
        <f t="shared" ref="I11:M17" si="0">I2</f>
        <v>Nomor Peserta</v>
      </c>
      <c r="J11" s="20" t="str">
        <f t="shared" si="0"/>
        <v>Alternatif</v>
      </c>
      <c r="K11" s="21" t="str">
        <f t="shared" si="0"/>
        <v>B1</v>
      </c>
      <c r="L11" s="21" t="str">
        <f t="shared" si="0"/>
        <v>B2</v>
      </c>
      <c r="M11" s="21" t="str">
        <f t="shared" si="0"/>
        <v>B3</v>
      </c>
    </row>
    <row r="12" spans="2:13" x14ac:dyDescent="0.25">
      <c r="I12" s="1" t="str">
        <f t="shared" si="0"/>
        <v>KABCMS0001</v>
      </c>
      <c r="J12" s="1" t="str">
        <f t="shared" si="0"/>
        <v>Didin Abidin</v>
      </c>
      <c r="K12" s="1">
        <f t="shared" si="0"/>
        <v>100</v>
      </c>
      <c r="L12" s="1">
        <f t="shared" si="0"/>
        <v>28.4</v>
      </c>
      <c r="M12" s="1">
        <f t="shared" si="0"/>
        <v>50.4</v>
      </c>
    </row>
    <row r="13" spans="2:13" x14ac:dyDescent="0.25">
      <c r="I13" s="1" t="str">
        <f t="shared" si="0"/>
        <v>KABCMS0002</v>
      </c>
      <c r="J13" s="1" t="str">
        <f t="shared" si="0"/>
        <v>Taufiq Firdaus</v>
      </c>
      <c r="K13" s="1">
        <f t="shared" si="0"/>
        <v>93</v>
      </c>
      <c r="L13" s="1">
        <f t="shared" si="0"/>
        <v>28</v>
      </c>
      <c r="M13" s="1">
        <f t="shared" si="0"/>
        <v>43.63</v>
      </c>
    </row>
    <row r="14" spans="2:13" x14ac:dyDescent="0.25">
      <c r="I14" s="1" t="str">
        <f t="shared" si="0"/>
        <v>KABCMS0003</v>
      </c>
      <c r="J14" s="1" t="str">
        <f t="shared" si="0"/>
        <v>Anggia Dwi Nugrahman</v>
      </c>
      <c r="K14" s="1">
        <f t="shared" si="0"/>
        <v>98.25</v>
      </c>
      <c r="L14" s="1">
        <f t="shared" si="0"/>
        <v>26.8</v>
      </c>
      <c r="M14" s="1">
        <f t="shared" si="0"/>
        <v>44.93</v>
      </c>
    </row>
    <row r="15" spans="2:13" x14ac:dyDescent="0.25">
      <c r="I15" s="1" t="str">
        <f t="shared" si="0"/>
        <v>KABCMS0004</v>
      </c>
      <c r="J15" s="1" t="str">
        <f t="shared" si="0"/>
        <v>Dawud</v>
      </c>
      <c r="K15" s="1">
        <f t="shared" si="0"/>
        <v>95</v>
      </c>
      <c r="L15" s="1">
        <f t="shared" si="0"/>
        <v>26.8</v>
      </c>
      <c r="M15" s="1">
        <f t="shared" si="0"/>
        <v>44.93</v>
      </c>
    </row>
    <row r="16" spans="2:13" x14ac:dyDescent="0.25">
      <c r="I16" s="1" t="str">
        <f t="shared" si="0"/>
        <v>KABCMS0005</v>
      </c>
      <c r="J16" s="1" t="str">
        <f t="shared" si="0"/>
        <v>Asep Herdiana</v>
      </c>
      <c r="K16" s="1">
        <f t="shared" si="0"/>
        <v>97.5</v>
      </c>
      <c r="L16" s="1">
        <f t="shared" si="0"/>
        <v>26</v>
      </c>
      <c r="M16" s="1">
        <f t="shared" si="0"/>
        <v>46.73</v>
      </c>
    </row>
    <row r="17" spans="9:15" x14ac:dyDescent="0.25">
      <c r="I17" s="1" t="str">
        <f t="shared" si="0"/>
        <v>KABCMS0006</v>
      </c>
      <c r="J17" s="1" t="str">
        <f t="shared" si="0"/>
        <v>Pitri Wahyuni,S.P.,</v>
      </c>
      <c r="K17" s="1">
        <f t="shared" si="0"/>
        <v>97</v>
      </c>
      <c r="L17" s="1">
        <f t="shared" si="0"/>
        <v>25.2</v>
      </c>
      <c r="M17" s="1">
        <f t="shared" si="0"/>
        <v>46.56</v>
      </c>
    </row>
    <row r="18" spans="9:15" x14ac:dyDescent="0.25">
      <c r="J18" s="22" t="s">
        <v>63</v>
      </c>
      <c r="K18" s="22">
        <f>MAX(K12:K17)</f>
        <v>100</v>
      </c>
      <c r="L18" s="22">
        <f t="shared" ref="L18:M18" si="1">MAX(L12:L17)</f>
        <v>28.4</v>
      </c>
      <c r="M18" s="22">
        <f t="shared" si="1"/>
        <v>50.4</v>
      </c>
    </row>
    <row r="20" spans="9:15" x14ac:dyDescent="0.25">
      <c r="I20" s="12" t="s">
        <v>64</v>
      </c>
    </row>
    <row r="21" spans="9:15" x14ac:dyDescent="0.25">
      <c r="I21" s="20" t="str">
        <f>I11</f>
        <v>Nomor Peserta</v>
      </c>
      <c r="J21" s="20" t="str">
        <f t="shared" ref="J21:M21" si="2">J11</f>
        <v>Alternatif</v>
      </c>
      <c r="K21" s="21" t="str">
        <f t="shared" si="2"/>
        <v>B1</v>
      </c>
      <c r="L21" s="21" t="str">
        <f t="shared" si="2"/>
        <v>B2</v>
      </c>
      <c r="M21" s="21" t="str">
        <f t="shared" si="2"/>
        <v>B3</v>
      </c>
    </row>
    <row r="22" spans="9:15" x14ac:dyDescent="0.25">
      <c r="I22" s="1" t="str">
        <f t="shared" ref="I22:J27" si="3">I12</f>
        <v>KABCMS0001</v>
      </c>
      <c r="J22" s="1" t="str">
        <f t="shared" si="3"/>
        <v>Didin Abidin</v>
      </c>
      <c r="K22" s="1">
        <f t="shared" ref="K22:M27" si="4">K12/K$18</f>
        <v>1</v>
      </c>
      <c r="L22" s="1">
        <f t="shared" si="4"/>
        <v>1</v>
      </c>
      <c r="M22" s="1">
        <f t="shared" si="4"/>
        <v>1</v>
      </c>
    </row>
    <row r="23" spans="9:15" x14ac:dyDescent="0.25">
      <c r="I23" s="1" t="str">
        <f t="shared" si="3"/>
        <v>KABCMS0002</v>
      </c>
      <c r="J23" s="1" t="str">
        <f t="shared" si="3"/>
        <v>Taufiq Firdaus</v>
      </c>
      <c r="K23" s="1">
        <f t="shared" si="4"/>
        <v>0.93</v>
      </c>
      <c r="L23" s="1">
        <f t="shared" si="4"/>
        <v>0.9859154929577465</v>
      </c>
      <c r="M23" s="1">
        <f t="shared" si="4"/>
        <v>0.86567460317460321</v>
      </c>
    </row>
    <row r="24" spans="9:15" x14ac:dyDescent="0.25">
      <c r="I24" s="1" t="str">
        <f t="shared" si="3"/>
        <v>KABCMS0003</v>
      </c>
      <c r="J24" s="1" t="str">
        <f t="shared" si="3"/>
        <v>Anggia Dwi Nugrahman</v>
      </c>
      <c r="K24" s="1">
        <f t="shared" si="4"/>
        <v>0.98250000000000004</v>
      </c>
      <c r="L24" s="1">
        <f t="shared" si="4"/>
        <v>0.94366197183098599</v>
      </c>
      <c r="M24" s="1">
        <f t="shared" si="4"/>
        <v>0.89146825396825402</v>
      </c>
    </row>
    <row r="25" spans="9:15" x14ac:dyDescent="0.25">
      <c r="I25" s="1" t="str">
        <f t="shared" si="3"/>
        <v>KABCMS0004</v>
      </c>
      <c r="J25" s="1" t="str">
        <f t="shared" si="3"/>
        <v>Dawud</v>
      </c>
      <c r="K25" s="1">
        <f t="shared" si="4"/>
        <v>0.95</v>
      </c>
      <c r="L25" s="1">
        <f t="shared" si="4"/>
        <v>0.94366197183098599</v>
      </c>
      <c r="M25" s="1">
        <f t="shared" si="4"/>
        <v>0.89146825396825402</v>
      </c>
    </row>
    <row r="26" spans="9:15" x14ac:dyDescent="0.25">
      <c r="I26" s="1" t="str">
        <f t="shared" si="3"/>
        <v>KABCMS0005</v>
      </c>
      <c r="J26" s="1" t="str">
        <f t="shared" si="3"/>
        <v>Asep Herdiana</v>
      </c>
      <c r="K26" s="1">
        <f t="shared" si="4"/>
        <v>0.97499999999999998</v>
      </c>
      <c r="L26" s="1">
        <f t="shared" si="4"/>
        <v>0.91549295774647887</v>
      </c>
      <c r="M26" s="1">
        <f t="shared" si="4"/>
        <v>0.92718253968253961</v>
      </c>
    </row>
    <row r="27" spans="9:15" x14ac:dyDescent="0.25">
      <c r="I27" s="1" t="str">
        <f t="shared" si="3"/>
        <v>KABCMS0006</v>
      </c>
      <c r="J27" s="1" t="str">
        <f t="shared" si="3"/>
        <v>Pitri Wahyuni,S.P.,</v>
      </c>
      <c r="K27" s="1">
        <f t="shared" si="4"/>
        <v>0.97</v>
      </c>
      <c r="L27" s="1">
        <f t="shared" si="4"/>
        <v>0.88732394366197187</v>
      </c>
      <c r="M27" s="1">
        <f t="shared" si="4"/>
        <v>0.92380952380952386</v>
      </c>
    </row>
    <row r="29" spans="9:15" x14ac:dyDescent="0.25">
      <c r="I29" s="12" t="s">
        <v>68</v>
      </c>
    </row>
    <row r="30" spans="9:15" x14ac:dyDescent="0.25">
      <c r="I30" s="20" t="str">
        <f>I21</f>
        <v>Nomor Peserta</v>
      </c>
      <c r="J30" s="20" t="str">
        <f t="shared" ref="J30:M30" si="5">J21</f>
        <v>Alternatif</v>
      </c>
      <c r="K30" s="21" t="str">
        <f t="shared" si="5"/>
        <v>B1</v>
      </c>
      <c r="L30" s="21" t="str">
        <f t="shared" si="5"/>
        <v>B2</v>
      </c>
      <c r="M30" s="21" t="str">
        <f t="shared" si="5"/>
        <v>B3</v>
      </c>
      <c r="N30" s="20" t="s">
        <v>14</v>
      </c>
      <c r="O30" s="21" t="s">
        <v>67</v>
      </c>
    </row>
    <row r="31" spans="9:15" x14ac:dyDescent="0.25">
      <c r="I31" s="1" t="str">
        <f t="shared" ref="I31:J36" si="6">I22</f>
        <v>KABCMS0001</v>
      </c>
      <c r="J31" s="1" t="str">
        <f t="shared" si="6"/>
        <v>Didin Abidin</v>
      </c>
      <c r="K31" s="1">
        <f t="shared" ref="K31:K36" si="7">K22*$G$3</f>
        <v>0.35</v>
      </c>
      <c r="L31" s="1">
        <f t="shared" ref="L31:L36" si="8">L22*$G$4</f>
        <v>0.35</v>
      </c>
      <c r="M31" s="1">
        <f t="shared" ref="M31:M36" si="9">M22*$G$5</f>
        <v>0.3</v>
      </c>
      <c r="N31" s="1">
        <f>SUM(K31:M31)</f>
        <v>1</v>
      </c>
      <c r="O31" s="1">
        <f t="shared" ref="O31:O36" si="10">RANK(N31,$N$31:$N$36)</f>
        <v>1</v>
      </c>
    </row>
    <row r="32" spans="9:15" x14ac:dyDescent="0.25">
      <c r="I32" s="1" t="str">
        <f t="shared" si="6"/>
        <v>KABCMS0002</v>
      </c>
      <c r="J32" s="1" t="str">
        <f t="shared" si="6"/>
        <v>Taufiq Firdaus</v>
      </c>
      <c r="K32" s="1">
        <f t="shared" si="7"/>
        <v>0.32550000000000001</v>
      </c>
      <c r="L32" s="1">
        <f t="shared" si="8"/>
        <v>0.34507042253521125</v>
      </c>
      <c r="M32" s="1">
        <f t="shared" si="9"/>
        <v>0.25970238095238096</v>
      </c>
      <c r="N32" s="1">
        <f t="shared" ref="N32:N36" si="11">SUM(K32:M32)</f>
        <v>0.93027280348759223</v>
      </c>
      <c r="O32" s="1">
        <f t="shared" si="10"/>
        <v>4</v>
      </c>
    </row>
    <row r="33" spans="9:15" x14ac:dyDescent="0.25">
      <c r="I33" s="1" t="str">
        <f t="shared" si="6"/>
        <v>KABCMS0003</v>
      </c>
      <c r="J33" s="1" t="str">
        <f t="shared" si="6"/>
        <v>Anggia Dwi Nugrahman</v>
      </c>
      <c r="K33" s="1">
        <f t="shared" si="7"/>
        <v>0.34387499999999999</v>
      </c>
      <c r="L33" s="1">
        <f t="shared" si="8"/>
        <v>0.33028169014084507</v>
      </c>
      <c r="M33" s="1">
        <f t="shared" si="9"/>
        <v>0.26744047619047617</v>
      </c>
      <c r="N33" s="1">
        <f t="shared" si="11"/>
        <v>0.94159716633132129</v>
      </c>
      <c r="O33" s="1">
        <f t="shared" si="10"/>
        <v>2</v>
      </c>
    </row>
    <row r="34" spans="9:15" x14ac:dyDescent="0.25">
      <c r="I34" s="1" t="str">
        <f t="shared" si="6"/>
        <v>KABCMS0004</v>
      </c>
      <c r="J34" s="1" t="str">
        <f t="shared" si="6"/>
        <v>Dawud</v>
      </c>
      <c r="K34" s="1">
        <f t="shared" si="7"/>
        <v>0.33249999999999996</v>
      </c>
      <c r="L34" s="1">
        <f t="shared" si="8"/>
        <v>0.33028169014084507</v>
      </c>
      <c r="M34" s="1">
        <f t="shared" si="9"/>
        <v>0.26744047619047617</v>
      </c>
      <c r="N34" s="1">
        <f t="shared" si="11"/>
        <v>0.93022216633132115</v>
      </c>
      <c r="O34" s="1">
        <f t="shared" si="10"/>
        <v>5</v>
      </c>
    </row>
    <row r="35" spans="9:15" x14ac:dyDescent="0.25">
      <c r="I35" s="1" t="str">
        <f t="shared" si="6"/>
        <v>KABCMS0005</v>
      </c>
      <c r="J35" s="1" t="str">
        <f t="shared" si="6"/>
        <v>Asep Herdiana</v>
      </c>
      <c r="K35" s="1">
        <f t="shared" si="7"/>
        <v>0.34125</v>
      </c>
      <c r="L35" s="1">
        <f t="shared" si="8"/>
        <v>0.32042253521126757</v>
      </c>
      <c r="M35" s="1">
        <f t="shared" si="9"/>
        <v>0.27815476190476185</v>
      </c>
      <c r="N35" s="1">
        <f t="shared" si="11"/>
        <v>0.93982729711602941</v>
      </c>
      <c r="O35" s="1">
        <f t="shared" si="10"/>
        <v>3</v>
      </c>
    </row>
    <row r="36" spans="9:15" x14ac:dyDescent="0.25">
      <c r="I36" s="1" t="str">
        <f t="shared" si="6"/>
        <v>KABCMS0006</v>
      </c>
      <c r="J36" s="1" t="str">
        <f t="shared" si="6"/>
        <v>Pitri Wahyuni,S.P.,</v>
      </c>
      <c r="K36" s="1">
        <f t="shared" si="7"/>
        <v>0.33949999999999997</v>
      </c>
      <c r="L36" s="1">
        <f t="shared" si="8"/>
        <v>0.31056338028169012</v>
      </c>
      <c r="M36" s="1">
        <f t="shared" si="9"/>
        <v>0.27714285714285714</v>
      </c>
      <c r="N36" s="1">
        <f t="shared" si="11"/>
        <v>0.92720623742454722</v>
      </c>
      <c r="O36" s="1">
        <f t="shared" si="10"/>
        <v>6</v>
      </c>
    </row>
    <row r="37" spans="9:15" x14ac:dyDescent="0.25">
      <c r="J37" s="12"/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79E1-0903-48AC-930C-B1082DFA006B}">
  <dimension ref="B1:J27"/>
  <sheetViews>
    <sheetView zoomScale="130" zoomScaleNormal="130" workbookViewId="0">
      <selection activeCell="E11" sqref="E11"/>
    </sheetView>
  </sheetViews>
  <sheetFormatPr defaultRowHeight="15" x14ac:dyDescent="0.25"/>
  <cols>
    <col min="1" max="1" width="4.140625" customWidth="1"/>
    <col min="2" max="2" width="14.42578125" bestFit="1" customWidth="1"/>
    <col min="5" max="5" width="14.42578125" bestFit="1" customWidth="1"/>
    <col min="6" max="6" width="22" bestFit="1" customWidth="1"/>
    <col min="7" max="7" width="8.28515625" customWidth="1"/>
    <col min="8" max="8" width="6" bestFit="1" customWidth="1"/>
    <col min="9" max="9" width="6.5703125" bestFit="1" customWidth="1"/>
  </cols>
  <sheetData>
    <row r="1" spans="2:10" x14ac:dyDescent="0.25">
      <c r="G1" s="14">
        <f>C3</f>
        <v>0.35</v>
      </c>
      <c r="H1" s="14">
        <f>C4</f>
        <v>0.35</v>
      </c>
      <c r="I1" s="14">
        <f>C5</f>
        <v>0.3</v>
      </c>
    </row>
    <row r="2" spans="2:10" ht="15.75" x14ac:dyDescent="0.25">
      <c r="B2" s="16" t="s">
        <v>40</v>
      </c>
      <c r="C2" s="16" t="s">
        <v>47</v>
      </c>
      <c r="E2" s="20" t="s">
        <v>48</v>
      </c>
      <c r="F2" s="20" t="s">
        <v>49</v>
      </c>
      <c r="G2" s="21" t="s">
        <v>41</v>
      </c>
      <c r="H2" s="21" t="s">
        <v>43</v>
      </c>
      <c r="I2" s="21" t="s">
        <v>45</v>
      </c>
    </row>
    <row r="3" spans="2:10" ht="15.75" x14ac:dyDescent="0.25">
      <c r="B3" s="17" t="s">
        <v>41</v>
      </c>
      <c r="C3" s="19">
        <v>0.35</v>
      </c>
      <c r="E3" s="1" t="s">
        <v>56</v>
      </c>
      <c r="F3" s="1" t="s">
        <v>50</v>
      </c>
      <c r="G3" s="1">
        <v>100</v>
      </c>
      <c r="H3" s="1">
        <v>28.4</v>
      </c>
      <c r="I3" s="1">
        <v>50.4</v>
      </c>
    </row>
    <row r="4" spans="2:10" ht="15.75" x14ac:dyDescent="0.25">
      <c r="B4" s="17" t="s">
        <v>43</v>
      </c>
      <c r="C4" s="19">
        <v>0.35</v>
      </c>
      <c r="E4" s="1" t="s">
        <v>57</v>
      </c>
      <c r="F4" s="1" t="s">
        <v>51</v>
      </c>
      <c r="G4" s="1">
        <v>93</v>
      </c>
      <c r="H4" s="1">
        <v>28</v>
      </c>
      <c r="I4" s="1">
        <v>43.63</v>
      </c>
    </row>
    <row r="5" spans="2:10" ht="15.75" x14ac:dyDescent="0.25">
      <c r="B5" s="17" t="s">
        <v>45</v>
      </c>
      <c r="C5" s="19">
        <v>0.3</v>
      </c>
      <c r="E5" s="1" t="s">
        <v>58</v>
      </c>
      <c r="F5" s="1" t="s">
        <v>52</v>
      </c>
      <c r="G5" s="1">
        <v>98.25</v>
      </c>
      <c r="H5" s="1">
        <v>26.8</v>
      </c>
      <c r="I5" s="1">
        <v>44.93</v>
      </c>
    </row>
    <row r="6" spans="2:10" x14ac:dyDescent="0.25">
      <c r="E6" s="1" t="s">
        <v>59</v>
      </c>
      <c r="F6" s="1" t="s">
        <v>53</v>
      </c>
      <c r="G6" s="1">
        <v>95</v>
      </c>
      <c r="H6" s="1">
        <v>26.8</v>
      </c>
      <c r="I6" s="1">
        <v>44.93</v>
      </c>
    </row>
    <row r="7" spans="2:10" x14ac:dyDescent="0.25">
      <c r="E7" s="1" t="s">
        <v>60</v>
      </c>
      <c r="F7" s="1" t="s">
        <v>54</v>
      </c>
      <c r="G7" s="1">
        <v>97.5</v>
      </c>
      <c r="H7" s="1">
        <v>26</v>
      </c>
      <c r="I7" s="1">
        <v>46.73</v>
      </c>
    </row>
    <row r="8" spans="2:10" x14ac:dyDescent="0.25">
      <c r="E8" s="1" t="s">
        <v>61</v>
      </c>
      <c r="F8" s="1" t="s">
        <v>55</v>
      </c>
      <c r="G8" s="1">
        <v>97</v>
      </c>
      <c r="H8" s="1">
        <v>25.2</v>
      </c>
      <c r="I8" s="1">
        <v>46.56</v>
      </c>
    </row>
    <row r="10" spans="2:10" x14ac:dyDescent="0.25">
      <c r="E10" t="s">
        <v>69</v>
      </c>
    </row>
    <row r="11" spans="2:10" x14ac:dyDescent="0.25">
      <c r="E11" s="22" t="str">
        <f>E2</f>
        <v>Nomor Peserta</v>
      </c>
      <c r="F11" s="22" t="str">
        <f t="shared" ref="F11:I11" si="0">F2</f>
        <v>Alternatif</v>
      </c>
      <c r="G11" s="23" t="str">
        <f t="shared" si="0"/>
        <v>B1</v>
      </c>
      <c r="H11" s="23" t="str">
        <f t="shared" si="0"/>
        <v>B2</v>
      </c>
      <c r="I11" s="23" t="str">
        <f t="shared" si="0"/>
        <v>B3</v>
      </c>
      <c r="J11" s="23" t="s">
        <v>65</v>
      </c>
    </row>
    <row r="12" spans="2:10" x14ac:dyDescent="0.25">
      <c r="E12" s="1" t="str">
        <f t="shared" ref="E12:F12" si="1">E3</f>
        <v>KABCMS0001</v>
      </c>
      <c r="F12" s="1" t="str">
        <f t="shared" si="1"/>
        <v>Didin Abidin</v>
      </c>
      <c r="G12" s="24">
        <f>G3^G$1</f>
        <v>5.0118723362727229</v>
      </c>
      <c r="H12" s="24">
        <f t="shared" ref="H12:I12" si="2">H3^H$1</f>
        <v>3.2259781313604297</v>
      </c>
      <c r="I12" s="24">
        <f t="shared" si="2"/>
        <v>3.2413741249189303</v>
      </c>
      <c r="J12" s="24">
        <f>G12*H12*I12</f>
        <v>52.407154508449246</v>
      </c>
    </row>
    <row r="13" spans="2:10" x14ac:dyDescent="0.25">
      <c r="E13" s="1" t="str">
        <f t="shared" ref="E13:F13" si="3">E4</f>
        <v>KABCMS0002</v>
      </c>
      <c r="F13" s="1" t="str">
        <f t="shared" si="3"/>
        <v>Taufiq Firdaus</v>
      </c>
      <c r="G13" s="24">
        <f t="shared" ref="G13:I13" si="4">G4^G$1</f>
        <v>4.8861751651066871</v>
      </c>
      <c r="H13" s="24">
        <f t="shared" si="4"/>
        <v>3.210002058956924</v>
      </c>
      <c r="I13" s="24">
        <f t="shared" si="4"/>
        <v>3.1040989999950317</v>
      </c>
      <c r="J13" s="24">
        <f t="shared" ref="J13:J17" si="5">G13*H13*I13</f>
        <v>48.686651563177065</v>
      </c>
    </row>
    <row r="14" spans="2:10" x14ac:dyDescent="0.25">
      <c r="E14" s="1" t="str">
        <f t="shared" ref="E14:F14" si="6">E5</f>
        <v>KABCMS0003</v>
      </c>
      <c r="F14" s="1" t="str">
        <f t="shared" si="6"/>
        <v>Anggia Dwi Nugrahman</v>
      </c>
      <c r="G14" s="24">
        <f t="shared" ref="G14:I14" si="7">G5^G$1</f>
        <v>4.9809983247461966</v>
      </c>
      <c r="H14" s="24">
        <f t="shared" si="7"/>
        <v>3.1611650951143981</v>
      </c>
      <c r="I14" s="24">
        <f t="shared" si="7"/>
        <v>3.1315613590282809</v>
      </c>
      <c r="J14" s="24">
        <f t="shared" si="5"/>
        <v>49.30880745610191</v>
      </c>
    </row>
    <row r="15" spans="2:10" x14ac:dyDescent="0.25">
      <c r="E15" s="1" t="str">
        <f t="shared" ref="E15:F15" si="8">E6</f>
        <v>KABCMS0004</v>
      </c>
      <c r="F15" s="1" t="str">
        <f t="shared" si="8"/>
        <v>Dawud</v>
      </c>
      <c r="G15" s="24">
        <f t="shared" ref="G15:I15" si="9">G6^G$1</f>
        <v>4.9226987771675637</v>
      </c>
      <c r="H15" s="24">
        <f t="shared" si="9"/>
        <v>3.1611650951143981</v>
      </c>
      <c r="I15" s="24">
        <f t="shared" si="9"/>
        <v>3.1315613590282809</v>
      </c>
      <c r="J15" s="24">
        <f t="shared" si="5"/>
        <v>48.731677937296233</v>
      </c>
    </row>
    <row r="16" spans="2:10" x14ac:dyDescent="0.25">
      <c r="E16" s="1" t="str">
        <f t="shared" ref="E16:F16" si="10">E7</f>
        <v>KABCMS0005</v>
      </c>
      <c r="F16" s="1" t="str">
        <f t="shared" si="10"/>
        <v>Asep Herdiana</v>
      </c>
      <c r="G16" s="24">
        <f t="shared" ref="G16:I16" si="11">G7^G$1</f>
        <v>4.967657158575598</v>
      </c>
      <c r="H16" s="24">
        <f t="shared" si="11"/>
        <v>3.1278122181100327</v>
      </c>
      <c r="I16" s="24">
        <f t="shared" si="11"/>
        <v>3.1686825654598421</v>
      </c>
      <c r="J16" s="24">
        <f t="shared" si="5"/>
        <v>49.234668891936643</v>
      </c>
    </row>
    <row r="17" spans="5:10" x14ac:dyDescent="0.25">
      <c r="E17" s="1" t="str">
        <f t="shared" ref="E17:F17" si="12">E8</f>
        <v>KABCMS0006</v>
      </c>
      <c r="F17" s="1" t="str">
        <f t="shared" si="12"/>
        <v>Pitri Wahyuni,S.P.,</v>
      </c>
      <c r="G17" s="24">
        <f t="shared" ref="G17:I17" si="13">G8^G$1</f>
        <v>4.9587259482850072</v>
      </c>
      <c r="H17" s="24">
        <f t="shared" si="13"/>
        <v>3.0937854259489401</v>
      </c>
      <c r="I17" s="24">
        <f t="shared" si="13"/>
        <v>3.165219929029373</v>
      </c>
      <c r="J17" s="24">
        <f t="shared" si="5"/>
        <v>48.558379814518432</v>
      </c>
    </row>
    <row r="18" spans="5:10" x14ac:dyDescent="0.25">
      <c r="F18" s="12" t="s">
        <v>14</v>
      </c>
      <c r="J18" s="25">
        <f>SUM(J12:J17)</f>
        <v>296.92734017147956</v>
      </c>
    </row>
    <row r="20" spans="5:10" x14ac:dyDescent="0.25">
      <c r="E20" t="s">
        <v>66</v>
      </c>
    </row>
    <row r="21" spans="5:10" x14ac:dyDescent="0.25">
      <c r="E21" s="22" t="str">
        <f t="shared" ref="E21:F27" si="14">E11</f>
        <v>Nomor Peserta</v>
      </c>
      <c r="F21" s="22" t="str">
        <f t="shared" si="14"/>
        <v>Alternatif</v>
      </c>
      <c r="G21" s="23" t="str">
        <f>J11</f>
        <v>S</v>
      </c>
      <c r="H21" s="23" t="s">
        <v>67</v>
      </c>
    </row>
    <row r="22" spans="5:10" x14ac:dyDescent="0.25">
      <c r="E22" s="1" t="str">
        <f t="shared" si="14"/>
        <v>KABCMS0001</v>
      </c>
      <c r="F22" s="1" t="str">
        <f t="shared" si="14"/>
        <v>Didin Abidin</v>
      </c>
      <c r="G22" s="24">
        <f>J12/$J$18</f>
        <v>0.17649824525482702</v>
      </c>
      <c r="H22" s="26">
        <f>RANK(G22,$G$22:$G$27)</f>
        <v>1</v>
      </c>
    </row>
    <row r="23" spans="5:10" x14ac:dyDescent="0.25">
      <c r="E23" s="1" t="str">
        <f t="shared" si="14"/>
        <v>KABCMS0002</v>
      </c>
      <c r="F23" s="1" t="str">
        <f t="shared" si="14"/>
        <v>Taufiq Firdaus</v>
      </c>
      <c r="G23" s="24">
        <f t="shared" ref="G23:G27" si="15">J13/$J$18</f>
        <v>0.16396823389540305</v>
      </c>
      <c r="H23" s="26">
        <f t="shared" ref="H23:H27" si="16">RANK(G23,$G$22:$G$27)</f>
        <v>5</v>
      </c>
    </row>
    <row r="24" spans="5:10" x14ac:dyDescent="0.25">
      <c r="E24" s="1" t="str">
        <f t="shared" si="14"/>
        <v>KABCMS0003</v>
      </c>
      <c r="F24" s="1" t="str">
        <f t="shared" si="14"/>
        <v>Anggia Dwi Nugrahman</v>
      </c>
      <c r="G24" s="24">
        <f t="shared" si="15"/>
        <v>0.16606354749153582</v>
      </c>
      <c r="H24" s="26">
        <f t="shared" si="16"/>
        <v>2</v>
      </c>
    </row>
    <row r="25" spans="5:10" x14ac:dyDescent="0.25">
      <c r="E25" s="1" t="str">
        <f t="shared" si="14"/>
        <v>KABCMS0004</v>
      </c>
      <c r="F25" s="1" t="str">
        <f t="shared" si="14"/>
        <v>Dawud</v>
      </c>
      <c r="G25" s="24">
        <f t="shared" si="15"/>
        <v>0.16411987494702587</v>
      </c>
      <c r="H25" s="26">
        <f t="shared" si="16"/>
        <v>4</v>
      </c>
    </row>
    <row r="26" spans="5:10" x14ac:dyDescent="0.25">
      <c r="E26" s="1" t="str">
        <f t="shared" si="14"/>
        <v>KABCMS0005</v>
      </c>
      <c r="F26" s="1" t="str">
        <f t="shared" si="14"/>
        <v>Asep Herdiana</v>
      </c>
      <c r="G26" s="24">
        <f t="shared" si="15"/>
        <v>0.16581386161174297</v>
      </c>
      <c r="H26" s="26">
        <f t="shared" si="16"/>
        <v>3</v>
      </c>
    </row>
    <row r="27" spans="5:10" x14ac:dyDescent="0.25">
      <c r="E27" s="1" t="str">
        <f t="shared" si="14"/>
        <v>KABCMS0006</v>
      </c>
      <c r="F27" s="1" t="str">
        <f t="shared" si="14"/>
        <v>Pitri Wahyuni,S.P.,</v>
      </c>
      <c r="G27" s="24">
        <f t="shared" si="15"/>
        <v>0.16353623679946519</v>
      </c>
      <c r="H27" s="26">
        <f t="shared" si="16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Seleksi Administrasi</vt:lpstr>
      <vt:lpstr>Pengalaman Organisasi</vt:lpstr>
      <vt:lpstr>Keaktifan</vt:lpstr>
      <vt:lpstr>Wawasan</vt:lpstr>
      <vt:lpstr>Tahun Masuk</vt:lpstr>
      <vt:lpstr>SAW</vt:lpstr>
      <vt:lpstr>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upi</cp:lastModifiedBy>
  <dcterms:created xsi:type="dcterms:W3CDTF">2015-06-05T18:17:20Z</dcterms:created>
  <dcterms:modified xsi:type="dcterms:W3CDTF">2023-05-23T17:49:55Z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2023-05-08T09:40:51Z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340310a1-b4b9-49c4-8528-ddcdfc0ed13c</vt:lpwstr>
  </property>
  <property fmtid="{D5CDD505-2E9C-101B-9397-08002B2CF9AE}" pid="8" name="MSIP_Label_defa4170-0d19-0005-0004-bc88714345d2_ContentBits">
    <vt:lpwstr>0</vt:lpwstr>
  </property>
</Properties>
</file>