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/"/>
    </mc:Choice>
  </mc:AlternateContent>
  <xr:revisionPtr revIDLastSave="0" documentId="13_ncr:1_{12F1AA92-2AEF-A140-8F3D-8E54F695CB73}" xr6:coauthVersionLast="47" xr6:coauthVersionMax="47" xr10:uidLastSave="{00000000-0000-0000-0000-000000000000}"/>
  <bookViews>
    <workbookView xWindow="160" yWindow="660" windowWidth="38080" windowHeight="19540" tabRatio="738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conceptual!$A$1:$H$42</definedName>
    <definedName name="_xlnm.Print_Area" localSheetId="3">executive!$A$2:$I$88</definedName>
    <definedName name="_xlnm.Print_Area" localSheetId="0">Info!$B$2:$C$12</definedName>
    <definedName name="_xlnm.Print_Area" localSheetId="6">Interpretation!$A$1:$F$68</definedName>
    <definedName name="_xlnm.Print_Area" localSheetId="2">memory!$A$1:$I$79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/>
  <c r="B2" i="10"/>
  <c r="B3" i="7"/>
  <c r="B2" i="7"/>
  <c r="B50" i="12"/>
  <c r="B49" i="12"/>
  <c r="B3" i="12"/>
  <c r="B2" i="12"/>
  <c r="B46" i="13"/>
  <c r="B45" i="13"/>
  <c r="B3" i="13"/>
  <c r="B2" i="13"/>
  <c r="L30" i="15"/>
  <c r="L25" i="15"/>
  <c r="L26" i="15"/>
  <c r="L27" i="15"/>
  <c r="L28" i="15"/>
  <c r="L29" i="15"/>
  <c r="L24" i="15"/>
  <c r="L23" i="15"/>
  <c r="L22" i="15"/>
  <c r="L21" i="15"/>
  <c r="D16" i="16" l="1"/>
  <c r="D15" i="16"/>
  <c r="D14" i="16"/>
  <c r="C36" i="1"/>
  <c r="D2" i="16" s="1"/>
  <c r="E2" i="16" s="1"/>
  <c r="D12" i="15"/>
  <c r="D5" i="15"/>
  <c r="C21" i="15"/>
  <c r="B3" i="1" s="1"/>
  <c r="C22" i="15"/>
  <c r="C20" i="15"/>
  <c r="B2" i="1" s="1"/>
  <c r="E68" i="16"/>
  <c r="E67" i="16"/>
  <c r="E64" i="16"/>
  <c r="E63" i="16"/>
  <c r="E65" i="16"/>
  <c r="E39" i="13"/>
  <c r="E66" i="16" s="1"/>
  <c r="E40" i="13"/>
  <c r="E62" i="16"/>
  <c r="E61" i="16"/>
  <c r="E60" i="16"/>
  <c r="E14" i="13"/>
  <c r="E15" i="13"/>
  <c r="E16" i="13"/>
  <c r="E10" i="13"/>
  <c r="E11" i="13"/>
  <c r="E12" i="13"/>
  <c r="E59" i="16" s="1"/>
  <c r="D57" i="16"/>
  <c r="D58" i="16"/>
  <c r="E30" i="16" a="1"/>
  <c r="E30" i="16" s="1"/>
  <c r="D32" i="16"/>
  <c r="D33" i="16"/>
  <c r="D29" i="16"/>
  <c r="E58" i="16"/>
  <c r="E52" i="16"/>
  <c r="E53" i="16"/>
  <c r="E54" i="16"/>
  <c r="E55" i="16"/>
  <c r="E56" i="16"/>
  <c r="E57" i="16"/>
  <c r="E51" i="16"/>
  <c r="D56" i="16"/>
  <c r="D55" i="16"/>
  <c r="D54" i="16"/>
  <c r="D53" i="16"/>
  <c r="D52" i="16"/>
  <c r="D51" i="16"/>
  <c r="E49" i="16"/>
  <c r="E48" i="16"/>
  <c r="D49" i="16"/>
  <c r="D13" i="16"/>
  <c r="E13" i="16" s="1"/>
  <c r="E4" i="16"/>
  <c r="E5" i="16"/>
  <c r="E6" i="16"/>
  <c r="E7" i="16"/>
  <c r="E8" i="16"/>
  <c r="E9" i="16"/>
  <c r="E10" i="16"/>
  <c r="E11" i="16"/>
  <c r="E12" i="16"/>
  <c r="D3" i="16"/>
  <c r="E3" i="16" s="1"/>
  <c r="D40" i="16"/>
  <c r="E40" i="16" s="1"/>
  <c r="D41" i="16"/>
  <c r="E41" i="16"/>
  <c r="E32" i="16"/>
  <c r="E33" i="16"/>
  <c r="E34" i="16"/>
  <c r="E35" i="16"/>
  <c r="E36" i="16"/>
  <c r="E37" i="16"/>
  <c r="E38" i="16"/>
  <c r="E31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D17" i="16"/>
  <c r="E17" i="16" s="1"/>
  <c r="D48" i="16"/>
  <c r="D43" i="16"/>
  <c r="D44" i="16"/>
  <c r="D45" i="16"/>
  <c r="E47" i="16"/>
  <c r="E44" i="16"/>
  <c r="E45" i="16"/>
  <c r="E46" i="16"/>
  <c r="E43" i="16"/>
  <c r="D46" i="16"/>
  <c r="C46" i="16"/>
  <c r="C45" i="16"/>
  <c r="C44" i="16"/>
  <c r="C43" i="16"/>
  <c r="C17" i="7"/>
  <c r="D47" i="16" s="1"/>
  <c r="D42" i="16"/>
  <c r="E42" i="16" s="1"/>
  <c r="D39" i="16"/>
  <c r="E39" i="16" s="1"/>
  <c r="D38" i="16"/>
  <c r="D37" i="16"/>
  <c r="D36" i="16"/>
  <c r="D35" i="16"/>
  <c r="D34" i="16"/>
  <c r="D31" i="16"/>
  <c r="D24" i="16"/>
  <c r="D25" i="16"/>
  <c r="D26" i="16"/>
  <c r="D27" i="16"/>
  <c r="D28" i="16"/>
  <c r="D23" i="16"/>
  <c r="E13" i="1"/>
  <c r="D22" i="16" s="1"/>
  <c r="D18" i="16"/>
  <c r="D19" i="16"/>
  <c r="D20" i="16"/>
  <c r="D21" i="16"/>
  <c r="E16" i="16"/>
  <c r="E15" i="16"/>
  <c r="E14" i="16"/>
  <c r="D12" i="16"/>
  <c r="D11" i="16"/>
  <c r="D10" i="16"/>
  <c r="D9" i="16"/>
  <c r="D8" i="16"/>
  <c r="D7" i="16"/>
  <c r="D6" i="16"/>
  <c r="D5" i="16"/>
  <c r="D4" i="16"/>
  <c r="C11" i="7"/>
  <c r="C16" i="7"/>
  <c r="C44" i="12"/>
  <c r="C43" i="12"/>
  <c r="C41" i="12"/>
  <c r="C40" i="12"/>
  <c r="D41" i="13"/>
  <c r="E41" i="13" s="1"/>
  <c r="E16" i="1"/>
  <c r="E17" i="1"/>
  <c r="E18" i="1"/>
  <c r="E19" i="1"/>
  <c r="E20" i="1"/>
  <c r="E21" i="1"/>
  <c r="G60" i="13"/>
  <c r="B10" i="7"/>
  <c r="C41" i="13"/>
  <c r="E85" i="12"/>
  <c r="E34" i="1"/>
  <c r="E32" i="1"/>
  <c r="E33" i="1"/>
  <c r="E10" i="1"/>
  <c r="E11" i="1"/>
  <c r="E12" i="1"/>
  <c r="E9" i="1"/>
  <c r="E8" i="1"/>
  <c r="E28" i="1"/>
  <c r="E29" i="1"/>
  <c r="E30" i="1"/>
  <c r="D23" i="7"/>
  <c r="C23" i="7"/>
  <c r="B9" i="7"/>
  <c r="D16" i="7"/>
  <c r="E16" i="7" s="1"/>
  <c r="D11" i="7"/>
  <c r="E11" i="7" s="1"/>
  <c r="D9" i="7"/>
  <c r="E9" i="7" s="1"/>
  <c r="C9" i="7"/>
  <c r="D8" i="7"/>
  <c r="E8" i="7" s="1"/>
  <c r="C8" i="7"/>
  <c r="E15" i="12"/>
  <c r="E23" i="7" s="1"/>
  <c r="E68" i="12"/>
  <c r="E67" i="12"/>
  <c r="E66" i="12"/>
  <c r="E65" i="12"/>
  <c r="E64" i="12"/>
  <c r="E62" i="12"/>
  <c r="E60" i="12"/>
  <c r="E59" i="12"/>
  <c r="E58" i="12"/>
  <c r="E57" i="12"/>
  <c r="E56" i="12"/>
  <c r="E44" i="12"/>
  <c r="E42" i="12"/>
  <c r="E41" i="12"/>
  <c r="E40" i="12"/>
  <c r="E39" i="12"/>
  <c r="E19" i="12"/>
  <c r="E14" i="12"/>
  <c r="C68" i="12"/>
  <c r="C67" i="12"/>
  <c r="C66" i="12"/>
  <c r="C65" i="12"/>
  <c r="C64" i="12"/>
  <c r="C62" i="12"/>
  <c r="C19" i="12"/>
  <c r="G52" i="13"/>
  <c r="G63" i="13"/>
  <c r="G62" i="13"/>
  <c r="G61" i="13"/>
  <c r="G59" i="13"/>
  <c r="G58" i="13"/>
  <c r="G57" i="13"/>
  <c r="G56" i="13"/>
  <c r="G55" i="13"/>
  <c r="G54" i="13"/>
  <c r="G53" i="13"/>
  <c r="D78" i="13"/>
  <c r="C78" i="13"/>
  <c r="D77" i="13"/>
  <c r="C77" i="13"/>
  <c r="D76" i="13"/>
  <c r="C76" i="13"/>
  <c r="D75" i="13"/>
  <c r="C75" i="13"/>
  <c r="D74" i="13"/>
  <c r="C74" i="13"/>
  <c r="D73" i="13"/>
  <c r="C73" i="13"/>
  <c r="E73" i="13" s="1"/>
  <c r="D72" i="13"/>
  <c r="C72" i="13"/>
  <c r="D71" i="13"/>
  <c r="C71" i="13"/>
  <c r="E42" i="13"/>
  <c r="E37" i="13"/>
  <c r="E36" i="13"/>
  <c r="E34" i="13"/>
  <c r="E32" i="13"/>
  <c r="E30" i="13"/>
  <c r="E25" i="13"/>
  <c r="E23" i="13"/>
  <c r="E18" i="13"/>
  <c r="D57" i="13"/>
  <c r="D16" i="10"/>
  <c r="B4" i="1" l="1"/>
  <c r="B4" i="13"/>
  <c r="B4" i="10"/>
  <c r="B4" i="12"/>
  <c r="B4" i="7"/>
  <c r="B47" i="13"/>
  <c r="B51" i="12"/>
  <c r="E50" i="16" a="1"/>
  <c r="E50" i="16" s="1"/>
  <c r="E74" i="13"/>
  <c r="E78" i="13"/>
  <c r="E71" i="13"/>
  <c r="E72" i="13"/>
  <c r="E76" i="13"/>
  <c r="E75" i="13"/>
  <c r="E7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<sst xmlns="http://schemas.openxmlformats.org/spreadsheetml/2006/main" count="756" uniqueCount="381">
  <si>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</si>
  <si>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</si>
  <si>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</si>
  <si>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</si>
  <si>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</si>
  <si>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</si>
  <si>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</si>
  <si>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</si>
  <si>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</si>
  <si>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</si>
  <si>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</si>
  <si>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</si>
  <si>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</si>
  <si>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</si>
  <si>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</si>
  <si>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</si>
  <si>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</si>
  <si>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</si>
  <si>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</si>
  <si>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</si>
  <si>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</si>
  <si>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</si>
  <si>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</si>
  <si>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</si>
  <si>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</si>
  <si>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</si>
  <si>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</si>
  <si>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</si>
  <si>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</si>
  <si>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</si>
  <si>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</si>
  <si>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</si>
  <si>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</si>
  <si>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</si>
  <si>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</si>
  <si>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</si>
  <si>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</si>
  <si>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</si>
  <si>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</si>
  <si>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</si>
  <si>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</si>
  <si>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</si>
  <si>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</si>
  <si>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</si>
  <si>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</si>
  <si>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</si>
  <si>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</si>
  <si>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</si>
  <si>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</si>
  <si>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</si>
  <si>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</si>
  <si>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</si>
  <si>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</si>
  <si>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</si>
  <si>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</si>
  <si>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</si>
  <si>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</si>
  <si>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</si>
  <si>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</si>
  <si>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</si>
  <si>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</si>
  <si>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</si>
  <si>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</si>
  <si>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</si>
  <si>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</si>
  <si>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</si>
  <si>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</si>
  <si>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</si>
  <si>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</si>
  <si>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</si>
  <si>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</si>
  <si>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</si>
  <si>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</si>
  <si>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</si>
  <si>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</si>
  <si>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</si>
  <si>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</si>
  <si>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</si>
  <si>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</si>
  <si>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</si>
  <si>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</si>
  <si>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</si>
  <si>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</si>
  <si>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</si>
  <si>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</si>
  <si>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</si>
  <si>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</si>
  <si>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</si>
  <si>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</si>
  <si>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</si>
  <si>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</si>
  <si>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</si>
  <si>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</si>
  <si>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</si>
  <si>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</si>
  <si>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</si>
  <si>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</si>
  <si>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</si>
  <si>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</si>
  <si>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</si>
  <si>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</si>
  <si>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</si>
  <si>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</si>
  <si>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</si>
  <si>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</si>
  <si>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</si>
  <si>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</si>
  <si>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</si>
  <si>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</si>
  <si>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</si>
  <si>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</si>
  <si>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</si>
  <si>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</si>
  <si>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</si>
  <si>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</si>
  <si>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</si>
  <si>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</si>
  <si>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</si>
  <si>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</si>
  <si>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</si>
  <si>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</si>
  <si>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</si>
  <si>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</si>
  <si>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</si>
  <si>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</si>
  <si>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</si>
  <si>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</si>
  <si>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</si>
  <si>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</si>
  <si>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</si>
  <si>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</si>
  <si>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</si>
  <si>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</si>
  <si>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</si>
  <si>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</si>
  <si>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</si>
  <si>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</si>
  <si>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</si>
  <si>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</si>
  <si>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</si>
  <si>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</si>
  <si>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</si>
  <si>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</si>
  <si>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</si>
  <si>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</si>
  <si>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</si>
  <si>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</si>
  <si>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</si>
  <si>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</si>
  <si>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</si>
  <si>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</si>
  <si>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</si>
  <si>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</si>
  <si>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</si>
  <si>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</si>
  <si>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</si>
  <si>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</si>
  <si>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</si>
  <si>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</si>
  <si>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</si>
  <si>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</si>
  <si>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</si>
  <si>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</si>
  <si>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</si>
  <si>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</si>
  <si>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</si>
  <si>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</si>
  <si>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</si>
  <si>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</si>
  <si>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</si>
  <si>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</si>
  <si>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</si>
  <si>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</si>
  <si>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</si>
  <si>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</si>
  <si>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</si>
  <si>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</si>
  <si>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</si>
  <si>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</si>
  <si>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</si>
  <si>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</si>
  <si>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</si>
  <si>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</si>
  <si>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</si>
  <si>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</si>
  <si>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</si>
  <si>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</si>
  <si>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</si>
  <si>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</si>
  <si>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</si>
  <si>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</si>
  <si>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</si>
  <si>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</si>
  <si>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</si>
  <si>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</si>
  <si>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</si>
  <si>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</si>
  <si>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</si>
  <si>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</si>
  <si>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</si>
  <si>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</si>
  <si>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</si>
  <si>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</si>
  <si>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</si>
  <si>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</si>
  <si>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</si>
  <si>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</si>
  <si>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</si>
  <si>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</si>
  <si>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</si>
  <si>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</si>
  <si>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Comments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</si>
  <si>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</si>
  <si>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</si>
  <si>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</si>
  <si>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</si>
  <si>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</si>
  <si>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</si>
  <si>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</si>
  <si>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</si>
  <si>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</si>
  <si>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</si>
  <si>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</si>
  <si>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</si>
  <si>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</si>
  <si>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</si>
  <si>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</si>
  <si>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</si>
  <si>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</si>
  <si>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>RSRSRSRSRS</t>
  </si>
  <si>
    <t>ASSASSASS</t>
  </si>
  <si>
    <t xml:space="preserve">       Free Recall Error</t>
  </si>
  <si>
    <t>(R1 + R2)</t>
  </si>
  <si>
    <t>(R1 - R2)</t>
  </si>
  <si>
    <t>RAW</t>
  </si>
  <si>
    <r>
      <t xml:space="preserve">   Learning Slope(J) (-8 to +8)</t>
    </r>
    <r>
      <rPr>
        <b/>
        <sz val="16"/>
        <rFont val="Angsana New"/>
        <family val="1"/>
      </rPr>
      <t>(r1+r2+r3+r4)</t>
    </r>
  </si>
  <si>
    <t>(R1 / R2)</t>
  </si>
  <si>
    <t>SOSSSOSSSO</t>
  </si>
  <si>
    <t>ISISISISISISISI</t>
  </si>
  <si>
    <t>PPPPPPPPPPPP</t>
  </si>
  <si>
    <t>(C - I) R</t>
  </si>
  <si>
    <t>PVPVPVPVPV</t>
  </si>
  <si>
    <t>ZZZZZZZZZZ</t>
  </si>
  <si>
    <t>RSRSRSRSRSR</t>
  </si>
  <si>
    <t>ASSASSASSA</t>
  </si>
  <si>
    <t>(R / R) R</t>
  </si>
  <si>
    <t>PPPPPPPPP</t>
  </si>
  <si>
    <t>CSSCSSCSSC</t>
  </si>
  <si>
    <t>PPPPPPPPPPP</t>
  </si>
  <si>
    <t>1.Number of spontaneously given correct responses         ______ (%ile)___</t>
  </si>
  <si>
    <t>2.Number of stimulus cues given                                       ________________</t>
  </si>
  <si>
    <t>3.Number correct responses following a stimulus cue      ________________</t>
  </si>
  <si>
    <t>4.Number of phonemic cues                                               ________________</t>
  </si>
  <si>
    <t>5.Number of correct responses following the phonemic cue  _____</t>
  </si>
  <si>
    <t>6.Number of multiple choices given                    _______________</t>
  </si>
  <si>
    <t>7.Number of correct choices                               _______________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</si>
  <si>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 xml:space="preserve">                                                   ___________</t>
    </r>
  </si>
  <si>
    <t xml:space="preserve">   Digit Span   F__ (16)    B__ (14)</t>
  </si>
  <si>
    <t xml:space="preserve"> (FW__ (9) / BW__ (8) / Diff = __)</t>
  </si>
  <si>
    <t xml:space="preserve">  Arithmetic (Bonus 0/2)</t>
  </si>
  <si>
    <t xml:space="preserve"> Block Design (Bonus  0/24)</t>
  </si>
  <si>
    <t>RR</t>
  </si>
  <si>
    <t>VIQVIQVIQ</t>
  </si>
  <si>
    <t>PIQPIQPIQPIQ</t>
  </si>
  <si>
    <t>FIQFIQFIQFIQ</t>
  </si>
  <si>
    <t>POIPOI</t>
  </si>
  <si>
    <t>WMIWMI</t>
  </si>
  <si>
    <t>PSIPSI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</si>
  <si>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</si>
  <si>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</si>
  <si>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</si>
  <si>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</si>
  <si>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</si>
  <si>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</si>
  <si>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</si>
  <si>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</si>
  <si>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</si>
  <si>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</si>
  <si>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</si>
  <si>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</si>
  <si>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</si>
  <si>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</si>
  <si>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ประถม</t>
  </si>
  <si>
    <t>LH</t>
  </si>
  <si>
    <t>วันที่ทำ</t>
  </si>
  <si>
    <t>มัธยม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</si>
  <si>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</si>
  <si>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</si>
  <si>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</si>
  <si>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</si>
  <si>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</si>
  <si>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</si>
  <si>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</si>
  <si>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</si>
  <si>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</si>
  <si>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</si>
  <si>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</si>
  <si>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</si>
  <si>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</si>
  <si>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</si>
  <si>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</si>
  <si>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</si>
  <si>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</si>
  <si>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</si>
  <si>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</si>
  <si>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</si>
  <si>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</si>
  <si>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</si>
  <si>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</si>
  <si>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</si>
  <si>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</si>
  <si>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</si>
  <si>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</si>
  <si>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</si>
  <si>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</si>
  <si>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</si>
  <si>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</si>
  <si>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</si>
  <si>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</si>
  <si>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</si>
  <si>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</si>
  <si>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</si>
  <si>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</si>
  <si>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</si>
  <si>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</si>
  <si>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</si>
  <si>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</si>
  <si>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</si>
  <si>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</si>
  <si>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</si>
  <si>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</si>
  <si>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</si>
  <si>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</si>
  <si>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</si>
  <si>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</si>
  <si>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</si>
  <si>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</si>
  <si>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</si>
  <si>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</si>
  <si>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</si>
  <si>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</si>
  <si>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</si>
  <si>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</si>
  <si>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</si>
  <si>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Number Letter Switching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</si>
  <si>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</si>
  <si>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</si>
  <si>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</si>
  <si>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</si>
  <si>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</si>
  <si>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</si>
  <si>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</si>
  <si>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</si>
  <si>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</si>
  <si>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</si>
  <si>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</si>
  <si>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</si>
  <si>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</si>
  <si>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</si>
  <si>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</si>
  <si>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</si>
  <si>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</si>
  <si>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</si>
  <si>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</si>
  <si>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</si>
  <si>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</si>
  <si>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</si>
  <si>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</si>
  <si>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</si>
  <si>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</si>
  <si>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</si>
  <si>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</si>
  <si>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กด Ctrl พร้อม ; เพื่อใส่วันที่วันนี้</t>
  </si>
  <si>
    <t>FORMATTER</t>
  </si>
  <si>
    <t>NAME HEADER</t>
  </si>
  <si>
    <t>Line 1</t>
  </si>
  <si>
    <t>Line 2</t>
  </si>
  <si>
    <t>Line 3</t>
  </si>
  <si>
    <t>Psychologist A</t>
  </si>
  <si>
    <t>Psychologist B</t>
  </si>
  <si>
    <t>Psychologist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</si>
</sst>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7" fillId="0" borderId="11" xfId="0" applyFont="1" applyBorder="1"/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justify" vertical="top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20" fillId="0" borderId="3" xfId="0" applyNumberFormat="1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2" borderId="20" xfId="1" applyFill="1" applyBorder="1"/>
    <xf numFmtId="0" fontId="1" fillId="0" borderId="0" xfId="1"/>
    <xf numFmtId="0" fontId="1" fillId="2" borderId="21" xfId="1" applyFill="1" applyBorder="1"/>
    <xf numFmtId="14" fontId="1" fillId="2" borderId="21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2" xfId="0" applyFont="1" applyBorder="1"/>
    <xf numFmtId="0" fontId="26" fillId="0" borderId="22" xfId="0" applyFont="1" applyBorder="1"/>
    <xf numFmtId="0" fontId="26" fillId="0" borderId="0" xfId="0" applyFont="1"/>
    <xf numFmtId="0" fontId="1" fillId="2" borderId="0" xfId="1" applyFill="1"/>
    <xf numFmtId="0" fontId="1" fillId="0" borderId="22" xfId="1" applyBorder="1"/>
    <xf numFmtId="0" fontId="1" fillId="2" borderId="22" xfId="1" applyFill="1" applyBorder="1"/>
    <xf numFmtId="0" fontId="1" fillId="0" borderId="20" xfId="1" applyBorder="1"/>
    <xf numFmtId="0" fontId="1" fillId="0" borderId="21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6" fillId="0" borderId="2" xfId="0" applyFont="1" applyBorder="1"/>
    <xf numFmtId="0" fontId="6" fillId="0" borderId="0" xfId="0" applyFont="1" applyAlignment="1">
      <alignment horizontal="center"/>
    </xf>
    <xf numFmtId="0" fontId="12" fillId="0" borderId="2" xfId="0" applyFont="1" applyBorder="1"/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2" xfId="0" applyFont="1" applyBorder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vertical="top"/>
    </xf>
    <xf numFmtId="0" fontId="12" fillId="0" borderId="2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6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49" fontId="8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3" fillId="0" borderId="5" xfId="0" applyFont="1" applyBorder="1"/>
    <xf numFmtId="0" fontId="13" fillId="0" borderId="3" xfId="0" applyFont="1" applyBorder="1"/>
    <xf numFmtId="0" fontId="13" fillId="0" borderId="4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/>
    <xf numFmtId="0" fontId="11" fillId="0" borderId="2" xfId="0" applyFont="1" applyBorder="1"/>
    <xf numFmtId="0" fontId="13" fillId="0" borderId="0" xfId="0" applyFont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8" fillId="0" borderId="8" xfId="0" applyFont="1" applyBorder="1"/>
    <xf numFmtId="0" fontId="0" fillId="0" borderId="6" xfId="0" applyBorder="1"/>
    <xf numFmtId="0" fontId="0" fillId="0" borderId="7" xfId="0" applyBorder="1"/>
    <xf numFmtId="0" fontId="4" fillId="0" borderId="18" xfId="0" applyFont="1" applyBorder="1"/>
    <xf numFmtId="0" fontId="20" fillId="0" borderId="0" xfId="0" applyFont="1"/>
    <xf numFmtId="0" fontId="0" fillId="0" borderId="15" xfId="0" applyBorder="1"/>
    <xf numFmtId="0" fontId="20" fillId="0" borderId="17" xfId="0" applyFont="1" applyBorder="1"/>
    <xf numFmtId="0" fontId="21" fillId="0" borderId="3" xfId="0" applyFont="1" applyBorder="1" applyAlignment="1">
      <alignment horizontal="center"/>
    </xf>
    <xf numFmtId="0" fontId="0" fillId="0" borderId="16" xfId="0" applyBorder="1"/>
    <xf numFmtId="0" fontId="4" fillId="0" borderId="8" xfId="0" applyFont="1" applyBorder="1" applyAlignment="1">
      <alignment horizontal="right" vertical="top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9" fillId="0" borderId="2" xfId="0" applyFont="1" applyBorder="1" applyAlignment="1">
      <alignment horizontal="justify" vertical="top" wrapText="1"/>
    </xf>
    <xf numFmtId="0" fontId="22" fillId="0" borderId="2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0" fillId="0" borderId="0" xfId="0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1" xfId="0" applyFont="1" applyBorder="1"/>
    <xf numFmtId="0" fontId="7" fillId="0" borderId="5" xfId="0" applyFont="1" applyBorder="1"/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vertical="top"/>
    </xf>
    <xf numFmtId="0" fontId="4" fillId="0" borderId="3" xfId="0" applyFont="1" applyBorder="1" applyAlignment="1">
      <alignment horizontal="justify" vertical="top" wrapText="1"/>
    </xf>
    <xf numFmtId="0" fontId="6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0" fillId="0" borderId="0" xfId="0"/>
    <xf numFmtId="0" fontId="8" fillId="0" borderId="0" xfId="0" applyFont="1"/>
    <xf numFmtId="0" fontId="0" fillId="0" borderId="1" xfId="0" applyBorder="1"/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sheetPr>
    <pageSetUpPr fitToPage="1"/>
  </sheetPr>
  <dimension ref="B1:O30"/>
  <sheetViews>
    <sheetView tabSelected="1" workbookViewId="0">
      <selection activeCell="I10" sqref="I10"/>
    </sheetView>
  </sheetViews>
  <sheetFormatPr baseColWidth="10" defaultRowHeight="19" x14ac:dyDescent="0.25"/>
  <cols>
    <col min="1" max="1" width="11" style="68"/>
    <col min="2" max="2" width="14.3984375" style="68" customWidth="1"/>
    <col min="3" max="3" width="17.59765625" style="68" customWidth="1"/>
    <col min="4" max="4" width="10.796875" style="68" customWidth="1"/>
    <col min="5" max="5" width="16" style="68" customWidth="1"/>
    <col min="6" max="6" width="14.19921875" style="68" customWidth="1"/>
    <col min="7" max="7" width="12.796875" style="68" customWidth="1"/>
    <col min="8" max="8" width="11" style="68"/>
    <col min="9" max="9" width="12.3984375" style="68" customWidth="1"/>
    <col min="10" max="16384" width="11" style="68"/>
  </cols>
  <sheetData>
    <row r="1" spans="2:15" x14ac:dyDescent="0.25">
      <c r="C1" s="78" t="s">
        <v>371</v>
      </c>
      <c r="K1" s="68" t="s">
        <v>370</v>
      </c>
    </row>
    <row r="2" spans="2:15" x14ac:dyDescent="0.25">
      <c r="B2" s="81" t="s">
        <v>268</v>
      </c>
      <c r="C2" s="67" t="s">
        <v>269</v>
      </c>
      <c r="L2" s="79" t="s">
        <v>270</v>
      </c>
      <c r="M2" s="79" t="s">
        <v>271</v>
      </c>
      <c r="N2" s="79" t="s">
        <v>272</v>
      </c>
      <c r="O2" s="80" t="s">
        <v>273</v>
      </c>
    </row>
    <row r="3" spans="2:15" x14ac:dyDescent="0.25">
      <c r="B3" s="82" t="s">
        <v>275</v>
      </c>
      <c r="C3" s="69" t="s">
        <v>276</v>
      </c>
      <c r="L3" s="68" t="s">
        <v>277</v>
      </c>
      <c r="M3" s="68" t="s">
        <v>278</v>
      </c>
      <c r="N3" s="68" t="s">
        <v>279</v>
      </c>
      <c r="O3" s="78" t="s">
        <v>378</v>
      </c>
    </row>
    <row r="4" spans="2:15" x14ac:dyDescent="0.25">
      <c r="B4" s="82" t="s">
        <v>280</v>
      </c>
      <c r="C4" s="69">
        <v>1234567</v>
      </c>
      <c r="L4" s="68" t="s">
        <v>281</v>
      </c>
      <c r="M4" s="68" t="s">
        <v>282</v>
      </c>
      <c r="N4" s="68" t="s">
        <v>283</v>
      </c>
      <c r="O4" s="78" t="s">
        <v>379</v>
      </c>
    </row>
    <row r="5" spans="2:15" x14ac:dyDescent="0.25">
      <c r="B5" s="82" t="s">
        <v>284</v>
      </c>
      <c r="C5" s="70">
        <v>45562</v>
      </c>
      <c r="D5" s="83" t="str">
        <f>TEXT(C5, "dd/mm/yyyy")</f>
        <v>27/09/2024</v>
      </c>
      <c r="E5" s="68" t="s">
        <v>372</v>
      </c>
      <c r="M5" s="68" t="s">
        <v>285</v>
      </c>
      <c r="N5" s="68" t="s">
        <v>286</v>
      </c>
      <c r="O5" s="78" t="s">
        <v>380</v>
      </c>
    </row>
    <row r="6" spans="2:15" x14ac:dyDescent="0.25">
      <c r="B6" s="82" t="s">
        <v>287</v>
      </c>
      <c r="C6" s="69">
        <v>55</v>
      </c>
      <c r="M6" s="68" t="s">
        <v>288</v>
      </c>
      <c r="O6" s="78"/>
    </row>
    <row r="7" spans="2:15" x14ac:dyDescent="0.25">
      <c r="B7" s="82" t="s">
        <v>270</v>
      </c>
      <c r="C7" s="69" t="s">
        <v>281</v>
      </c>
      <c r="M7" s="68" t="s">
        <v>289</v>
      </c>
      <c r="O7" s="78"/>
    </row>
    <row r="8" spans="2:15" x14ac:dyDescent="0.25">
      <c r="B8" s="82" t="s">
        <v>271</v>
      </c>
      <c r="C8" s="69" t="s">
        <v>290</v>
      </c>
      <c r="M8" s="68" t="s">
        <v>291</v>
      </c>
      <c r="O8" s="78"/>
    </row>
    <row r="9" spans="2:15" x14ac:dyDescent="0.25">
      <c r="B9" s="82" t="s">
        <v>272</v>
      </c>
      <c r="C9" s="69" t="s">
        <v>279</v>
      </c>
      <c r="M9" s="68" t="s">
        <v>290</v>
      </c>
      <c r="O9" s="78"/>
    </row>
    <row r="10" spans="2:15" x14ac:dyDescent="0.25">
      <c r="B10" s="82" t="s">
        <v>273</v>
      </c>
      <c r="C10" s="69" t="s">
        <v>378</v>
      </c>
      <c r="M10" s="68" t="s">
        <v>292</v>
      </c>
    </row>
    <row r="11" spans="2:15" x14ac:dyDescent="0.25">
      <c r="B11" s="82" t="s">
        <v>274</v>
      </c>
      <c r="C11" s="69" t="s">
        <v>293</v>
      </c>
    </row>
    <row r="12" spans="2:15" x14ac:dyDescent="0.25">
      <c r="B12" s="82" t="s">
        <v>294</v>
      </c>
      <c r="C12" s="70">
        <v>45560</v>
      </c>
      <c r="D12" s="83" t="str">
        <f>TEXT(C12, "dd/mm/yyyy")</f>
        <v>25/09/2024</v>
      </c>
    </row>
    <row r="19" spans="2:13" x14ac:dyDescent="0.25">
      <c r="B19" s="68" t="s">
        <v>374</v>
      </c>
      <c r="I19" s="71"/>
      <c r="K19" s="68" t="s">
        <v>373</v>
      </c>
      <c r="L19" s="85"/>
    </row>
    <row r="20" spans="2:13" x14ac:dyDescent="0.25">
      <c r="B20" s="68" t="s">
        <v>375</v>
      </c>
      <c r="C20" s="68" t="str">
        <f>L21&amp;L22&amp;L24&amp;L25</f>
        <v xml:space="preserve">ชื่อ-นามสกุล        หมูเด้ง ขาหมู                   HN        1234567                   อายุ        55                   เพศ        F                   </v>
      </c>
      <c r="M20" s="84"/>
    </row>
    <row r="21" spans="2:13" x14ac:dyDescent="0.25">
      <c r="B21" s="68" t="s">
        <v>376</v>
      </c>
      <c r="C21" s="68" t="str">
        <f>L26&amp;L27&amp;L23</f>
        <v xml:space="preserve">การศึกษา        ป.โท                   มือที่ถนัด        RH                   วันที่ทำ        27/09/2024                   </v>
      </c>
      <c r="G21" s="71"/>
      <c r="L21" s="68" t="str">
        <f>_xlfn.CONCAT(B2,"-",B3, "        ", C2, " ", C3, "                   ")</f>
        <v xml:space="preserve">ชื่อ-นามสกุล        หมูเด้ง ขาหมู                   </v>
      </c>
    </row>
    <row r="22" spans="2:13" x14ac:dyDescent="0.25">
      <c r="B22" s="68" t="s">
        <v>377</v>
      </c>
      <c r="C22" s="68" t="str">
        <f>L28&amp;L29&amp;L30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L22" s="68" t="str">
        <f>_xlfn.CONCAT(B4, "        ", C4, "                   ")</f>
        <v xml:space="preserve">HN        1234567                   </v>
      </c>
    </row>
    <row r="23" spans="2:13" x14ac:dyDescent="0.25">
      <c r="L23" s="68" t="str">
        <f>_xlfn.CONCAT(B5, "        ", D5, "                   ")</f>
        <v xml:space="preserve">วันที่ทำ        27/09/2024                   </v>
      </c>
    </row>
    <row r="24" spans="2:13" x14ac:dyDescent="0.25">
      <c r="L24" s="68" t="str">
        <f>_xlfn.CONCAT(B6, "        ", C6, "                   ")</f>
        <v xml:space="preserve">อายุ        55                   </v>
      </c>
    </row>
    <row r="25" spans="2:13" x14ac:dyDescent="0.25">
      <c r="L25" s="68" t="str">
        <f t="shared" ref="L25:L29" si="0">_xlfn.CONCAT(B7, "        ", C7, "                   ")</f>
        <v xml:space="preserve">เพศ        F                   </v>
      </c>
    </row>
    <row r="26" spans="2:13" x14ac:dyDescent="0.25">
      <c r="L26" s="68" t="str">
        <f t="shared" si="0"/>
        <v xml:space="preserve">การศึกษา        ป.โท                   </v>
      </c>
    </row>
    <row r="27" spans="2:13" x14ac:dyDescent="0.25">
      <c r="L27" s="68" t="str">
        <f t="shared" si="0"/>
        <v xml:space="preserve">มือที่ถนัด        RH                   </v>
      </c>
    </row>
    <row r="28" spans="2:13" x14ac:dyDescent="0.25">
      <c r="B28" s="72"/>
      <c r="C28" s="72"/>
      <c r="D28" s="72"/>
      <c r="E28" s="72"/>
      <c r="F28" s="73"/>
      <c r="G28" s="73"/>
      <c r="H28" s="74"/>
      <c r="I28" s="74"/>
      <c r="L28" s="68" t="str">
        <f t="shared" si="0"/>
        <v xml:space="preserve">ผู้ทำ        Psychologist A                   </v>
      </c>
    </row>
    <row r="29" spans="2:13" x14ac:dyDescent="0.25">
      <c r="B29" s="73"/>
      <c r="C29" s="73"/>
      <c r="D29" s="72"/>
      <c r="E29" s="72"/>
      <c r="F29" s="73"/>
      <c r="G29" s="73"/>
      <c r="H29" s="73"/>
      <c r="I29" s="73"/>
      <c r="L29" s="68" t="str">
        <f t="shared" si="0"/>
        <v xml:space="preserve">แพทย์ผู้ส่ง        พญ.หมูเด้ง                   </v>
      </c>
    </row>
    <row r="30" spans="2:13" x14ac:dyDescent="0.25">
      <c r="B30" s="73"/>
      <c r="C30" s="73"/>
      <c r="D30" s="73"/>
      <c r="E30" s="73"/>
      <c r="F30" s="74"/>
      <c r="G30" s="74"/>
      <c r="H30" s="73"/>
      <c r="I30" s="73"/>
      <c r="L30" s="68" t="str">
        <f>_xlfn.CONCAT(B12, "        ", D12, "                   ")</f>
        <v xml:space="preserve">ครั้งก่อนทำวันที่        25/09/2024                   </v>
      </c>
    </row>
  </sheetData>
  <dataConsolidate/>
  <dataValidations count="7">
    <dataValidation type="date" operator="greaterThan" allowBlank="1" showInputMessage="1" showErrorMessage="1" sqref="G21 I19 C5 C12" xr:uid="{22150E87-F60B-9D42-9397-82A2639A667F}">
      <formula1>2000</formula1>
    </dataValidation>
    <dataValidation type="whole" allowBlank="1" showInputMessage="1" showErrorMessage="1" sqref="G19 C4" xr:uid="{A0F60242-0972-084F-9998-9D013B6E149A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I20 C9" xr:uid="{558F845B-B60B-EB45-B072-B77ECEB16D50}">
      <formula1>$N$3:$N$5</formula1>
    </dataValidation>
    <dataValidation type="list" allowBlank="1" showInputMessage="1" showErrorMessage="1" promptTitle="SELECT BELOW" prompt="หากไม่อยู่ในตัวเลือก กรุณาเติมข้างๆ" sqref="G20 C8" xr:uid="{3CB291EE-D347-9041-B97B-5C633CC906AD}">
      <formula1>$M$3:$M$17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sheetPr>
    <pageSetUpPr fitToPage="1"/>
  </sheetPr>
  <dimension ref="B2:I42"/>
  <sheetViews>
    <sheetView topLeftCell="A20" zoomScale="75" zoomScaleNormal="75" zoomScaleSheetLayoutView="75" workbookViewId="0">
      <selection activeCell="K42" sqref="K42"/>
    </sheetView>
  </sheetViews>
  <sheetFormatPr baseColWidth="10" defaultColWidth="9.19921875" defaultRowHeight="21" x14ac:dyDescent="0.35"/>
  <cols>
    <col min="1" max="1" width="6" style="2" customWidth="1"/>
    <col min="2" max="2" width="32.3984375" style="2" customWidth="1"/>
    <col min="3" max="3" width="15.796875" style="2" bestFit="1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3.25" customHeight="1" x14ac:dyDescent="0.3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ht="23.25" customHeight="1" x14ac:dyDescent="0.3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3.25" customHeight="1" thickBot="1" x14ac:dyDescent="0.4">
      <c r="B5" s="3"/>
    </row>
    <row r="6" spans="2:9" ht="28" thickBot="1" x14ac:dyDescent="0.4">
      <c r="B6" s="164" t="s">
        <v>0</v>
      </c>
      <c r="C6" s="165"/>
      <c r="D6" s="165"/>
      <c r="E6" s="165"/>
      <c r="F6" s="165"/>
      <c r="G6" s="166"/>
    </row>
    <row r="7" spans="2:9" ht="28" x14ac:dyDescent="0.45">
      <c r="B7" s="161" t="s">
        <v>191</v>
      </c>
      <c r="C7" s="87" t="s">
        <v>13</v>
      </c>
      <c r="D7" s="87" t="s">
        <v>21</v>
      </c>
      <c r="E7" s="87" t="s">
        <v>14</v>
      </c>
      <c r="F7" s="159"/>
      <c r="G7" s="4"/>
    </row>
    <row r="8" spans="2:9" ht="25" x14ac:dyDescent="0.35">
      <c r="B8" s="6" t="s">
        <v>5</v>
      </c>
      <c r="C8" s="12" t="s">
        <v>229</v>
      </c>
      <c r="D8" s="12" t="s">
        <v>230</v>
      </c>
      <c r="E8" s="12" t="e">
        <f t="shared" ref="E8:E13" si="0">(D8-10)/3</f>
        <v>#VALUE!</v>
      </c>
      <c r="F8" s="12"/>
      <c r="G8" s="4"/>
    </row>
    <row r="9" spans="2:9" ht="25" x14ac:dyDescent="0.35">
      <c r="B9" s="9" t="s">
        <v>6</v>
      </c>
      <c r="C9" s="12" t="s">
        <v>229</v>
      </c>
      <c r="D9" s="12" t="s">
        <v>230</v>
      </c>
      <c r="E9" s="12" t="e">
        <f t="shared" si="0"/>
        <v>#VALUE!</v>
      </c>
      <c r="F9" s="12"/>
      <c r="G9" s="4"/>
    </row>
    <row r="10" spans="2:9" ht="25" x14ac:dyDescent="0.35">
      <c r="B10" s="9" t="s">
        <v>7</v>
      </c>
      <c r="C10" s="12" t="s">
        <v>229</v>
      </c>
      <c r="D10" s="12" t="s">
        <v>230</v>
      </c>
      <c r="E10" s="12" t="e">
        <f t="shared" si="0"/>
        <v>#VALUE!</v>
      </c>
      <c r="F10" s="12"/>
      <c r="G10" s="16"/>
    </row>
    <row r="11" spans="2:9" ht="25" x14ac:dyDescent="0.35">
      <c r="B11" s="9" t="s">
        <v>193</v>
      </c>
      <c r="C11" s="12" t="s">
        <v>229</v>
      </c>
      <c r="D11" s="12" t="s">
        <v>230</v>
      </c>
      <c r="E11" s="12" t="e">
        <f t="shared" si="0"/>
        <v>#VALUE!</v>
      </c>
      <c r="F11" s="12"/>
      <c r="G11" s="16"/>
    </row>
    <row r="12" spans="2:9" ht="25" x14ac:dyDescent="0.35">
      <c r="B12" s="9" t="s">
        <v>259</v>
      </c>
      <c r="C12" s="12" t="s">
        <v>229</v>
      </c>
      <c r="D12" s="12" t="s">
        <v>230</v>
      </c>
      <c r="E12" s="12" t="e">
        <f t="shared" si="0"/>
        <v>#VALUE!</v>
      </c>
      <c r="F12" s="12"/>
      <c r="G12" s="16"/>
    </row>
    <row r="13" spans="2:9" ht="50" x14ac:dyDescent="0.35">
      <c r="B13" s="9" t="s">
        <v>257</v>
      </c>
      <c r="C13" s="12" t="s">
        <v>229</v>
      </c>
      <c r="D13" s="12" t="s">
        <v>230</v>
      </c>
      <c r="E13" s="12" t="e">
        <f t="shared" si="0"/>
        <v>#VALUE!</v>
      </c>
      <c r="F13" s="12"/>
      <c r="G13" s="16"/>
    </row>
    <row r="14" spans="2:9" ht="50" x14ac:dyDescent="0.35">
      <c r="B14" s="9" t="s">
        <v>258</v>
      </c>
      <c r="C14" s="12"/>
      <c r="D14" s="12"/>
      <c r="E14" s="12"/>
      <c r="F14" s="12"/>
      <c r="G14" s="16"/>
    </row>
    <row r="15" spans="2:9" ht="24" x14ac:dyDescent="0.35">
      <c r="B15" s="9"/>
      <c r="C15" s="12"/>
      <c r="D15" s="12"/>
      <c r="E15" s="12"/>
      <c r="F15" s="12"/>
      <c r="G15" s="16"/>
    </row>
    <row r="16" spans="2:9" ht="25" x14ac:dyDescent="0.35">
      <c r="B16" s="9" t="s">
        <v>8</v>
      </c>
      <c r="C16" s="12" t="s">
        <v>229</v>
      </c>
      <c r="D16" s="12" t="s">
        <v>230</v>
      </c>
      <c r="E16" s="12" t="e">
        <f t="shared" ref="E16:E21" si="1">(D16-10)/3</f>
        <v>#VALUE!</v>
      </c>
      <c r="F16" s="12"/>
      <c r="G16" s="16"/>
    </row>
    <row r="17" spans="2:7" ht="25" x14ac:dyDescent="0.35">
      <c r="B17" s="9" t="s">
        <v>9</v>
      </c>
      <c r="C17" s="12" t="s">
        <v>229</v>
      </c>
      <c r="D17" s="12" t="s">
        <v>230</v>
      </c>
      <c r="E17" s="12" t="e">
        <f t="shared" si="1"/>
        <v>#VALUE!</v>
      </c>
      <c r="F17" s="12"/>
      <c r="G17" s="16"/>
    </row>
    <row r="18" spans="2:7" ht="25" x14ac:dyDescent="0.35">
      <c r="B18" s="9" t="s">
        <v>260</v>
      </c>
      <c r="C18" s="12" t="s">
        <v>229</v>
      </c>
      <c r="D18" s="12" t="s">
        <v>230</v>
      </c>
      <c r="E18" s="12" t="e">
        <f t="shared" si="1"/>
        <v>#VALUE!</v>
      </c>
      <c r="F18" s="12"/>
      <c r="G18" s="16"/>
    </row>
    <row r="19" spans="2:7" ht="25" x14ac:dyDescent="0.35">
      <c r="B19" s="9" t="s">
        <v>192</v>
      </c>
      <c r="C19" s="12" t="s">
        <v>229</v>
      </c>
      <c r="D19" s="12" t="s">
        <v>230</v>
      </c>
      <c r="E19" s="12" t="e">
        <f t="shared" si="1"/>
        <v>#VALUE!</v>
      </c>
      <c r="F19" s="12"/>
      <c r="G19" s="16"/>
    </row>
    <row r="20" spans="2:7" ht="25" x14ac:dyDescent="0.35">
      <c r="B20" s="9" t="s">
        <v>194</v>
      </c>
      <c r="C20" s="12" t="s">
        <v>229</v>
      </c>
      <c r="D20" s="12" t="s">
        <v>230</v>
      </c>
      <c r="E20" s="12" t="e">
        <f t="shared" si="1"/>
        <v>#VALUE!</v>
      </c>
      <c r="F20" s="57"/>
      <c r="G20" s="16"/>
    </row>
    <row r="21" spans="2:7" ht="25" x14ac:dyDescent="0.35">
      <c r="B21" s="9" t="s">
        <v>203</v>
      </c>
      <c r="C21" s="12" t="s">
        <v>229</v>
      </c>
      <c r="D21" s="12" t="s">
        <v>230</v>
      </c>
      <c r="E21" s="12" t="e">
        <f t="shared" si="1"/>
        <v>#VALUE!</v>
      </c>
      <c r="F21" s="12"/>
      <c r="G21" s="16"/>
    </row>
    <row r="22" spans="2:7" ht="25" x14ac:dyDescent="0.35">
      <c r="B22" s="9" t="s">
        <v>199</v>
      </c>
      <c r="C22" s="12" t="s">
        <v>261</v>
      </c>
      <c r="D22" s="12"/>
      <c r="E22" s="12"/>
      <c r="F22" s="12"/>
      <c r="G22" s="16"/>
    </row>
    <row r="23" spans="2:7" ht="25" x14ac:dyDescent="0.35">
      <c r="B23" s="9" t="s">
        <v>201</v>
      </c>
      <c r="C23" s="12" t="s">
        <v>261</v>
      </c>
      <c r="D23" s="12"/>
      <c r="E23" s="12"/>
      <c r="F23" s="12"/>
      <c r="G23" s="16"/>
    </row>
    <row r="24" spans="2:7" ht="25" x14ac:dyDescent="0.35">
      <c r="B24" s="9" t="s">
        <v>231</v>
      </c>
      <c r="C24" s="12" t="s">
        <v>261</v>
      </c>
      <c r="D24" s="12"/>
      <c r="E24" s="12"/>
      <c r="F24" s="12"/>
      <c r="G24" s="16"/>
    </row>
    <row r="25" spans="2:7" ht="25" x14ac:dyDescent="0.35">
      <c r="B25" s="9" t="s">
        <v>200</v>
      </c>
      <c r="C25" s="12" t="s">
        <v>261</v>
      </c>
      <c r="D25" s="12"/>
      <c r="E25" s="12"/>
      <c r="F25" s="12"/>
      <c r="G25" s="16"/>
    </row>
    <row r="26" spans="2:7" ht="25" x14ac:dyDescent="0.35">
      <c r="B26" s="9" t="s">
        <v>202</v>
      </c>
      <c r="C26" s="12" t="s">
        <v>261</v>
      </c>
      <c r="D26" s="12"/>
      <c r="E26" s="12"/>
      <c r="F26" s="12"/>
      <c r="G26" s="16"/>
    </row>
    <row r="27" spans="2:7" ht="24" x14ac:dyDescent="0.35">
      <c r="B27" s="5"/>
      <c r="C27" s="12"/>
      <c r="D27" s="12"/>
      <c r="E27" s="12"/>
      <c r="F27" s="12"/>
      <c r="G27" s="16"/>
    </row>
    <row r="28" spans="2:7" ht="25" x14ac:dyDescent="0.35">
      <c r="B28" s="6" t="s">
        <v>10</v>
      </c>
      <c r="C28" s="12" t="s">
        <v>262</v>
      </c>
      <c r="D28" s="12"/>
      <c r="E28" s="12" t="e">
        <f>(C28-100)/15</f>
        <v>#VALUE!</v>
      </c>
      <c r="F28" s="12"/>
      <c r="G28" s="16"/>
    </row>
    <row r="29" spans="2:7" ht="25" x14ac:dyDescent="0.35">
      <c r="B29" s="6" t="s">
        <v>11</v>
      </c>
      <c r="C29" s="12" t="s">
        <v>263</v>
      </c>
      <c r="D29" s="12"/>
      <c r="E29" s="12" t="e">
        <f>(C29-100)/15</f>
        <v>#VALUE!</v>
      </c>
      <c r="F29" s="12"/>
      <c r="G29" s="16"/>
    </row>
    <row r="30" spans="2:7" ht="25" x14ac:dyDescent="0.35">
      <c r="B30" s="6" t="s">
        <v>12</v>
      </c>
      <c r="C30" s="12" t="s">
        <v>264</v>
      </c>
      <c r="D30" s="12"/>
      <c r="E30" s="12" t="e">
        <f>(C30-100)/15</f>
        <v>#VALUE!</v>
      </c>
      <c r="F30" s="12"/>
      <c r="G30" s="16"/>
    </row>
    <row r="31" spans="2:7" ht="21" customHeight="1" x14ac:dyDescent="0.35">
      <c r="B31" s="6"/>
      <c r="C31" s="12"/>
      <c r="D31" s="12"/>
      <c r="E31" s="12"/>
      <c r="F31" s="12"/>
      <c r="G31" s="16"/>
    </row>
    <row r="32" spans="2:7" ht="25" x14ac:dyDescent="0.35">
      <c r="B32" s="6" t="s">
        <v>196</v>
      </c>
      <c r="C32" s="12" t="s">
        <v>265</v>
      </c>
      <c r="D32" s="12"/>
      <c r="E32" s="12" t="e">
        <f>(C32-100)/15</f>
        <v>#VALUE!</v>
      </c>
      <c r="F32" s="12"/>
      <c r="G32" s="16"/>
    </row>
    <row r="33" spans="2:7" ht="25" x14ac:dyDescent="0.35">
      <c r="B33" s="6" t="s">
        <v>195</v>
      </c>
      <c r="C33" s="12" t="s">
        <v>266</v>
      </c>
      <c r="D33" s="12"/>
      <c r="E33" s="12" t="e">
        <f>(C33-100)/15</f>
        <v>#VALUE!</v>
      </c>
      <c r="F33" s="12"/>
      <c r="G33" s="16"/>
    </row>
    <row r="34" spans="2:7" ht="25" x14ac:dyDescent="0.35">
      <c r="B34" s="6" t="s">
        <v>197</v>
      </c>
      <c r="C34" s="12" t="s">
        <v>267</v>
      </c>
      <c r="D34" s="12"/>
      <c r="E34" s="12" t="e">
        <f>(C34-100)/15</f>
        <v>#VALUE!</v>
      </c>
      <c r="F34" s="12"/>
      <c r="G34" s="16"/>
    </row>
    <row r="35" spans="2:7" ht="24" x14ac:dyDescent="0.35">
      <c r="B35" s="6"/>
      <c r="C35" s="12"/>
      <c r="D35" s="12"/>
      <c r="E35" s="12"/>
      <c r="F35" s="12"/>
      <c r="G35" s="16"/>
    </row>
    <row r="36" spans="2:7" ht="25" x14ac:dyDescent="0.35">
      <c r="B36" s="5" t="s">
        <v>216</v>
      </c>
      <c r="C36" s="12" t="e">
        <f>C37+E37+C39+E39+G39+G40+G41+E41+E40+C40+C41</f>
        <v>#VALUE!</v>
      </c>
      <c r="D36" s="12"/>
      <c r="E36" s="12"/>
      <c r="F36" s="12"/>
      <c r="G36" s="16"/>
    </row>
    <row r="37" spans="2:7" ht="25" x14ac:dyDescent="0.4">
      <c r="B37" s="63" t="s">
        <v>212</v>
      </c>
      <c r="C37" s="12" t="s">
        <v>229</v>
      </c>
      <c r="D37" s="158" t="s">
        <v>217</v>
      </c>
      <c r="E37" s="12" t="s">
        <v>229</v>
      </c>
      <c r="F37" s="12"/>
      <c r="G37" s="16"/>
    </row>
    <row r="38" spans="2:7" ht="24" customHeight="1" x14ac:dyDescent="0.4">
      <c r="B38" s="162" t="s">
        <v>211</v>
      </c>
      <c r="F38" s="158"/>
      <c r="G38" s="16"/>
    </row>
    <row r="39" spans="2:7" ht="25" x14ac:dyDescent="0.4">
      <c r="B39" s="6" t="s">
        <v>213</v>
      </c>
      <c r="C39" s="12" t="s">
        <v>229</v>
      </c>
      <c r="D39" s="158" t="s">
        <v>218</v>
      </c>
      <c r="E39" s="12" t="s">
        <v>229</v>
      </c>
      <c r="F39" s="158" t="s">
        <v>221</v>
      </c>
      <c r="G39" s="16" t="s">
        <v>229</v>
      </c>
    </row>
    <row r="40" spans="2:7" ht="24" x14ac:dyDescent="0.4">
      <c r="B40" s="10" t="s">
        <v>214</v>
      </c>
      <c r="C40" s="12" t="s">
        <v>229</v>
      </c>
      <c r="D40" s="158" t="s">
        <v>219</v>
      </c>
      <c r="E40" s="12" t="s">
        <v>229</v>
      </c>
      <c r="F40" s="158" t="s">
        <v>222</v>
      </c>
      <c r="G40" s="16" t="s">
        <v>229</v>
      </c>
    </row>
    <row r="41" spans="2:7" ht="25" thickBot="1" x14ac:dyDescent="0.45">
      <c r="B41" s="11" t="s">
        <v>215</v>
      </c>
      <c r="C41" s="14" t="s">
        <v>229</v>
      </c>
      <c r="D41" s="163" t="s">
        <v>220</v>
      </c>
      <c r="E41" s="14" t="s">
        <v>229</v>
      </c>
      <c r="F41" s="163" t="s">
        <v>223</v>
      </c>
      <c r="G41" s="65" t="s">
        <v>229</v>
      </c>
    </row>
    <row r="42" spans="2:7" ht="24" x14ac:dyDescent="0.4">
      <c r="B42" s="160"/>
      <c r="C42" s="160"/>
      <c r="D42" s="160"/>
    </row>
  </sheetData>
  <mergeCells count="1">
    <mergeCell ref="B6:G6"/>
  </mergeCells>
  <phoneticPr fontId="0" type="noConversion"/>
  <pageMargins left="0.98425196850393704" right="0.35433070866141703" top="0.61" bottom="0.23622047244094499" header="0.23622047244094499" footer="0.23622047244094499"/>
  <pageSetup paperSize="9" scale="6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sheetPr>
    <pageSetUpPr fitToPage="1"/>
  </sheetPr>
  <dimension ref="A2:I78"/>
  <sheetViews>
    <sheetView topLeftCell="A36" zoomScale="150" zoomScaleNormal="150" workbookViewId="0">
      <selection activeCell="K43" sqref="K43"/>
    </sheetView>
  </sheetViews>
  <sheetFormatPr baseColWidth="10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3.796875" customWidth="1"/>
    <col min="9" max="255" width="9" customWidth="1"/>
  </cols>
  <sheetData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0" thickBot="1" x14ac:dyDescent="0.3"/>
    <row r="6" spans="2:9" ht="22" thickBot="1" x14ac:dyDescent="0.4">
      <c r="B6" s="170" t="s">
        <v>102</v>
      </c>
      <c r="C6" s="171"/>
      <c r="D6" s="171"/>
      <c r="E6" s="171"/>
      <c r="F6" s="172"/>
    </row>
    <row r="7" spans="2:9" ht="25" x14ac:dyDescent="0.4">
      <c r="B7" s="42"/>
      <c r="C7" s="43" t="s">
        <v>13</v>
      </c>
      <c r="D7" s="44" t="s">
        <v>21</v>
      </c>
      <c r="E7" s="44" t="s">
        <v>18</v>
      </c>
      <c r="F7" s="45"/>
    </row>
    <row r="8" spans="2:9" ht="25" x14ac:dyDescent="0.25">
      <c r="B8" s="5" t="s">
        <v>2</v>
      </c>
      <c r="C8" s="22"/>
      <c r="D8" s="1"/>
      <c r="E8" s="1"/>
      <c r="F8" s="23"/>
    </row>
    <row r="9" spans="2:9" ht="25" x14ac:dyDescent="0.25">
      <c r="B9" s="5" t="s">
        <v>138</v>
      </c>
      <c r="C9" s="22"/>
      <c r="D9" s="1"/>
      <c r="E9" s="1"/>
      <c r="F9" s="23"/>
    </row>
    <row r="10" spans="2:9" ht="25" x14ac:dyDescent="0.35">
      <c r="B10" s="6" t="s">
        <v>110</v>
      </c>
      <c r="C10" s="22" t="s">
        <v>232</v>
      </c>
      <c r="D10" s="12" t="s">
        <v>230</v>
      </c>
      <c r="E10" s="12" t="e">
        <f>(D10-10)/3</f>
        <v>#VALUE!</v>
      </c>
      <c r="F10" s="16"/>
    </row>
    <row r="11" spans="2:9" ht="26.25" customHeight="1" x14ac:dyDescent="0.35">
      <c r="B11" s="6" t="s">
        <v>111</v>
      </c>
      <c r="C11" s="22" t="s">
        <v>233</v>
      </c>
      <c r="D11" s="12" t="s">
        <v>230</v>
      </c>
      <c r="E11" s="12" t="e">
        <f>(D11-10)/3</f>
        <v>#VALUE!</v>
      </c>
      <c r="F11" s="16"/>
    </row>
    <row r="12" spans="2:9" ht="25" x14ac:dyDescent="0.35">
      <c r="B12" s="6" t="s">
        <v>112</v>
      </c>
      <c r="C12" s="22" t="s">
        <v>234</v>
      </c>
      <c r="D12" s="12" t="s">
        <v>230</v>
      </c>
      <c r="E12" s="12" t="e">
        <f>(D12-10)/3</f>
        <v>#VALUE!</v>
      </c>
      <c r="F12" s="23"/>
    </row>
    <row r="13" spans="2:9" ht="25" x14ac:dyDescent="0.25">
      <c r="B13" s="24" t="s">
        <v>139</v>
      </c>
      <c r="C13" s="56"/>
      <c r="D13" s="58"/>
      <c r="E13" s="1"/>
      <c r="F13" s="23"/>
    </row>
    <row r="14" spans="2:9" ht="25" x14ac:dyDescent="0.35">
      <c r="B14" s="6" t="s">
        <v>113</v>
      </c>
      <c r="C14" s="22" t="s">
        <v>234</v>
      </c>
      <c r="D14" s="12" t="s">
        <v>230</v>
      </c>
      <c r="E14" s="12" t="e">
        <f>(D14-10)/3</f>
        <v>#VALUE!</v>
      </c>
      <c r="F14" s="23"/>
    </row>
    <row r="15" spans="2:9" ht="24.75" customHeight="1" x14ac:dyDescent="0.35">
      <c r="B15" s="6" t="s">
        <v>235</v>
      </c>
      <c r="C15" s="22" t="s">
        <v>233</v>
      </c>
      <c r="D15" s="12" t="s">
        <v>230</v>
      </c>
      <c r="E15" s="12" t="e">
        <f>(D15-10)/3</f>
        <v>#VALUE!</v>
      </c>
      <c r="F15" s="23"/>
    </row>
    <row r="16" spans="2:9" ht="25" x14ac:dyDescent="0.35">
      <c r="B16" s="9" t="s">
        <v>114</v>
      </c>
      <c r="C16" s="22" t="s">
        <v>234</v>
      </c>
      <c r="D16" s="12" t="s">
        <v>230</v>
      </c>
      <c r="E16" s="12" t="e">
        <f>(D16-10)/3</f>
        <v>#VALUE!</v>
      </c>
      <c r="F16" s="16"/>
    </row>
    <row r="17" spans="1:6" ht="25" x14ac:dyDescent="0.25">
      <c r="B17" s="24" t="s">
        <v>140</v>
      </c>
      <c r="C17" s="56"/>
      <c r="D17" s="58"/>
      <c r="E17" s="1"/>
      <c r="F17" s="23"/>
    </row>
    <row r="18" spans="1:6" ht="25" x14ac:dyDescent="0.35">
      <c r="A18" s="25"/>
      <c r="B18" s="9" t="s">
        <v>115</v>
      </c>
      <c r="C18" s="64" t="s">
        <v>234</v>
      </c>
      <c r="D18" s="12" t="s">
        <v>21</v>
      </c>
      <c r="E18" s="12" t="e">
        <f>(D18-10)/3</f>
        <v>#VALUE!</v>
      </c>
      <c r="F18" s="16"/>
    </row>
    <row r="19" spans="1:6" ht="25" x14ac:dyDescent="0.35">
      <c r="B19" s="9" t="s">
        <v>24</v>
      </c>
      <c r="C19" s="64" t="s">
        <v>234</v>
      </c>
      <c r="D19" s="60" t="s">
        <v>204</v>
      </c>
      <c r="E19" s="12" t="s">
        <v>234</v>
      </c>
      <c r="F19" s="23"/>
    </row>
    <row r="20" spans="1:6" ht="24" x14ac:dyDescent="0.35">
      <c r="B20" s="9"/>
      <c r="C20" s="64"/>
      <c r="D20" s="60" t="s">
        <v>205</v>
      </c>
      <c r="E20" s="12" t="s">
        <v>234</v>
      </c>
      <c r="F20" s="23"/>
    </row>
    <row r="21" spans="1:6" ht="24" x14ac:dyDescent="0.35">
      <c r="B21" s="9"/>
      <c r="C21" s="64"/>
      <c r="D21" s="60" t="s">
        <v>206</v>
      </c>
      <c r="E21" s="12" t="s">
        <v>234</v>
      </c>
      <c r="F21" s="23"/>
    </row>
    <row r="22" spans="1:6" ht="24" x14ac:dyDescent="0.35">
      <c r="B22" s="9"/>
      <c r="C22" s="64"/>
      <c r="D22" s="60" t="s">
        <v>207</v>
      </c>
      <c r="E22" s="12" t="s">
        <v>234</v>
      </c>
      <c r="F22" s="23"/>
    </row>
    <row r="23" spans="1:6" ht="25" x14ac:dyDescent="0.35">
      <c r="B23" s="9" t="s">
        <v>116</v>
      </c>
      <c r="C23" s="64" t="s">
        <v>236</v>
      </c>
      <c r="D23" s="12" t="s">
        <v>230</v>
      </c>
      <c r="E23" s="12" t="e">
        <f>(D23-10)/3</f>
        <v>#VALUE!</v>
      </c>
      <c r="F23" s="23"/>
    </row>
    <row r="24" spans="1:6" ht="25" x14ac:dyDescent="0.25">
      <c r="B24" s="24" t="s">
        <v>141</v>
      </c>
      <c r="C24" s="22"/>
      <c r="D24" s="1"/>
      <c r="E24" s="1"/>
      <c r="F24" s="23"/>
    </row>
    <row r="25" spans="1:6" ht="25" x14ac:dyDescent="0.35">
      <c r="B25" s="9" t="s">
        <v>117</v>
      </c>
      <c r="C25" s="22" t="s">
        <v>234</v>
      </c>
      <c r="D25" s="12" t="s">
        <v>230</v>
      </c>
      <c r="E25" s="12" t="e">
        <f>(D25-10)/3</f>
        <v>#VALUE!</v>
      </c>
      <c r="F25" s="16"/>
    </row>
    <row r="26" spans="1:6" ht="25" x14ac:dyDescent="0.35">
      <c r="B26" s="9" t="s">
        <v>25</v>
      </c>
      <c r="C26" s="22" t="s">
        <v>234</v>
      </c>
      <c r="D26" s="60" t="s">
        <v>208</v>
      </c>
      <c r="E26" s="12" t="s">
        <v>234</v>
      </c>
      <c r="F26" s="16"/>
    </row>
    <row r="27" spans="1:6" ht="24" x14ac:dyDescent="0.35">
      <c r="B27" s="9"/>
      <c r="C27" s="59"/>
      <c r="D27" s="60" t="s">
        <v>205</v>
      </c>
      <c r="E27" s="12" t="s">
        <v>234</v>
      </c>
      <c r="F27" s="16"/>
    </row>
    <row r="28" spans="1:6" ht="24" x14ac:dyDescent="0.35">
      <c r="B28" s="9"/>
      <c r="C28" s="59"/>
      <c r="D28" s="60" t="s">
        <v>206</v>
      </c>
      <c r="E28" s="12" t="s">
        <v>234</v>
      </c>
      <c r="F28" s="16"/>
    </row>
    <row r="29" spans="1:6" ht="24" x14ac:dyDescent="0.35">
      <c r="B29" s="9"/>
      <c r="C29" s="59"/>
      <c r="D29" s="60" t="s">
        <v>207</v>
      </c>
      <c r="E29" s="12" t="s">
        <v>234</v>
      </c>
      <c r="F29" s="16"/>
    </row>
    <row r="30" spans="1:6" ht="25" x14ac:dyDescent="0.35">
      <c r="B30" s="9" t="s">
        <v>118</v>
      </c>
      <c r="C30" s="22" t="s">
        <v>236</v>
      </c>
      <c r="D30" s="12" t="s">
        <v>230</v>
      </c>
      <c r="E30" s="12" t="e">
        <f>(D30-10)/3</f>
        <v>#VALUE!</v>
      </c>
      <c r="F30" s="16"/>
    </row>
    <row r="31" spans="1:6" ht="25" x14ac:dyDescent="0.35">
      <c r="B31" s="24" t="s">
        <v>44</v>
      </c>
      <c r="C31" s="22"/>
      <c r="D31" s="12"/>
      <c r="E31" s="12"/>
      <c r="F31" s="16"/>
    </row>
    <row r="32" spans="1:6" ht="25" x14ac:dyDescent="0.35">
      <c r="B32" s="9" t="s">
        <v>137</v>
      </c>
      <c r="C32" s="22" t="s">
        <v>234</v>
      </c>
      <c r="D32" s="12" t="s">
        <v>230</v>
      </c>
      <c r="E32" s="12" t="e">
        <f>(D32-10)/3</f>
        <v>#VALUE!</v>
      </c>
      <c r="F32" s="16"/>
    </row>
    <row r="33" spans="2:9" ht="25" x14ac:dyDescent="0.35">
      <c r="B33" s="24" t="s">
        <v>45</v>
      </c>
      <c r="C33" s="59"/>
      <c r="D33" s="12"/>
      <c r="E33" s="12"/>
      <c r="F33" s="16"/>
    </row>
    <row r="34" spans="2:9" ht="25" x14ac:dyDescent="0.35">
      <c r="B34" s="9" t="s">
        <v>142</v>
      </c>
      <c r="C34" s="22" t="s">
        <v>234</v>
      </c>
      <c r="D34" s="12" t="s">
        <v>230</v>
      </c>
      <c r="E34" s="12" t="e">
        <f>(D34-10)/3</f>
        <v>#VALUE!</v>
      </c>
      <c r="F34" s="16"/>
    </row>
    <row r="35" spans="2:9" ht="25" x14ac:dyDescent="0.35">
      <c r="B35" s="24" t="s">
        <v>46</v>
      </c>
      <c r="C35" s="59"/>
      <c r="D35" s="12"/>
      <c r="E35" s="12"/>
      <c r="F35" s="16"/>
    </row>
    <row r="36" spans="2:9" ht="25" x14ac:dyDescent="0.35">
      <c r="B36" s="9" t="s">
        <v>143</v>
      </c>
      <c r="C36" s="64" t="s">
        <v>234</v>
      </c>
      <c r="D36" s="12" t="s">
        <v>230</v>
      </c>
      <c r="E36" s="12" t="e">
        <f>(D36-10)/3</f>
        <v>#VALUE!</v>
      </c>
      <c r="F36" s="16"/>
    </row>
    <row r="37" spans="2:9" ht="25" x14ac:dyDescent="0.35">
      <c r="B37" s="9" t="s">
        <v>144</v>
      </c>
      <c r="C37" s="22" t="s">
        <v>236</v>
      </c>
      <c r="D37" s="12" t="s">
        <v>230</v>
      </c>
      <c r="E37" s="12" t="e">
        <f>(D37-10)/3</f>
        <v>#VALUE!</v>
      </c>
      <c r="F37" s="16"/>
    </row>
    <row r="38" spans="2:9" ht="25" x14ac:dyDescent="0.35">
      <c r="B38" s="24" t="s">
        <v>33</v>
      </c>
      <c r="C38" s="56"/>
      <c r="D38" s="57"/>
      <c r="E38" s="12"/>
      <c r="F38" s="16"/>
    </row>
    <row r="39" spans="2:9" ht="25" x14ac:dyDescent="0.35">
      <c r="B39" s="9" t="s">
        <v>145</v>
      </c>
      <c r="C39" s="59" t="s">
        <v>234</v>
      </c>
      <c r="D39" s="12" t="s">
        <v>230</v>
      </c>
      <c r="E39" s="12" t="e">
        <f>(D39-10)/3</f>
        <v>#VALUE!</v>
      </c>
      <c r="F39" s="16"/>
    </row>
    <row r="40" spans="2:9" ht="25" x14ac:dyDescent="0.35">
      <c r="B40" s="9" t="s">
        <v>144</v>
      </c>
      <c r="C40" s="22" t="s">
        <v>236</v>
      </c>
      <c r="D40" s="12" t="s">
        <v>230</v>
      </c>
      <c r="E40" s="12" t="e">
        <f>(D40-10)/3</f>
        <v>#VALUE!</v>
      </c>
      <c r="F40" s="16"/>
    </row>
    <row r="41" spans="2:9" ht="50" x14ac:dyDescent="0.35">
      <c r="B41" s="24" t="s">
        <v>146</v>
      </c>
      <c r="C41" s="59" t="str">
        <f>conceptual!$C$11</f>
        <v>RSRSRSRSRS</v>
      </c>
      <c r="D41" s="12" t="str">
        <f>conceptual!$D$11</f>
        <v>ASSASSASS</v>
      </c>
      <c r="E41" s="12" t="e">
        <f>(D41-10)/3</f>
        <v>#VALUE!</v>
      </c>
      <c r="F41" s="16"/>
    </row>
    <row r="42" spans="2:9" ht="26" thickBot="1" x14ac:dyDescent="0.4">
      <c r="B42" s="26" t="s">
        <v>128</v>
      </c>
      <c r="C42" s="62" t="s">
        <v>234</v>
      </c>
      <c r="D42" s="14" t="s">
        <v>230</v>
      </c>
      <c r="E42" s="14" t="e">
        <f>(D42-10)/3</f>
        <v>#VALUE!</v>
      </c>
      <c r="F42" s="15"/>
    </row>
    <row r="45" spans="2:9" x14ac:dyDescent="0.25">
      <c r="B45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5" s="72"/>
      <c r="D45" s="72"/>
      <c r="E45" s="72"/>
      <c r="F45" s="73"/>
      <c r="G45" s="73"/>
      <c r="H45" s="74"/>
      <c r="I45" s="74"/>
    </row>
    <row r="46" spans="2:9" x14ac:dyDescent="0.25">
      <c r="B46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46" s="73"/>
      <c r="D46" s="72"/>
      <c r="E46" s="72"/>
      <c r="F46" s="73"/>
      <c r="G46" s="73"/>
      <c r="H46" s="73"/>
      <c r="I46" s="73"/>
    </row>
    <row r="47" spans="2:9" x14ac:dyDescent="0.25">
      <c r="B47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7" s="73"/>
      <c r="D47" s="73"/>
      <c r="E47" s="73"/>
      <c r="F47" s="74"/>
      <c r="G47" s="74"/>
      <c r="H47" s="73"/>
      <c r="I47" s="73"/>
    </row>
    <row r="48" spans="2:9" ht="20" thickBot="1" x14ac:dyDescent="0.3"/>
    <row r="49" spans="1:8" ht="25" thickBot="1" x14ac:dyDescent="0.3">
      <c r="B49" s="167" t="s">
        <v>51</v>
      </c>
      <c r="C49" s="168"/>
      <c r="D49" s="168"/>
      <c r="E49" s="168"/>
      <c r="F49" s="168"/>
      <c r="G49" s="168"/>
      <c r="H49" s="169"/>
    </row>
    <row r="50" spans="1:8" ht="50" x14ac:dyDescent="0.4">
      <c r="B50" s="27" t="s">
        <v>2</v>
      </c>
      <c r="C50" s="19" t="s">
        <v>13</v>
      </c>
      <c r="D50" s="20" t="s">
        <v>21</v>
      </c>
      <c r="E50" s="20" t="s">
        <v>16</v>
      </c>
      <c r="F50" s="20" t="s">
        <v>17</v>
      </c>
      <c r="G50" s="20" t="s">
        <v>18</v>
      </c>
      <c r="H50" s="21" t="s">
        <v>15</v>
      </c>
    </row>
    <row r="51" spans="1:8" ht="21" x14ac:dyDescent="0.35">
      <c r="B51" s="28"/>
      <c r="C51" s="1"/>
      <c r="H51" s="4"/>
    </row>
    <row r="52" spans="1:8" ht="25" x14ac:dyDescent="0.35">
      <c r="B52" s="29" t="s">
        <v>129</v>
      </c>
      <c r="C52" s="22"/>
      <c r="D52" s="1"/>
      <c r="E52" s="12" t="s">
        <v>237</v>
      </c>
      <c r="F52" s="12" t="s">
        <v>238</v>
      </c>
      <c r="G52" s="60" t="e">
        <f t="shared" ref="G52:G59" si="0">(F52-100)/15</f>
        <v>#VALUE!</v>
      </c>
      <c r="H52" s="16" t="s">
        <v>239</v>
      </c>
    </row>
    <row r="53" spans="1:8" ht="25" x14ac:dyDescent="0.35">
      <c r="B53" s="29" t="s">
        <v>130</v>
      </c>
      <c r="C53" s="22"/>
      <c r="D53" s="1"/>
      <c r="E53" s="12" t="s">
        <v>237</v>
      </c>
      <c r="F53" s="12" t="s">
        <v>238</v>
      </c>
      <c r="G53" s="60" t="e">
        <f t="shared" si="0"/>
        <v>#VALUE!</v>
      </c>
      <c r="H53" s="16" t="s">
        <v>239</v>
      </c>
    </row>
    <row r="54" spans="1:8" ht="25" x14ac:dyDescent="0.35">
      <c r="B54" s="29" t="s">
        <v>131</v>
      </c>
      <c r="C54" s="22"/>
      <c r="D54" s="1"/>
      <c r="E54" s="12" t="s">
        <v>237</v>
      </c>
      <c r="F54" s="12" t="s">
        <v>238</v>
      </c>
      <c r="G54" s="60" t="e">
        <f t="shared" si="0"/>
        <v>#VALUE!</v>
      </c>
      <c r="H54" s="16" t="s">
        <v>239</v>
      </c>
    </row>
    <row r="55" spans="1:8" ht="25" x14ac:dyDescent="0.35">
      <c r="B55" s="29" t="s">
        <v>132</v>
      </c>
      <c r="C55" s="22"/>
      <c r="D55" s="1"/>
      <c r="E55" s="12" t="s">
        <v>237</v>
      </c>
      <c r="F55" s="12" t="s">
        <v>238</v>
      </c>
      <c r="G55" s="60" t="e">
        <f t="shared" si="0"/>
        <v>#VALUE!</v>
      </c>
      <c r="H55" s="16" t="s">
        <v>239</v>
      </c>
    </row>
    <row r="56" spans="1:8" ht="25" x14ac:dyDescent="0.35">
      <c r="B56" s="29" t="s">
        <v>133</v>
      </c>
      <c r="C56" s="22"/>
      <c r="D56" s="1"/>
      <c r="E56" s="12" t="s">
        <v>237</v>
      </c>
      <c r="F56" s="12" t="s">
        <v>238</v>
      </c>
      <c r="G56" s="60" t="e">
        <f t="shared" si="0"/>
        <v>#VALUE!</v>
      </c>
      <c r="H56" s="16" t="s">
        <v>239</v>
      </c>
    </row>
    <row r="57" spans="1:8" ht="25" x14ac:dyDescent="0.35">
      <c r="B57" s="29" t="s">
        <v>134</v>
      </c>
      <c r="C57" s="22"/>
      <c r="D57" s="12" t="str">
        <f>E57</f>
        <v>SOSSSOSSSO</v>
      </c>
      <c r="E57" s="12" t="s">
        <v>237</v>
      </c>
      <c r="F57" s="12" t="s">
        <v>238</v>
      </c>
      <c r="G57" s="60" t="e">
        <f t="shared" si="0"/>
        <v>#VALUE!</v>
      </c>
      <c r="H57" s="16" t="s">
        <v>239</v>
      </c>
    </row>
    <row r="58" spans="1:8" ht="25" x14ac:dyDescent="0.35">
      <c r="B58" s="29" t="s">
        <v>135</v>
      </c>
      <c r="C58" s="22"/>
      <c r="D58" s="1"/>
      <c r="E58" s="12" t="s">
        <v>237</v>
      </c>
      <c r="F58" s="12" t="s">
        <v>238</v>
      </c>
      <c r="G58" s="60" t="e">
        <f t="shared" si="0"/>
        <v>#VALUE!</v>
      </c>
      <c r="H58" s="16" t="s">
        <v>239</v>
      </c>
    </row>
    <row r="59" spans="1:8" ht="25" x14ac:dyDescent="0.35">
      <c r="B59" s="29" t="s">
        <v>136</v>
      </c>
      <c r="C59" s="22"/>
      <c r="D59" s="1"/>
      <c r="E59" s="12" t="s">
        <v>237</v>
      </c>
      <c r="F59" s="12" t="s">
        <v>238</v>
      </c>
      <c r="G59" s="60" t="e">
        <f t="shared" si="0"/>
        <v>#VALUE!</v>
      </c>
      <c r="H59" s="16" t="s">
        <v>239</v>
      </c>
    </row>
    <row r="60" spans="1:8" ht="50" x14ac:dyDescent="0.35">
      <c r="A60" s="13"/>
      <c r="B60" s="30" t="s">
        <v>48</v>
      </c>
      <c r="C60" s="22"/>
      <c r="D60" s="12"/>
      <c r="E60" s="12" t="s">
        <v>237</v>
      </c>
      <c r="F60" s="12"/>
      <c r="G60" s="12" t="e">
        <f>(H60-50)/34</f>
        <v>#VALUE!</v>
      </c>
      <c r="H60" s="16" t="s">
        <v>239</v>
      </c>
    </row>
    <row r="61" spans="1:8" ht="25" x14ac:dyDescent="0.35">
      <c r="B61" s="29" t="s">
        <v>49</v>
      </c>
      <c r="C61" s="22"/>
      <c r="D61" s="12"/>
      <c r="E61" s="12" t="s">
        <v>237</v>
      </c>
      <c r="F61" s="12"/>
      <c r="G61" s="12" t="e">
        <f>(H61-50)/34</f>
        <v>#VALUE!</v>
      </c>
      <c r="H61" s="16" t="s">
        <v>239</v>
      </c>
    </row>
    <row r="62" spans="1:8" ht="25" x14ac:dyDescent="0.35">
      <c r="B62" s="29" t="s">
        <v>50</v>
      </c>
      <c r="C62" s="22"/>
      <c r="D62" s="12"/>
      <c r="E62" s="12" t="s">
        <v>237</v>
      </c>
      <c r="F62" s="12"/>
      <c r="G62" s="12" t="e">
        <f>(H62-50)/34</f>
        <v>#VALUE!</v>
      </c>
      <c r="H62" s="16" t="s">
        <v>239</v>
      </c>
    </row>
    <row r="63" spans="1:8" ht="50" thickBot="1" x14ac:dyDescent="0.4">
      <c r="B63" s="46" t="s">
        <v>152</v>
      </c>
      <c r="C63" s="31"/>
      <c r="D63" s="14"/>
      <c r="E63" s="14" t="s">
        <v>237</v>
      </c>
      <c r="F63" s="14"/>
      <c r="G63" s="14" t="e">
        <f>(H63-50)/34</f>
        <v>#VALUE!</v>
      </c>
      <c r="H63" s="65" t="s">
        <v>239</v>
      </c>
    </row>
    <row r="65" spans="2:7" ht="20" thickBot="1" x14ac:dyDescent="0.3"/>
    <row r="66" spans="2:7" ht="24" x14ac:dyDescent="0.4">
      <c r="B66" s="32" t="s">
        <v>2</v>
      </c>
      <c r="C66" s="47"/>
      <c r="D66" s="47"/>
      <c r="E66" s="48"/>
      <c r="F66" s="33"/>
      <c r="G66" s="33"/>
    </row>
    <row r="67" spans="2:7" ht="27" x14ac:dyDescent="0.45">
      <c r="B67" s="34" t="s">
        <v>34</v>
      </c>
      <c r="C67" s="2"/>
      <c r="D67" s="2"/>
      <c r="E67" s="4"/>
      <c r="F67" s="35"/>
      <c r="G67" s="36" t="s">
        <v>40</v>
      </c>
    </row>
    <row r="68" spans="2:7" ht="22" thickBot="1" x14ac:dyDescent="0.4">
      <c r="B68" s="49"/>
      <c r="C68" s="7"/>
      <c r="D68" s="7"/>
      <c r="E68" s="8"/>
      <c r="F68" s="36" t="s">
        <v>38</v>
      </c>
      <c r="G68" s="36" t="s">
        <v>41</v>
      </c>
    </row>
    <row r="69" spans="2:7" ht="27" x14ac:dyDescent="0.45">
      <c r="B69" s="37" t="s">
        <v>119</v>
      </c>
      <c r="C69" s="38"/>
      <c r="D69" s="38"/>
      <c r="E69" s="38"/>
      <c r="F69" s="36" t="s">
        <v>39</v>
      </c>
      <c r="G69" s="36" t="s">
        <v>42</v>
      </c>
    </row>
    <row r="70" spans="2:7" ht="28" thickBot="1" x14ac:dyDescent="0.5">
      <c r="B70" s="39"/>
      <c r="C70" s="40" t="s">
        <v>35</v>
      </c>
      <c r="D70" s="40" t="s">
        <v>36</v>
      </c>
      <c r="E70" s="40" t="s">
        <v>37</v>
      </c>
      <c r="F70" s="41" t="s">
        <v>47</v>
      </c>
      <c r="G70" s="41" t="s">
        <v>43</v>
      </c>
    </row>
    <row r="71" spans="2:7" ht="22" thickBot="1" x14ac:dyDescent="0.4">
      <c r="B71" s="50" t="s">
        <v>120</v>
      </c>
      <c r="C71" s="51" t="str">
        <f>F52</f>
        <v>ISISISISISISISI</v>
      </c>
      <c r="D71" s="51" t="str">
        <f>F53</f>
        <v>ISISISISISISISI</v>
      </c>
      <c r="E71" s="52" t="e">
        <f>C71-D71</f>
        <v>#VALUE!</v>
      </c>
      <c r="F71" s="52"/>
      <c r="G71" s="61"/>
    </row>
    <row r="72" spans="2:7" ht="22" thickBot="1" x14ac:dyDescent="0.4">
      <c r="B72" s="53" t="s">
        <v>121</v>
      </c>
      <c r="C72" s="51" t="str">
        <f>F52</f>
        <v>ISISISISISISISI</v>
      </c>
      <c r="D72" s="51" t="str">
        <f>F55</f>
        <v>ISISISISISISISI</v>
      </c>
      <c r="E72" s="51" t="e">
        <f t="shared" ref="E72:E78" si="1">C72-D72</f>
        <v>#VALUE!</v>
      </c>
      <c r="F72" s="52"/>
      <c r="G72" s="61"/>
    </row>
    <row r="73" spans="2:7" ht="22" thickBot="1" x14ac:dyDescent="0.4">
      <c r="B73" s="53" t="s">
        <v>122</v>
      </c>
      <c r="C73" s="51" t="str">
        <f>F53</f>
        <v>ISISISISISISISI</v>
      </c>
      <c r="D73" s="51" t="str">
        <f>F56</f>
        <v>ISISISISISISISI</v>
      </c>
      <c r="E73" s="51" t="e">
        <f t="shared" si="1"/>
        <v>#VALUE!</v>
      </c>
      <c r="F73" s="52"/>
      <c r="G73" s="61"/>
    </row>
    <row r="74" spans="2:7" ht="22" thickBot="1" x14ac:dyDescent="0.4">
      <c r="B74" s="53" t="s">
        <v>123</v>
      </c>
      <c r="C74" s="51" t="str">
        <f>F55</f>
        <v>ISISISISISISISI</v>
      </c>
      <c r="D74" s="51" t="str">
        <f>F57</f>
        <v>ISISISISISISISI</v>
      </c>
      <c r="E74" s="51" t="e">
        <f t="shared" si="1"/>
        <v>#VALUE!</v>
      </c>
      <c r="F74" s="52"/>
      <c r="G74" s="61"/>
    </row>
    <row r="75" spans="2:7" ht="22" thickBot="1" x14ac:dyDescent="0.4">
      <c r="B75" s="53" t="s">
        <v>124</v>
      </c>
      <c r="C75" s="51" t="str">
        <f>F55</f>
        <v>ISISISISISISISI</v>
      </c>
      <c r="D75" s="51" t="str">
        <f>F56</f>
        <v>ISISISISISISISI</v>
      </c>
      <c r="E75" s="51" t="e">
        <f t="shared" si="1"/>
        <v>#VALUE!</v>
      </c>
      <c r="F75" s="52"/>
      <c r="G75" s="61"/>
    </row>
    <row r="76" spans="2:7" ht="22" thickBot="1" x14ac:dyDescent="0.4">
      <c r="B76" s="53" t="s">
        <v>125</v>
      </c>
      <c r="C76" s="51" t="str">
        <f>F54</f>
        <v>ISISISISISISISI</v>
      </c>
      <c r="D76" s="51" t="str">
        <f>F58</f>
        <v>ISISISISISISISI</v>
      </c>
      <c r="E76" s="51" t="e">
        <f t="shared" si="1"/>
        <v>#VALUE!</v>
      </c>
      <c r="F76" s="52"/>
      <c r="G76" s="61"/>
    </row>
    <row r="77" spans="2:7" ht="22" thickBot="1" x14ac:dyDescent="0.4">
      <c r="B77" s="53" t="s">
        <v>126</v>
      </c>
      <c r="C77" s="51" t="str">
        <f>F54</f>
        <v>ISISISISISISISI</v>
      </c>
      <c r="D77" s="51" t="str">
        <f>F59</f>
        <v>ISISISISISISISI</v>
      </c>
      <c r="E77" s="51" t="e">
        <f t="shared" si="1"/>
        <v>#VALUE!</v>
      </c>
      <c r="F77" s="52"/>
      <c r="G77" s="61"/>
    </row>
    <row r="78" spans="2:7" ht="22" thickBot="1" x14ac:dyDescent="0.4">
      <c r="B78" s="54" t="s">
        <v>127</v>
      </c>
      <c r="C78" s="55" t="str">
        <f>F58</f>
        <v>ISISISISISISISI</v>
      </c>
      <c r="D78" s="55" t="str">
        <f>F59</f>
        <v>ISISISISISISISI</v>
      </c>
      <c r="E78" s="55" t="e">
        <f t="shared" si="1"/>
        <v>#VALUE!</v>
      </c>
      <c r="F78" s="66"/>
      <c r="G78" s="66"/>
    </row>
  </sheetData>
  <mergeCells count="2">
    <mergeCell ref="B49:H49"/>
    <mergeCell ref="B6:F6"/>
  </mergeCells>
  <phoneticPr fontId="0" type="noConversion"/>
  <pageMargins left="0.7" right="0.7" top="0.75" bottom="0.75" header="0.3" footer="0.3"/>
  <pageSetup paperSize="9" scale="75" fitToHeight="2" orientation="portrait"/>
  <headerFooter alignWithMargins="0">
    <oddHeader>&amp;C&amp;"Angsana New,ตัวหนา"&amp;18Neuropsychological Test Report, Department of Psychiatry, Ramathibodi Hospital</oddHeader>
  </headerFooter>
  <rowBreaks count="2" manualBreakCount="2">
    <brk id="42" max="8" man="1"/>
    <brk id="43" max="16383" man="1"/>
  </rowBreaks>
  <colBreaks count="2" manualBreakCount="2">
    <brk id="7" max="1048575" man="1"/>
    <brk id="1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topLeftCell="A36" zoomScale="150" zoomScaleNormal="150" workbookViewId="0">
      <selection activeCell="K50" sqref="K50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3"/>
      <c r="C1" s="2"/>
      <c r="D1" s="2"/>
      <c r="E1" s="2"/>
      <c r="F1" s="2"/>
      <c r="G1" s="2"/>
      <c r="H1" s="2"/>
    </row>
    <row r="2" spans="1:11" ht="20" x14ac:dyDescent="0.3">
      <c r="A2" s="92"/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  <c r="J2" s="93"/>
      <c r="K2" s="93"/>
    </row>
    <row r="3" spans="1:11" ht="20" x14ac:dyDescent="0.3">
      <c r="A3" s="92"/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  <c r="J3" s="93"/>
      <c r="K3" s="93"/>
    </row>
    <row r="4" spans="1:11" ht="20" x14ac:dyDescent="0.3">
      <c r="A4" s="92"/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  <c r="J4" s="93"/>
      <c r="K4" s="93"/>
    </row>
    <row r="5" spans="1:11" ht="25" thickBot="1" x14ac:dyDescent="0.4">
      <c r="A5" s="92"/>
      <c r="B5" s="94"/>
      <c r="C5" s="94"/>
      <c r="D5" s="94"/>
      <c r="E5" s="94"/>
      <c r="F5" s="94"/>
      <c r="G5" s="94"/>
      <c r="H5" s="94"/>
      <c r="I5" s="2"/>
      <c r="J5" s="93"/>
      <c r="K5" s="93"/>
    </row>
    <row r="6" spans="1:11" ht="28" thickBot="1" x14ac:dyDescent="0.5">
      <c r="A6" s="92"/>
      <c r="B6" s="173" t="s">
        <v>69</v>
      </c>
      <c r="C6" s="174"/>
      <c r="D6" s="174"/>
      <c r="E6" s="174"/>
      <c r="F6" s="174"/>
      <c r="G6" s="174"/>
      <c r="H6" s="175"/>
      <c r="J6" s="93"/>
      <c r="K6" s="93"/>
    </row>
    <row r="7" spans="1:11" ht="21.75" customHeight="1" x14ac:dyDescent="0.35">
      <c r="A7" s="92"/>
      <c r="B7" s="95"/>
      <c r="C7" s="12"/>
      <c r="D7" s="12"/>
      <c r="E7" s="12"/>
      <c r="F7" s="12"/>
      <c r="G7" s="1"/>
      <c r="H7" s="96"/>
      <c r="I7" s="93"/>
    </row>
    <row r="8" spans="1:11" ht="28" x14ac:dyDescent="0.45">
      <c r="A8" s="92"/>
      <c r="B8" s="97" t="s">
        <v>62</v>
      </c>
      <c r="C8" s="87" t="s">
        <v>13</v>
      </c>
      <c r="D8" s="87" t="s">
        <v>22</v>
      </c>
      <c r="E8" s="87" t="s">
        <v>14</v>
      </c>
      <c r="F8" s="87"/>
      <c r="G8" s="1"/>
      <c r="H8" s="96"/>
      <c r="I8" s="93"/>
    </row>
    <row r="9" spans="1:11" ht="22" x14ac:dyDescent="0.35">
      <c r="A9" s="92"/>
      <c r="B9" s="98" t="s">
        <v>23</v>
      </c>
      <c r="C9" s="12" t="s">
        <v>229</v>
      </c>
      <c r="D9" s="12"/>
      <c r="E9" s="12" t="s">
        <v>242</v>
      </c>
      <c r="F9" s="176"/>
      <c r="G9" s="176"/>
      <c r="H9" s="177"/>
      <c r="I9" s="93"/>
    </row>
    <row r="10" spans="1:11" ht="22" x14ac:dyDescent="0.35">
      <c r="A10" s="92"/>
      <c r="B10" s="98" t="s">
        <v>31</v>
      </c>
      <c r="C10" s="12" t="s">
        <v>240</v>
      </c>
      <c r="D10" s="12" t="s">
        <v>241</v>
      </c>
      <c r="F10" s="99"/>
      <c r="G10" s="57" t="s">
        <v>210</v>
      </c>
      <c r="H10" s="96"/>
      <c r="I10" s="93"/>
    </row>
    <row r="11" spans="1:11" ht="21" x14ac:dyDescent="0.35">
      <c r="A11" s="92"/>
      <c r="B11" s="98"/>
      <c r="C11" s="12"/>
      <c r="D11" s="12"/>
      <c r="E11" s="12"/>
      <c r="F11" s="12"/>
      <c r="G11" s="1"/>
      <c r="H11" s="96"/>
      <c r="I11" s="93"/>
    </row>
    <row r="12" spans="1:11" ht="27" x14ac:dyDescent="0.45">
      <c r="A12" s="92"/>
      <c r="B12" s="86" t="s">
        <v>63</v>
      </c>
      <c r="C12" s="87" t="s">
        <v>13</v>
      </c>
      <c r="D12" s="87" t="s">
        <v>21</v>
      </c>
      <c r="E12" s="87" t="s">
        <v>14</v>
      </c>
      <c r="F12" s="12"/>
      <c r="G12" s="12"/>
      <c r="H12" s="96"/>
      <c r="I12" s="93"/>
    </row>
    <row r="13" spans="1:11" ht="24" x14ac:dyDescent="0.4">
      <c r="A13" s="92"/>
      <c r="B13" s="88" t="s">
        <v>163</v>
      </c>
      <c r="C13" s="89"/>
      <c r="D13" s="90"/>
      <c r="E13" s="90"/>
      <c r="F13" s="12"/>
      <c r="G13" s="12"/>
      <c r="H13" s="96"/>
      <c r="I13" s="93"/>
    </row>
    <row r="14" spans="1:11" ht="21" x14ac:dyDescent="0.35">
      <c r="A14" s="92"/>
      <c r="B14" s="91" t="s">
        <v>159</v>
      </c>
      <c r="C14" s="12" t="s">
        <v>243</v>
      </c>
      <c r="D14" s="12" t="s">
        <v>244</v>
      </c>
      <c r="E14" s="12" t="e">
        <f>(D14-10)/3</f>
        <v>#VALUE!</v>
      </c>
      <c r="F14" s="12"/>
      <c r="G14" s="12"/>
      <c r="H14" s="96"/>
      <c r="I14" s="93"/>
    </row>
    <row r="15" spans="1:11" ht="21" x14ac:dyDescent="0.35">
      <c r="A15" s="92"/>
      <c r="B15" s="91" t="s">
        <v>162</v>
      </c>
      <c r="C15" s="12" t="s">
        <v>243</v>
      </c>
      <c r="D15" s="12" t="s">
        <v>244</v>
      </c>
      <c r="E15" s="12" t="e">
        <f>(D15-10)/3</f>
        <v>#VALUE!</v>
      </c>
      <c r="F15" s="12"/>
      <c r="G15" s="12"/>
      <c r="H15" s="96"/>
      <c r="I15" s="93"/>
    </row>
    <row r="16" spans="1:11" ht="21" x14ac:dyDescent="0.35">
      <c r="A16" s="92"/>
      <c r="B16" s="91" t="s">
        <v>161</v>
      </c>
      <c r="C16" s="12"/>
      <c r="D16" s="12"/>
      <c r="E16" s="12"/>
      <c r="F16" s="12"/>
      <c r="G16" s="12"/>
      <c r="H16" s="96"/>
      <c r="I16" s="93"/>
    </row>
    <row r="17" spans="1:9" ht="21" x14ac:dyDescent="0.35">
      <c r="A17" s="92"/>
      <c r="B17" s="91" t="s">
        <v>160</v>
      </c>
      <c r="C17" s="12"/>
      <c r="D17" s="12"/>
      <c r="E17" s="12"/>
      <c r="F17" s="12"/>
      <c r="G17" s="12"/>
      <c r="H17" s="96"/>
      <c r="I17" s="93"/>
    </row>
    <row r="18" spans="1:9" ht="27" x14ac:dyDescent="0.45">
      <c r="A18" s="92"/>
      <c r="B18" s="88" t="s">
        <v>103</v>
      </c>
      <c r="C18" s="87" t="s">
        <v>104</v>
      </c>
      <c r="D18" s="87" t="s">
        <v>109</v>
      </c>
      <c r="E18" s="12"/>
      <c r="F18" s="12"/>
      <c r="G18" s="12"/>
      <c r="H18" s="96"/>
      <c r="I18" s="93"/>
    </row>
    <row r="19" spans="1:9" ht="21" x14ac:dyDescent="0.35">
      <c r="A19" s="92"/>
      <c r="B19" s="91" t="s">
        <v>64</v>
      </c>
      <c r="C19" s="12" t="e">
        <f>D14-D15</f>
        <v>#VALUE!</v>
      </c>
      <c r="D19" s="12" t="s">
        <v>109</v>
      </c>
      <c r="E19" s="12" t="e">
        <f>(D19-10)/3</f>
        <v>#VALUE!</v>
      </c>
      <c r="F19" s="12"/>
      <c r="G19" s="12"/>
      <c r="H19" s="96"/>
      <c r="I19" s="93"/>
    </row>
    <row r="20" spans="1:9" ht="21" x14ac:dyDescent="0.35">
      <c r="A20" s="92"/>
      <c r="B20" s="91"/>
      <c r="C20" s="12"/>
      <c r="D20" s="12"/>
      <c r="E20" s="12"/>
      <c r="F20" s="12"/>
      <c r="G20" s="12"/>
      <c r="H20" s="96"/>
      <c r="I20" s="93"/>
    </row>
    <row r="21" spans="1:9" ht="22.5" customHeight="1" x14ac:dyDescent="0.45">
      <c r="A21" s="92"/>
      <c r="B21" s="88" t="s">
        <v>158</v>
      </c>
      <c r="C21" s="87" t="s">
        <v>13</v>
      </c>
      <c r="D21" s="87" t="s">
        <v>21</v>
      </c>
      <c r="E21" s="12"/>
      <c r="F21" s="12"/>
      <c r="G21" s="12"/>
      <c r="H21" s="96"/>
      <c r="I21" s="93"/>
    </row>
    <row r="22" spans="1:9" ht="22.5" customHeight="1" x14ac:dyDescent="0.35">
      <c r="A22" s="92"/>
      <c r="B22" s="91" t="s">
        <v>153</v>
      </c>
      <c r="C22" s="12"/>
      <c r="D22" s="12"/>
      <c r="E22" s="12"/>
      <c r="F22" s="12"/>
      <c r="G22" s="12"/>
      <c r="H22" s="96"/>
      <c r="I22" s="93"/>
    </row>
    <row r="23" spans="1:9" ht="22.5" customHeight="1" x14ac:dyDescent="0.35">
      <c r="A23" s="92"/>
      <c r="B23" s="91" t="s">
        <v>154</v>
      </c>
      <c r="C23" s="12"/>
      <c r="D23" s="12"/>
      <c r="E23" s="12"/>
      <c r="F23" s="12"/>
      <c r="G23" s="12"/>
      <c r="H23" s="96"/>
      <c r="I23" s="93"/>
    </row>
    <row r="24" spans="1:9" ht="22.5" customHeight="1" x14ac:dyDescent="0.35">
      <c r="A24" s="92"/>
      <c r="B24" s="91" t="s">
        <v>155</v>
      </c>
      <c r="C24" s="12"/>
      <c r="D24" s="12"/>
      <c r="E24" s="12"/>
      <c r="F24" s="12"/>
      <c r="G24" s="12"/>
      <c r="H24" s="96"/>
      <c r="I24" s="93"/>
    </row>
    <row r="25" spans="1:9" ht="22.5" customHeight="1" x14ac:dyDescent="0.35">
      <c r="A25" s="92"/>
      <c r="B25" s="91" t="s">
        <v>156</v>
      </c>
      <c r="C25" s="12"/>
      <c r="D25" s="12"/>
      <c r="E25" s="12"/>
      <c r="F25" s="12"/>
      <c r="G25" s="12"/>
      <c r="H25" s="96"/>
      <c r="I25" s="93"/>
    </row>
    <row r="26" spans="1:9" ht="22.5" customHeight="1" x14ac:dyDescent="0.35">
      <c r="A26" s="92"/>
      <c r="B26" s="91" t="s">
        <v>65</v>
      </c>
      <c r="C26" s="12"/>
      <c r="D26" s="12"/>
      <c r="E26" s="12"/>
      <c r="F26" s="12"/>
      <c r="G26" s="12"/>
      <c r="H26" s="96"/>
      <c r="I26" s="93"/>
    </row>
    <row r="27" spans="1:9" ht="22.5" customHeight="1" x14ac:dyDescent="0.35">
      <c r="A27" s="92"/>
      <c r="B27" s="91" t="s">
        <v>66</v>
      </c>
      <c r="C27" s="12"/>
      <c r="D27" s="12"/>
      <c r="E27" s="12"/>
      <c r="F27" s="12"/>
      <c r="G27" s="12"/>
      <c r="H27" s="96"/>
      <c r="I27" s="93"/>
    </row>
    <row r="28" spans="1:9" ht="22.5" customHeight="1" x14ac:dyDescent="0.35">
      <c r="A28" s="92"/>
      <c r="B28" s="91" t="s">
        <v>157</v>
      </c>
      <c r="C28" s="12"/>
      <c r="D28" s="12"/>
      <c r="E28" s="12"/>
      <c r="F28" s="12"/>
      <c r="G28" s="12"/>
      <c r="H28" s="96"/>
      <c r="I28" s="93"/>
    </row>
    <row r="29" spans="1:9" ht="22.5" customHeight="1" x14ac:dyDescent="0.35">
      <c r="A29" s="92"/>
      <c r="B29" s="88" t="s">
        <v>67</v>
      </c>
      <c r="C29" s="12"/>
      <c r="D29" s="12"/>
      <c r="E29" s="12"/>
      <c r="F29" s="12"/>
      <c r="G29" s="12"/>
      <c r="H29" s="96"/>
      <c r="I29" s="93"/>
    </row>
    <row r="30" spans="1:9" ht="22.5" customHeight="1" x14ac:dyDescent="0.35">
      <c r="A30" s="92"/>
      <c r="B30" s="88" t="s">
        <v>68</v>
      </c>
      <c r="C30" s="12"/>
      <c r="D30" s="12"/>
      <c r="E30" s="12"/>
      <c r="F30" s="12"/>
      <c r="G30" s="12"/>
      <c r="H30" s="96"/>
      <c r="I30" s="93"/>
    </row>
    <row r="31" spans="1:9" ht="22.5" customHeight="1" x14ac:dyDescent="0.35">
      <c r="A31" s="92"/>
      <c r="B31" s="88" t="s">
        <v>32</v>
      </c>
      <c r="C31" s="12"/>
      <c r="D31" s="12"/>
      <c r="E31" s="12"/>
      <c r="F31" s="12"/>
      <c r="G31" s="12"/>
      <c r="H31" s="96"/>
      <c r="I31" s="93"/>
    </row>
    <row r="32" spans="1:9" ht="21" x14ac:dyDescent="0.35">
      <c r="A32" s="92"/>
      <c r="B32" s="91"/>
      <c r="C32" s="12"/>
      <c r="D32" s="12"/>
      <c r="E32" s="12"/>
      <c r="F32" s="12"/>
      <c r="G32" s="12"/>
      <c r="H32" s="96"/>
      <c r="I32" s="93"/>
    </row>
    <row r="33" spans="1:9" ht="27" x14ac:dyDescent="0.45">
      <c r="A33" s="92"/>
      <c r="B33" s="86" t="s">
        <v>26</v>
      </c>
      <c r="C33" s="87" t="s">
        <v>13</v>
      </c>
      <c r="D33" s="87" t="s">
        <v>21</v>
      </c>
      <c r="E33" s="87" t="s">
        <v>14</v>
      </c>
      <c r="F33" s="87" t="s">
        <v>15</v>
      </c>
      <c r="G33" s="12"/>
      <c r="H33" s="96"/>
      <c r="I33" s="93"/>
    </row>
    <row r="34" spans="1:9" ht="24" x14ac:dyDescent="0.4">
      <c r="A34" s="92"/>
      <c r="B34" s="91" t="s">
        <v>105</v>
      </c>
      <c r="C34" s="12" t="s">
        <v>243</v>
      </c>
      <c r="D34" s="90"/>
      <c r="E34" s="90"/>
      <c r="F34" s="89"/>
      <c r="G34" s="12"/>
      <c r="H34" s="96"/>
      <c r="I34" s="93"/>
    </row>
    <row r="35" spans="1:9" ht="24" x14ac:dyDescent="0.4">
      <c r="A35" s="92"/>
      <c r="B35" s="91" t="s">
        <v>71</v>
      </c>
      <c r="C35" s="12" t="s">
        <v>243</v>
      </c>
      <c r="D35" s="90"/>
      <c r="E35" s="90"/>
      <c r="F35" s="89"/>
      <c r="G35" s="12"/>
      <c r="H35" s="96"/>
      <c r="I35" s="93"/>
    </row>
    <row r="36" spans="1:9" ht="24" x14ac:dyDescent="0.4">
      <c r="A36" s="92"/>
      <c r="B36" s="91" t="s">
        <v>72</v>
      </c>
      <c r="C36" s="12" t="s">
        <v>243</v>
      </c>
      <c r="D36" s="90"/>
      <c r="E36" s="90"/>
      <c r="F36" s="89"/>
      <c r="G36" s="12"/>
      <c r="H36" s="96"/>
      <c r="I36" s="93"/>
    </row>
    <row r="37" spans="1:9" ht="24" x14ac:dyDescent="0.4">
      <c r="A37" s="92"/>
      <c r="B37" s="91" t="s">
        <v>106</v>
      </c>
      <c r="C37" s="12" t="s">
        <v>243</v>
      </c>
      <c r="D37" s="90"/>
      <c r="E37" s="90"/>
      <c r="F37" s="89"/>
      <c r="G37" s="12"/>
      <c r="H37" s="96"/>
      <c r="I37" s="93"/>
    </row>
    <row r="38" spans="1:9" ht="24" x14ac:dyDescent="0.4">
      <c r="A38" s="92"/>
      <c r="B38" s="91" t="s">
        <v>74</v>
      </c>
      <c r="C38" s="12" t="s">
        <v>243</v>
      </c>
      <c r="D38" s="90"/>
      <c r="E38" s="90"/>
      <c r="F38" s="89"/>
      <c r="G38" s="12"/>
      <c r="H38" s="96"/>
      <c r="I38" s="93"/>
    </row>
    <row r="39" spans="1:9" ht="21" x14ac:dyDescent="0.35">
      <c r="A39" s="92"/>
      <c r="B39" s="88" t="s">
        <v>27</v>
      </c>
      <c r="C39" s="12" t="s">
        <v>243</v>
      </c>
      <c r="D39" s="12" t="s">
        <v>244</v>
      </c>
      <c r="E39" s="12" t="e">
        <f>(D39-10)/3</f>
        <v>#VALUE!</v>
      </c>
      <c r="F39" s="12"/>
      <c r="G39" s="12"/>
      <c r="H39" s="96"/>
      <c r="I39" s="93"/>
    </row>
    <row r="40" spans="1:9" ht="21" x14ac:dyDescent="0.35">
      <c r="A40" s="92"/>
      <c r="B40" s="88" t="s">
        <v>28</v>
      </c>
      <c r="C40" s="12" t="e">
        <f>C35/C34</f>
        <v>#VALUE!</v>
      </c>
      <c r="D40" s="12" t="s">
        <v>244</v>
      </c>
      <c r="E40" s="12" t="e">
        <f>(D40-10)/3</f>
        <v>#VALUE!</v>
      </c>
      <c r="F40" s="12"/>
      <c r="G40" s="100"/>
      <c r="H40" s="96"/>
      <c r="I40" s="93"/>
    </row>
    <row r="41" spans="1:9" ht="21" x14ac:dyDescent="0.35">
      <c r="A41" s="92"/>
      <c r="B41" s="88" t="s">
        <v>29</v>
      </c>
      <c r="C41" s="12" t="e">
        <f>C38/C36</f>
        <v>#VALUE!</v>
      </c>
      <c r="D41" s="12" t="s">
        <v>244</v>
      </c>
      <c r="E41" s="12" t="e">
        <f>(D41-10)/3</f>
        <v>#VALUE!</v>
      </c>
      <c r="F41" s="12"/>
      <c r="G41" s="100"/>
      <c r="H41" s="96"/>
      <c r="I41" s="93"/>
    </row>
    <row r="42" spans="1:9" ht="21" x14ac:dyDescent="0.35">
      <c r="A42" s="92"/>
      <c r="B42" s="88" t="s">
        <v>30</v>
      </c>
      <c r="C42" s="12" t="s">
        <v>245</v>
      </c>
      <c r="D42" s="12" t="s">
        <v>244</v>
      </c>
      <c r="E42" s="12" t="e">
        <f>(D42-10)/3</f>
        <v>#VALUE!</v>
      </c>
      <c r="F42" s="12"/>
      <c r="G42" s="100"/>
      <c r="H42" s="96"/>
      <c r="I42" s="93"/>
    </row>
    <row r="43" spans="1:9" ht="21" x14ac:dyDescent="0.35">
      <c r="A43" s="92"/>
      <c r="B43" s="88" t="s">
        <v>73</v>
      </c>
      <c r="C43" s="12" t="str">
        <f>C37</f>
        <v>RSRSRSRSRSR</v>
      </c>
      <c r="D43" s="12"/>
      <c r="E43" s="12"/>
      <c r="F43" s="12" t="s">
        <v>246</v>
      </c>
      <c r="G43" s="100"/>
      <c r="H43" s="96"/>
      <c r="I43" s="93"/>
    </row>
    <row r="44" spans="1:9" ht="21" x14ac:dyDescent="0.35">
      <c r="A44" s="92"/>
      <c r="B44" s="88" t="s">
        <v>70</v>
      </c>
      <c r="C44" s="12" t="e">
        <f>C37/C34</f>
        <v>#VALUE!</v>
      </c>
      <c r="D44" s="12" t="s">
        <v>244</v>
      </c>
      <c r="E44" s="12" t="e">
        <f>(D44-10)/3</f>
        <v>#VALUE!</v>
      </c>
      <c r="F44" s="12"/>
      <c r="G44" s="100"/>
      <c r="H44" s="96"/>
      <c r="I44" s="93"/>
    </row>
    <row r="45" spans="1:9" ht="21" thickBot="1" x14ac:dyDescent="0.35">
      <c r="A45" s="92"/>
      <c r="B45" s="101"/>
      <c r="C45" s="102"/>
      <c r="D45" s="102"/>
      <c r="E45" s="102"/>
      <c r="F45" s="102"/>
      <c r="G45" s="102"/>
      <c r="H45" s="103"/>
      <c r="I45" s="93"/>
    </row>
    <row r="46" spans="1:9" ht="20" x14ac:dyDescent="0.3">
      <c r="A46" s="92"/>
    </row>
    <row r="47" spans="1:9" ht="20" x14ac:dyDescent="0.3">
      <c r="A47" s="92"/>
    </row>
    <row r="48" spans="1:9" ht="20" x14ac:dyDescent="0.3">
      <c r="A48" s="92"/>
    </row>
    <row r="49" spans="2:9" x14ac:dyDescent="0.25">
      <c r="B49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49" s="72"/>
      <c r="D49" s="72"/>
      <c r="E49" s="72"/>
      <c r="F49" s="73"/>
      <c r="G49" s="73"/>
      <c r="H49" s="74"/>
      <c r="I49" s="74"/>
    </row>
    <row r="50" spans="2:9" x14ac:dyDescent="0.25">
      <c r="B50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50" s="73"/>
      <c r="D50" s="72"/>
      <c r="E50" s="72"/>
      <c r="F50" s="73"/>
      <c r="G50" s="73"/>
      <c r="H50" s="73"/>
      <c r="I50" s="73"/>
    </row>
    <row r="51" spans="2:9" x14ac:dyDescent="0.25">
      <c r="B51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51" s="73"/>
      <c r="D51" s="73"/>
      <c r="E51" s="73"/>
      <c r="F51" s="74"/>
      <c r="G51" s="74"/>
      <c r="H51" s="73"/>
      <c r="I51" s="73"/>
    </row>
    <row r="52" spans="2:9" ht="25" thickBot="1" x14ac:dyDescent="0.3">
      <c r="B52" s="94"/>
      <c r="C52" s="94"/>
      <c r="D52" s="94"/>
      <c r="E52" s="94"/>
      <c r="F52" s="94"/>
      <c r="G52" s="94"/>
      <c r="H52" s="94"/>
    </row>
    <row r="53" spans="2:9" ht="28" thickBot="1" x14ac:dyDescent="0.5">
      <c r="B53" s="173" t="s">
        <v>75</v>
      </c>
      <c r="C53" s="174"/>
      <c r="D53" s="174"/>
      <c r="E53" s="174"/>
      <c r="F53" s="174"/>
      <c r="G53" s="174"/>
      <c r="H53" s="175"/>
    </row>
    <row r="54" spans="2:9" ht="28" x14ac:dyDescent="0.45">
      <c r="B54" s="17" t="s">
        <v>76</v>
      </c>
      <c r="C54" s="104" t="s">
        <v>13</v>
      </c>
      <c r="D54" s="104" t="s">
        <v>21</v>
      </c>
      <c r="E54" s="104" t="s">
        <v>14</v>
      </c>
      <c r="F54" s="18" t="s">
        <v>15</v>
      </c>
      <c r="G54" s="104"/>
      <c r="H54" s="105"/>
    </row>
    <row r="55" spans="2:9" ht="21.75" customHeight="1" x14ac:dyDescent="0.25">
      <c r="B55" s="106" t="s">
        <v>83</v>
      </c>
      <c r="C55" s="107"/>
      <c r="D55" s="107"/>
      <c r="E55" s="107"/>
      <c r="F55" s="107"/>
      <c r="G55" s="107"/>
      <c r="H55" s="108"/>
    </row>
    <row r="56" spans="2:9" ht="24" x14ac:dyDescent="0.35">
      <c r="B56" s="109" t="s">
        <v>151</v>
      </c>
      <c r="C56" s="12" t="s">
        <v>243</v>
      </c>
      <c r="D56" s="12" t="s">
        <v>244</v>
      </c>
      <c r="E56" s="12" t="e">
        <f>(D56-10)/3</f>
        <v>#VALUE!</v>
      </c>
      <c r="F56" s="1"/>
      <c r="G56" s="1"/>
      <c r="H56" s="23"/>
    </row>
    <row r="57" spans="2:9" ht="24" x14ac:dyDescent="0.35">
      <c r="B57" s="109" t="s">
        <v>147</v>
      </c>
      <c r="C57" s="12" t="s">
        <v>243</v>
      </c>
      <c r="D57" s="12" t="s">
        <v>244</v>
      </c>
      <c r="E57" s="12" t="e">
        <f>(D57-10)/3</f>
        <v>#VALUE!</v>
      </c>
      <c r="F57" s="1"/>
      <c r="G57" s="1"/>
      <c r="H57" s="23"/>
    </row>
    <row r="58" spans="2:9" ht="24" x14ac:dyDescent="0.35">
      <c r="B58" s="109" t="s">
        <v>148</v>
      </c>
      <c r="C58" s="12" t="s">
        <v>243</v>
      </c>
      <c r="D58" s="12" t="s">
        <v>244</v>
      </c>
      <c r="E58" s="12" t="e">
        <f>(D58-10)/3</f>
        <v>#VALUE!</v>
      </c>
      <c r="F58" s="1"/>
      <c r="G58" s="1"/>
      <c r="H58" s="23"/>
    </row>
    <row r="59" spans="2:9" ht="24" x14ac:dyDescent="0.35">
      <c r="B59" s="109" t="s">
        <v>149</v>
      </c>
      <c r="C59" s="12" t="s">
        <v>243</v>
      </c>
      <c r="D59" s="12" t="s">
        <v>244</v>
      </c>
      <c r="E59" s="12" t="e">
        <f>(D59-10)/3</f>
        <v>#VALUE!</v>
      </c>
      <c r="F59" s="1"/>
      <c r="G59" s="1"/>
      <c r="H59" s="23"/>
    </row>
    <row r="60" spans="2:9" ht="24" x14ac:dyDescent="0.35">
      <c r="B60" s="109" t="s">
        <v>150</v>
      </c>
      <c r="C60" s="12" t="s">
        <v>243</v>
      </c>
      <c r="D60" s="12" t="s">
        <v>244</v>
      </c>
      <c r="E60" s="12" t="e">
        <f>(D60-10)/3</f>
        <v>#VALUE!</v>
      </c>
      <c r="F60" s="1"/>
      <c r="G60" s="1"/>
      <c r="H60" s="23"/>
    </row>
    <row r="61" spans="2:9" ht="27" x14ac:dyDescent="0.45">
      <c r="B61" s="110" t="s">
        <v>84</v>
      </c>
      <c r="C61" s="87" t="s">
        <v>107</v>
      </c>
      <c r="D61" s="87" t="s">
        <v>108</v>
      </c>
      <c r="E61" s="12"/>
      <c r="F61" s="1"/>
      <c r="G61" s="1"/>
      <c r="H61" s="23"/>
    </row>
    <row r="62" spans="2:9" ht="21" x14ac:dyDescent="0.35">
      <c r="B62" s="111" t="s">
        <v>77</v>
      </c>
      <c r="C62" s="12" t="e">
        <f>D57+D58</f>
        <v>#VALUE!</v>
      </c>
      <c r="D62" s="12" t="s">
        <v>247</v>
      </c>
      <c r="E62" s="12" t="e">
        <f>(D62-10)/3</f>
        <v>#VALUE!</v>
      </c>
      <c r="F62" s="1"/>
      <c r="G62" s="1"/>
      <c r="H62" s="23"/>
    </row>
    <row r="63" spans="2:9" ht="27" x14ac:dyDescent="0.45">
      <c r="B63" s="110" t="s">
        <v>85</v>
      </c>
      <c r="C63" s="87" t="s">
        <v>104</v>
      </c>
      <c r="D63" s="87" t="s">
        <v>109</v>
      </c>
      <c r="E63" s="12"/>
      <c r="F63" s="1"/>
      <c r="G63" s="1"/>
      <c r="H63" s="23"/>
    </row>
    <row r="64" spans="2:9" ht="21" x14ac:dyDescent="0.35">
      <c r="B64" s="111" t="s">
        <v>78</v>
      </c>
      <c r="C64" s="12" t="e">
        <f>D59-D56</f>
        <v>#VALUE!</v>
      </c>
      <c r="D64" s="12" t="s">
        <v>247</v>
      </c>
      <c r="E64" s="12" t="e">
        <f>(D64-10)/3</f>
        <v>#VALUE!</v>
      </c>
      <c r="F64" s="1"/>
      <c r="G64" s="1"/>
      <c r="H64" s="23"/>
    </row>
    <row r="65" spans="1:11" ht="21" x14ac:dyDescent="0.35">
      <c r="B65" s="111" t="s">
        <v>79</v>
      </c>
      <c r="C65" s="12" t="e">
        <f>D59-D57</f>
        <v>#VALUE!</v>
      </c>
      <c r="D65" s="12" t="s">
        <v>247</v>
      </c>
      <c r="E65" s="12" t="e">
        <f>(D65-10)/3</f>
        <v>#VALUE!</v>
      </c>
      <c r="F65" s="1"/>
      <c r="G65" s="1"/>
      <c r="H65" s="23"/>
    </row>
    <row r="66" spans="1:11" ht="21" x14ac:dyDescent="0.35">
      <c r="B66" s="111" t="s">
        <v>80</v>
      </c>
      <c r="C66" s="12" t="e">
        <f>D59-D58</f>
        <v>#VALUE!</v>
      </c>
      <c r="D66" s="12" t="s">
        <v>247</v>
      </c>
      <c r="E66" s="12" t="e">
        <f>(D66-10)/3</f>
        <v>#VALUE!</v>
      </c>
      <c r="F66" s="1"/>
      <c r="G66" s="1"/>
      <c r="H66" s="23"/>
    </row>
    <row r="67" spans="1:11" ht="21" x14ac:dyDescent="0.35">
      <c r="B67" s="111" t="s">
        <v>82</v>
      </c>
      <c r="C67" s="12" t="e">
        <f>D59-D62</f>
        <v>#VALUE!</v>
      </c>
      <c r="D67" s="12" t="s">
        <v>247</v>
      </c>
      <c r="E67" s="12" t="e">
        <f>(D67-10)/3</f>
        <v>#VALUE!</v>
      </c>
      <c r="F67" s="1"/>
      <c r="G67" s="1"/>
      <c r="H67" s="23"/>
    </row>
    <row r="68" spans="1:11" ht="21" x14ac:dyDescent="0.35">
      <c r="B68" s="111" t="s">
        <v>81</v>
      </c>
      <c r="C68" s="12" t="e">
        <f>D59-D60</f>
        <v>#VALUE!</v>
      </c>
      <c r="D68" s="12" t="s">
        <v>247</v>
      </c>
      <c r="E68" s="12" t="e">
        <f>(D68-10)/3</f>
        <v>#VALUE!</v>
      </c>
      <c r="F68" s="1"/>
      <c r="G68" s="1"/>
      <c r="H68" s="23"/>
    </row>
    <row r="69" spans="1:11" ht="28" x14ac:dyDescent="0.45">
      <c r="B69" s="112" t="s">
        <v>86</v>
      </c>
      <c r="C69" s="107" t="s">
        <v>13</v>
      </c>
      <c r="D69" s="87" t="s">
        <v>21</v>
      </c>
      <c r="E69" s="12"/>
      <c r="F69" s="1"/>
      <c r="G69" s="1"/>
      <c r="H69" s="23"/>
    </row>
    <row r="70" spans="1:11" ht="21" x14ac:dyDescent="0.35">
      <c r="B70" s="113" t="s">
        <v>89</v>
      </c>
      <c r="C70" s="114"/>
      <c r="D70" s="114"/>
      <c r="E70" s="114"/>
      <c r="F70" s="114"/>
      <c r="G70" s="114"/>
      <c r="H70" s="96"/>
      <c r="I70" s="93"/>
      <c r="J70" s="93"/>
    </row>
    <row r="71" spans="1:11" ht="21" x14ac:dyDescent="0.35">
      <c r="B71" s="115" t="s">
        <v>88</v>
      </c>
      <c r="C71" s="12">
        <v>0</v>
      </c>
      <c r="D71" s="114"/>
      <c r="E71" s="114"/>
      <c r="F71" s="12">
        <v>100</v>
      </c>
      <c r="G71" s="114"/>
      <c r="H71" s="96"/>
      <c r="I71" s="93"/>
      <c r="J71" s="93"/>
    </row>
    <row r="72" spans="1:11" ht="21" x14ac:dyDescent="0.35">
      <c r="A72" s="93"/>
      <c r="B72" s="115" t="s">
        <v>87</v>
      </c>
      <c r="C72" s="12">
        <v>0</v>
      </c>
      <c r="D72" s="114"/>
      <c r="E72" s="114"/>
      <c r="F72" s="12">
        <v>100</v>
      </c>
      <c r="G72" s="114"/>
      <c r="H72" s="96"/>
      <c r="I72" s="93"/>
      <c r="J72" s="93"/>
      <c r="K72" s="93"/>
    </row>
    <row r="73" spans="1:11" ht="21" x14ac:dyDescent="0.35">
      <c r="A73" s="93"/>
      <c r="B73" s="113" t="s">
        <v>90</v>
      </c>
      <c r="C73" s="114"/>
      <c r="D73" s="114"/>
      <c r="E73" s="114"/>
      <c r="F73" s="114"/>
      <c r="G73" s="114"/>
      <c r="H73" s="96"/>
      <c r="I73" s="93"/>
      <c r="J73" s="93"/>
      <c r="K73" s="93"/>
    </row>
    <row r="74" spans="1:11" ht="21" x14ac:dyDescent="0.35">
      <c r="A74" s="93"/>
      <c r="B74" s="115" t="s">
        <v>91</v>
      </c>
      <c r="C74" s="12">
        <v>0</v>
      </c>
      <c r="D74" s="114"/>
      <c r="E74" s="114"/>
      <c r="F74" s="12">
        <v>100</v>
      </c>
      <c r="G74" s="114"/>
      <c r="H74" s="96"/>
      <c r="I74" s="93"/>
      <c r="J74" s="93"/>
      <c r="K74" s="93"/>
    </row>
    <row r="75" spans="1:11" ht="21" x14ac:dyDescent="0.35">
      <c r="A75" s="93"/>
      <c r="B75" s="115" t="s">
        <v>92</v>
      </c>
      <c r="C75" s="12">
        <v>0</v>
      </c>
      <c r="D75" s="114"/>
      <c r="E75" s="114"/>
      <c r="F75" s="12">
        <v>100</v>
      </c>
      <c r="G75" s="114"/>
      <c r="H75" s="96"/>
      <c r="I75" s="93"/>
      <c r="J75" s="93"/>
      <c r="K75" s="93"/>
    </row>
    <row r="76" spans="1:11" ht="21" x14ac:dyDescent="0.35">
      <c r="A76" s="93"/>
      <c r="B76" s="115" t="s">
        <v>93</v>
      </c>
      <c r="C76" s="12">
        <v>0</v>
      </c>
      <c r="D76" s="114"/>
      <c r="E76" s="114"/>
      <c r="F76" s="12">
        <v>100</v>
      </c>
      <c r="G76" s="114"/>
      <c r="H76" s="96"/>
      <c r="I76" s="93"/>
      <c r="J76" s="93"/>
      <c r="K76" s="93"/>
    </row>
    <row r="77" spans="1:11" ht="21" x14ac:dyDescent="0.35">
      <c r="A77" s="93"/>
      <c r="B77" s="113" t="s">
        <v>94</v>
      </c>
      <c r="C77" s="114"/>
      <c r="D77" s="114"/>
      <c r="E77" s="114"/>
      <c r="F77" s="114"/>
      <c r="G77" s="114"/>
      <c r="H77" s="96"/>
      <c r="I77" s="93"/>
      <c r="J77" s="93"/>
      <c r="K77" s="93"/>
    </row>
    <row r="78" spans="1:11" ht="21" x14ac:dyDescent="0.35">
      <c r="A78" s="93"/>
      <c r="B78" s="115" t="s">
        <v>91</v>
      </c>
      <c r="C78" s="12">
        <v>0</v>
      </c>
      <c r="D78" s="114"/>
      <c r="E78" s="114"/>
      <c r="F78" s="12">
        <v>100</v>
      </c>
      <c r="G78" s="114"/>
      <c r="H78" s="96"/>
      <c r="I78" s="93"/>
      <c r="J78" s="93"/>
      <c r="K78" s="93"/>
    </row>
    <row r="79" spans="1:11" ht="21" x14ac:dyDescent="0.35">
      <c r="A79" s="93"/>
      <c r="B79" s="115" t="s">
        <v>92</v>
      </c>
      <c r="C79" s="12">
        <v>0</v>
      </c>
      <c r="D79" s="114"/>
      <c r="E79" s="114"/>
      <c r="F79" s="12">
        <v>100</v>
      </c>
      <c r="G79" s="114"/>
      <c r="H79" s="96"/>
      <c r="I79" s="93"/>
      <c r="J79" s="93"/>
      <c r="K79" s="93"/>
    </row>
    <row r="80" spans="1:11" ht="21" x14ac:dyDescent="0.35">
      <c r="A80" s="93"/>
      <c r="B80" s="115" t="s">
        <v>93</v>
      </c>
      <c r="C80" s="12">
        <v>0</v>
      </c>
      <c r="D80" s="114"/>
      <c r="E80" s="114"/>
      <c r="F80" s="12">
        <v>100</v>
      </c>
      <c r="G80" s="114"/>
      <c r="H80" s="96"/>
      <c r="I80" s="93"/>
      <c r="J80" s="93"/>
      <c r="K80" s="93"/>
    </row>
    <row r="81" spans="1:11" ht="21" x14ac:dyDescent="0.35">
      <c r="A81" s="93"/>
      <c r="B81" s="113" t="s">
        <v>95</v>
      </c>
      <c r="C81" s="114"/>
      <c r="D81" s="114"/>
      <c r="E81" s="114"/>
      <c r="F81" s="114"/>
      <c r="G81" s="114"/>
      <c r="H81" s="96"/>
      <c r="I81" s="93"/>
      <c r="J81" s="93"/>
      <c r="K81" s="93"/>
    </row>
    <row r="82" spans="1:11" ht="21" x14ac:dyDescent="0.35">
      <c r="A82" s="93"/>
      <c r="B82" s="115" t="s">
        <v>91</v>
      </c>
      <c r="C82" s="12">
        <v>0</v>
      </c>
      <c r="D82" s="114"/>
      <c r="E82" s="114"/>
      <c r="F82" s="12">
        <v>100</v>
      </c>
      <c r="G82" s="114"/>
      <c r="H82" s="96"/>
      <c r="I82" s="93"/>
      <c r="J82" s="93"/>
      <c r="K82" s="93"/>
    </row>
    <row r="83" spans="1:11" ht="21" x14ac:dyDescent="0.35">
      <c r="A83" s="93"/>
      <c r="B83" s="115" t="s">
        <v>92</v>
      </c>
      <c r="C83" s="12">
        <v>0</v>
      </c>
      <c r="D83" s="114"/>
      <c r="E83" s="114"/>
      <c r="F83" s="12">
        <v>100</v>
      </c>
      <c r="G83" s="114"/>
      <c r="H83" s="96"/>
      <c r="I83" s="93"/>
      <c r="J83" s="93"/>
      <c r="K83" s="93"/>
    </row>
    <row r="84" spans="1:11" ht="21" x14ac:dyDescent="0.35">
      <c r="A84" s="93"/>
      <c r="B84" s="115" t="s">
        <v>93</v>
      </c>
      <c r="C84" s="12">
        <v>0</v>
      </c>
      <c r="D84" s="114"/>
      <c r="E84" s="114"/>
      <c r="F84" s="12">
        <v>100</v>
      </c>
      <c r="G84" s="114"/>
      <c r="H84" s="96"/>
      <c r="I84" s="93"/>
      <c r="J84" s="93"/>
      <c r="K84" s="93"/>
    </row>
    <row r="85" spans="1:11" ht="21" x14ac:dyDescent="0.35">
      <c r="A85" s="93"/>
      <c r="B85" s="115" t="s">
        <v>97</v>
      </c>
      <c r="C85" s="12">
        <v>0</v>
      </c>
      <c r="D85" s="12" t="s">
        <v>244</v>
      </c>
      <c r="E85" s="12" t="e">
        <f>(D85-10)/3</f>
        <v>#VALUE!</v>
      </c>
      <c r="F85" s="12"/>
      <c r="G85" s="114"/>
      <c r="H85" s="96"/>
      <c r="I85" s="93"/>
      <c r="J85" s="93"/>
      <c r="K85" s="93"/>
    </row>
    <row r="86" spans="1:11" ht="21" x14ac:dyDescent="0.35">
      <c r="A86" s="93"/>
      <c r="B86" s="113" t="s">
        <v>96</v>
      </c>
      <c r="C86" s="114"/>
      <c r="D86" s="114"/>
      <c r="E86" s="114"/>
      <c r="F86" s="114"/>
      <c r="G86" s="114"/>
      <c r="H86" s="96"/>
      <c r="I86" s="93"/>
      <c r="J86" s="93"/>
      <c r="K86" s="93"/>
    </row>
    <row r="87" spans="1:11" ht="22" thickBot="1" x14ac:dyDescent="0.4">
      <c r="A87" s="93"/>
      <c r="B87" s="116" t="s">
        <v>93</v>
      </c>
      <c r="C87" s="14">
        <v>0</v>
      </c>
      <c r="D87" s="117"/>
      <c r="E87" s="117"/>
      <c r="F87" s="14">
        <v>100</v>
      </c>
      <c r="G87" s="117"/>
      <c r="H87" s="118"/>
      <c r="I87" s="93"/>
      <c r="J87" s="93"/>
      <c r="K87" s="93"/>
    </row>
    <row r="88" spans="1:11" x14ac:dyDescent="0.25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</row>
    <row r="89" spans="1:11" x14ac:dyDescent="0.25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</row>
    <row r="90" spans="1:11" x14ac:dyDescent="0.25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</row>
    <row r="91" spans="1:11" x14ac:dyDescent="0.25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</row>
    <row r="92" spans="1:11" x14ac:dyDescent="0.25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</row>
    <row r="93" spans="1:11" x14ac:dyDescent="0.25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</row>
    <row r="94" spans="1:11" x14ac:dyDescent="0.25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</row>
    <row r="95" spans="1:11" x14ac:dyDescent="0.25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</row>
    <row r="96" spans="1:11" x14ac:dyDescent="0.25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</row>
    <row r="97" spans="1:11" x14ac:dyDescent="0.25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</row>
    <row r="98" spans="1:11" x14ac:dyDescent="0.25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</row>
    <row r="99" spans="1:11" x14ac:dyDescent="0.25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</row>
    <row r="100" spans="1:11" x14ac:dyDescent="0.25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</row>
    <row r="101" spans="1:11" x14ac:dyDescent="0.25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</row>
    <row r="102" spans="1:11" x14ac:dyDescent="0.25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</row>
    <row r="103" spans="1:11" x14ac:dyDescent="0.25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</row>
    <row r="104" spans="1:11" x14ac:dyDescent="0.25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</row>
    <row r="105" spans="1:11" x14ac:dyDescent="0.25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</row>
    <row r="106" spans="1:11" x14ac:dyDescent="0.25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</row>
    <row r="107" spans="1:11" x14ac:dyDescent="0.25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</row>
    <row r="108" spans="1:11" x14ac:dyDescent="0.25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</row>
    <row r="109" spans="1:11" x14ac:dyDescent="0.25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</row>
    <row r="110" spans="1:11" x14ac:dyDescent="0.25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</row>
    <row r="111" spans="1:11" x14ac:dyDescent="0.25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</row>
    <row r="112" spans="1:11" x14ac:dyDescent="0.25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</row>
    <row r="113" spans="1:11" x14ac:dyDescent="0.25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</row>
    <row r="114" spans="1:11" x14ac:dyDescent="0.25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</row>
    <row r="115" spans="1:11" x14ac:dyDescent="0.25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</row>
    <row r="116" spans="1:11" x14ac:dyDescent="0.25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</row>
    <row r="117" spans="1:11" x14ac:dyDescent="0.25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</row>
    <row r="118" spans="1:11" x14ac:dyDescent="0.25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</row>
    <row r="119" spans="1:11" x14ac:dyDescent="0.25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</row>
    <row r="120" spans="1:11" x14ac:dyDescent="0.25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</row>
    <row r="121" spans="1:11" x14ac:dyDescent="0.25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</row>
    <row r="122" spans="1:11" x14ac:dyDescent="0.25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</row>
    <row r="123" spans="1:11" x14ac:dyDescent="0.25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</row>
    <row r="124" spans="1:11" x14ac:dyDescent="0.25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</row>
    <row r="125" spans="1:11" x14ac:dyDescent="0.25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</row>
    <row r="126" spans="1:11" x14ac:dyDescent="0.25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</row>
    <row r="127" spans="1:11" x14ac:dyDescent="0.25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</row>
    <row r="128" spans="1:11" x14ac:dyDescent="0.25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</row>
    <row r="129" spans="1:11" x14ac:dyDescent="0.25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</row>
    <row r="130" spans="1:11" x14ac:dyDescent="0.25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</row>
    <row r="131" spans="1:11" x14ac:dyDescent="0.25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</row>
    <row r="132" spans="1:11" x14ac:dyDescent="0.25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</row>
    <row r="133" spans="1:11" x14ac:dyDescent="0.25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</row>
    <row r="134" spans="1:11" x14ac:dyDescent="0.25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</row>
    <row r="135" spans="1:11" x14ac:dyDescent="0.25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</row>
    <row r="136" spans="1:11" x14ac:dyDescent="0.25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</row>
    <row r="137" spans="1:11" x14ac:dyDescent="0.25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</row>
    <row r="138" spans="1:11" x14ac:dyDescent="0.25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</row>
    <row r="139" spans="1:11" x14ac:dyDescent="0.25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</row>
    <row r="140" spans="1:11" x14ac:dyDescent="0.25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</row>
    <row r="141" spans="1:11" x14ac:dyDescent="0.25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</row>
    <row r="142" spans="1:11" x14ac:dyDescent="0.25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</row>
    <row r="143" spans="1:11" x14ac:dyDescent="0.25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</row>
    <row r="144" spans="1:11" x14ac:dyDescent="0.25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</row>
    <row r="145" spans="1:11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</row>
    <row r="146" spans="1:11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</row>
    <row r="147" spans="1:11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</row>
    <row r="148" spans="1:11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</row>
    <row r="149" spans="1:11" x14ac:dyDescent="0.25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</row>
    <row r="150" spans="1:11" x14ac:dyDescent="0.25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</row>
    <row r="151" spans="1:11" x14ac:dyDescent="0.25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</row>
    <row r="152" spans="1:11" x14ac:dyDescent="0.25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</row>
    <row r="153" spans="1:11" x14ac:dyDescent="0.25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</row>
    <row r="154" spans="1:11" x14ac:dyDescent="0.25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</row>
    <row r="155" spans="1:11" x14ac:dyDescent="0.25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</row>
    <row r="156" spans="1:11" x14ac:dyDescent="0.25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</row>
    <row r="157" spans="1:11" x14ac:dyDescent="0.25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</row>
    <row r="158" spans="1:11" x14ac:dyDescent="0.25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</row>
    <row r="159" spans="1:11" x14ac:dyDescent="0.25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</row>
    <row r="160" spans="1:11" x14ac:dyDescent="0.25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</row>
    <row r="161" spans="1:11" x14ac:dyDescent="0.25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</row>
    <row r="162" spans="1:11" x14ac:dyDescent="0.25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</row>
    <row r="163" spans="1:11" x14ac:dyDescent="0.25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</row>
    <row r="164" spans="1:11" x14ac:dyDescent="0.25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</row>
    <row r="165" spans="1:11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</row>
    <row r="166" spans="1:11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</row>
    <row r="167" spans="1:11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</row>
    <row r="168" spans="1:11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</row>
    <row r="169" spans="1:11" x14ac:dyDescent="0.25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</row>
    <row r="170" spans="1:11" x14ac:dyDescent="0.25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</row>
    <row r="171" spans="1:11" x14ac:dyDescent="0.25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</row>
    <row r="172" spans="1:11" x14ac:dyDescent="0.25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</row>
    <row r="173" spans="1:11" x14ac:dyDescent="0.25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</row>
    <row r="174" spans="1:11" x14ac:dyDescent="0.25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</row>
    <row r="175" spans="1:11" x14ac:dyDescent="0.25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</row>
    <row r="176" spans="1:11" x14ac:dyDescent="0.25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</row>
    <row r="177" spans="1:11" x14ac:dyDescent="0.25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</row>
    <row r="178" spans="1:11" x14ac:dyDescent="0.25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</row>
    <row r="179" spans="1:11" x14ac:dyDescent="0.25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</row>
    <row r="180" spans="1:11" x14ac:dyDescent="0.25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</row>
    <row r="181" spans="1:11" x14ac:dyDescent="0.25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</row>
    <row r="182" spans="1:11" x14ac:dyDescent="0.25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</row>
    <row r="183" spans="1:11" x14ac:dyDescent="0.25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</row>
    <row r="184" spans="1:11" x14ac:dyDescent="0.25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</row>
    <row r="185" spans="1:11" x14ac:dyDescent="0.25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</row>
    <row r="186" spans="1:11" x14ac:dyDescent="0.25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</row>
    <row r="187" spans="1:11" x14ac:dyDescent="0.25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</row>
    <row r="188" spans="1:11" x14ac:dyDescent="0.25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</row>
    <row r="189" spans="1:11" x14ac:dyDescent="0.25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</row>
    <row r="190" spans="1:11" x14ac:dyDescent="0.25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</row>
    <row r="191" spans="1:11" x14ac:dyDescent="0.25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</row>
    <row r="192" spans="1:11" x14ac:dyDescent="0.25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</row>
    <row r="193" spans="1:11" x14ac:dyDescent="0.25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</row>
    <row r="194" spans="1:11" x14ac:dyDescent="0.25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x14ac:dyDescent="0.25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</row>
    <row r="196" spans="1:11" x14ac:dyDescent="0.25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</row>
    <row r="197" spans="1:11" x14ac:dyDescent="0.25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</row>
    <row r="198" spans="1:11" x14ac:dyDescent="0.25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</row>
    <row r="199" spans="1:11" x14ac:dyDescent="0.25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</row>
    <row r="200" spans="1:11" x14ac:dyDescent="0.25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</row>
    <row r="201" spans="1:11" x14ac:dyDescent="0.25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</row>
    <row r="202" spans="1:11" x14ac:dyDescent="0.25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</row>
    <row r="203" spans="1:11" x14ac:dyDescent="0.25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</row>
    <row r="204" spans="1:11" x14ac:dyDescent="0.25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</row>
    <row r="205" spans="1:11" x14ac:dyDescent="0.25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</row>
    <row r="206" spans="1:11" x14ac:dyDescent="0.25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</row>
    <row r="207" spans="1:11" x14ac:dyDescent="0.25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</row>
    <row r="208" spans="1:11" x14ac:dyDescent="0.25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</row>
    <row r="209" spans="1:11" x14ac:dyDescent="0.25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</row>
    <row r="210" spans="1:11" x14ac:dyDescent="0.25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</row>
    <row r="211" spans="1:11" x14ac:dyDescent="0.25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</row>
    <row r="212" spans="1:11" x14ac:dyDescent="0.25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</row>
    <row r="213" spans="1:11" x14ac:dyDescent="0.25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</row>
    <row r="214" spans="1:11" x14ac:dyDescent="0.25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</row>
    <row r="215" spans="1:11" x14ac:dyDescent="0.25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</row>
    <row r="216" spans="1:11" x14ac:dyDescent="0.25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</row>
    <row r="217" spans="1:11" x14ac:dyDescent="0.25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</row>
    <row r="218" spans="1:11" x14ac:dyDescent="0.25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</row>
    <row r="219" spans="1:11" x14ac:dyDescent="0.25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</row>
    <row r="220" spans="1:11" x14ac:dyDescent="0.25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</row>
    <row r="221" spans="1:11" x14ac:dyDescent="0.25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</row>
    <row r="222" spans="1:11" x14ac:dyDescent="0.25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</row>
    <row r="223" spans="1:11" x14ac:dyDescent="0.25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</row>
    <row r="224" spans="1:11" x14ac:dyDescent="0.25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</row>
    <row r="225" spans="1:11" x14ac:dyDescent="0.25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</row>
    <row r="226" spans="1:11" x14ac:dyDescent="0.25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</row>
    <row r="227" spans="1:11" x14ac:dyDescent="0.25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</row>
    <row r="228" spans="1:11" x14ac:dyDescent="0.25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</row>
    <row r="229" spans="1:11" x14ac:dyDescent="0.25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</row>
    <row r="230" spans="1:11" x14ac:dyDescent="0.25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</row>
    <row r="231" spans="1:11" x14ac:dyDescent="0.25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</row>
    <row r="232" spans="1:11" x14ac:dyDescent="0.25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</row>
    <row r="233" spans="1:11" x14ac:dyDescent="0.25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</row>
    <row r="234" spans="1:11" x14ac:dyDescent="0.25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</row>
    <row r="235" spans="1:11" x14ac:dyDescent="0.25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</row>
    <row r="236" spans="1:11" x14ac:dyDescent="0.25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</row>
    <row r="237" spans="1:11" x14ac:dyDescent="0.25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</row>
    <row r="238" spans="1:11" x14ac:dyDescent="0.25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</row>
    <row r="239" spans="1:11" x14ac:dyDescent="0.25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</row>
    <row r="240" spans="1:11" x14ac:dyDescent="0.25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</row>
    <row r="241" spans="1:11" x14ac:dyDescent="0.25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</row>
    <row r="242" spans="1:11" x14ac:dyDescent="0.25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</row>
    <row r="243" spans="1:11" x14ac:dyDescent="0.25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</row>
    <row r="244" spans="1:11" x14ac:dyDescent="0.25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</row>
    <row r="245" spans="1:11" x14ac:dyDescent="0.25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</row>
    <row r="246" spans="1:11" x14ac:dyDescent="0.25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</row>
    <row r="247" spans="1:11" x14ac:dyDescent="0.25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</row>
    <row r="248" spans="1:11" x14ac:dyDescent="0.25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</row>
    <row r="249" spans="1:11" x14ac:dyDescent="0.25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</row>
    <row r="250" spans="1:11" x14ac:dyDescent="0.25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</row>
    <row r="251" spans="1:11" x14ac:dyDescent="0.25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</row>
    <row r="252" spans="1:11" x14ac:dyDescent="0.25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</row>
    <row r="253" spans="1:11" x14ac:dyDescent="0.25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</row>
    <row r="254" spans="1:11" x14ac:dyDescent="0.25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</row>
    <row r="255" spans="1:11" x14ac:dyDescent="0.25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</row>
    <row r="256" spans="1:11" x14ac:dyDescent="0.25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</row>
    <row r="257" spans="1:11" x14ac:dyDescent="0.25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</row>
    <row r="258" spans="1:11" x14ac:dyDescent="0.25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</row>
    <row r="259" spans="1:11" x14ac:dyDescent="0.25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</row>
    <row r="260" spans="1:11" x14ac:dyDescent="0.25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</row>
    <row r="261" spans="1:11" x14ac:dyDescent="0.25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</row>
    <row r="262" spans="1:11" x14ac:dyDescent="0.25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</row>
    <row r="263" spans="1:11" x14ac:dyDescent="0.25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</row>
    <row r="264" spans="1:11" x14ac:dyDescent="0.25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</row>
    <row r="265" spans="1:11" x14ac:dyDescent="0.25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</row>
    <row r="266" spans="1:11" x14ac:dyDescent="0.25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</row>
    <row r="267" spans="1:11" x14ac:dyDescent="0.25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</row>
    <row r="268" spans="1:11" x14ac:dyDescent="0.25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</row>
    <row r="269" spans="1:11" x14ac:dyDescent="0.25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</row>
    <row r="270" spans="1:11" x14ac:dyDescent="0.25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</row>
    <row r="271" spans="1:11" x14ac:dyDescent="0.25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</row>
    <row r="272" spans="1:11" x14ac:dyDescent="0.25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</row>
    <row r="273" spans="1:11" x14ac:dyDescent="0.25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</row>
    <row r="274" spans="1:11" x14ac:dyDescent="0.25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</row>
    <row r="275" spans="1:11" x14ac:dyDescent="0.25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</row>
    <row r="276" spans="1:11" x14ac:dyDescent="0.25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</row>
    <row r="277" spans="1:11" x14ac:dyDescent="0.25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</row>
    <row r="278" spans="1:11" x14ac:dyDescent="0.25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</row>
    <row r="279" spans="1:11" x14ac:dyDescent="0.25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</row>
    <row r="280" spans="1:11" x14ac:dyDescent="0.25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</row>
    <row r="281" spans="1:11" x14ac:dyDescent="0.25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</row>
    <row r="282" spans="1:11" x14ac:dyDescent="0.25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</row>
    <row r="283" spans="1:11" x14ac:dyDescent="0.25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</row>
    <row r="284" spans="1:11" x14ac:dyDescent="0.25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</row>
    <row r="285" spans="1:11" x14ac:dyDescent="0.25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</row>
    <row r="286" spans="1:11" x14ac:dyDescent="0.25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</row>
    <row r="287" spans="1:11" x14ac:dyDescent="0.25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</row>
    <row r="288" spans="1:11" x14ac:dyDescent="0.25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</row>
    <row r="289" spans="1:11" x14ac:dyDescent="0.25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</row>
    <row r="290" spans="1:11" x14ac:dyDescent="0.25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</row>
    <row r="291" spans="1:11" x14ac:dyDescent="0.25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</row>
    <row r="292" spans="1:11" x14ac:dyDescent="0.25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</row>
    <row r="293" spans="1:11" x14ac:dyDescent="0.25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</row>
    <row r="294" spans="1:11" x14ac:dyDescent="0.25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</row>
    <row r="295" spans="1:11" x14ac:dyDescent="0.25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</row>
    <row r="296" spans="1:11" x14ac:dyDescent="0.25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</row>
    <row r="297" spans="1:11" x14ac:dyDescent="0.25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</row>
    <row r="298" spans="1:11" x14ac:dyDescent="0.25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</row>
    <row r="299" spans="1:11" x14ac:dyDescent="0.25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</row>
    <row r="300" spans="1:11" x14ac:dyDescent="0.25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</row>
    <row r="301" spans="1:11" x14ac:dyDescent="0.25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</row>
    <row r="302" spans="1:11" x14ac:dyDescent="0.25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</row>
    <row r="303" spans="1:11" x14ac:dyDescent="0.25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</row>
    <row r="304" spans="1:11" x14ac:dyDescent="0.25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</row>
    <row r="305" spans="1:11" x14ac:dyDescent="0.25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</row>
    <row r="306" spans="1:11" x14ac:dyDescent="0.25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</row>
    <row r="307" spans="1:11" x14ac:dyDescent="0.25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</row>
    <row r="308" spans="1:11" x14ac:dyDescent="0.25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</row>
    <row r="309" spans="1:11" x14ac:dyDescent="0.25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</row>
    <row r="310" spans="1:11" x14ac:dyDescent="0.25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</row>
    <row r="311" spans="1:11" x14ac:dyDescent="0.25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</row>
    <row r="312" spans="1:11" x14ac:dyDescent="0.25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</row>
    <row r="313" spans="1:11" x14ac:dyDescent="0.25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</row>
    <row r="314" spans="1:11" x14ac:dyDescent="0.25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</row>
    <row r="315" spans="1:11" x14ac:dyDescent="0.25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</row>
    <row r="316" spans="1:11" x14ac:dyDescent="0.25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</row>
    <row r="317" spans="1:11" x14ac:dyDescent="0.25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</row>
    <row r="318" spans="1:11" x14ac:dyDescent="0.25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</row>
    <row r="319" spans="1:11" x14ac:dyDescent="0.25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</row>
    <row r="320" spans="1:11" x14ac:dyDescent="0.25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</row>
    <row r="321" spans="1:11" x14ac:dyDescent="0.25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</row>
    <row r="322" spans="1:11" x14ac:dyDescent="0.25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</row>
    <row r="323" spans="1:11" x14ac:dyDescent="0.25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</row>
    <row r="324" spans="1:11" x14ac:dyDescent="0.25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</row>
    <row r="325" spans="1:11" x14ac:dyDescent="0.25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</row>
    <row r="326" spans="1:11" x14ac:dyDescent="0.25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</row>
    <row r="327" spans="1:11" x14ac:dyDescent="0.25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</row>
    <row r="328" spans="1:11" x14ac:dyDescent="0.25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</row>
    <row r="329" spans="1:11" x14ac:dyDescent="0.25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</row>
    <row r="330" spans="1:11" x14ac:dyDescent="0.25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</row>
    <row r="331" spans="1:11" x14ac:dyDescent="0.25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</row>
    <row r="332" spans="1:11" x14ac:dyDescent="0.25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</row>
    <row r="333" spans="1:11" x14ac:dyDescent="0.25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</row>
    <row r="334" spans="1:11" x14ac:dyDescent="0.25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</row>
    <row r="335" spans="1:11" x14ac:dyDescent="0.25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</row>
    <row r="336" spans="1:11" x14ac:dyDescent="0.25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</row>
    <row r="337" spans="1:11" x14ac:dyDescent="0.25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</row>
    <row r="338" spans="1:11" x14ac:dyDescent="0.25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</row>
    <row r="339" spans="1:11" x14ac:dyDescent="0.25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</row>
    <row r="340" spans="1:11" x14ac:dyDescent="0.25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</row>
    <row r="341" spans="1:11" x14ac:dyDescent="0.25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</row>
    <row r="342" spans="1:11" x14ac:dyDescent="0.25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</row>
    <row r="343" spans="1:11" x14ac:dyDescent="0.25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</row>
    <row r="344" spans="1:11" x14ac:dyDescent="0.25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</row>
    <row r="345" spans="1:11" x14ac:dyDescent="0.25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</row>
    <row r="346" spans="1:11" x14ac:dyDescent="0.25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</row>
    <row r="347" spans="1:11" x14ac:dyDescent="0.25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</row>
    <row r="348" spans="1:11" x14ac:dyDescent="0.25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</row>
    <row r="349" spans="1:11" x14ac:dyDescent="0.25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</row>
    <row r="350" spans="1:11" x14ac:dyDescent="0.25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</row>
    <row r="351" spans="1:11" x14ac:dyDescent="0.25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</row>
    <row r="352" spans="1:11" x14ac:dyDescent="0.25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</row>
    <row r="353" spans="1:11" x14ac:dyDescent="0.25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</row>
    <row r="354" spans="1:11" x14ac:dyDescent="0.25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</row>
    <row r="355" spans="1:11" x14ac:dyDescent="0.25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</row>
    <row r="356" spans="1:11" x14ac:dyDescent="0.25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</row>
    <row r="357" spans="1:11" x14ac:dyDescent="0.25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</row>
    <row r="358" spans="1:11" x14ac:dyDescent="0.25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</row>
    <row r="359" spans="1:11" x14ac:dyDescent="0.25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</row>
    <row r="360" spans="1:11" x14ac:dyDescent="0.25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</row>
    <row r="361" spans="1:11" x14ac:dyDescent="0.25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</row>
    <row r="362" spans="1:11" x14ac:dyDescent="0.25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</row>
    <row r="363" spans="1:11" x14ac:dyDescent="0.25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</row>
    <row r="364" spans="1:11" x14ac:dyDescent="0.25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</row>
    <row r="365" spans="1:11" x14ac:dyDescent="0.25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</row>
    <row r="366" spans="1:11" x14ac:dyDescent="0.25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</row>
    <row r="367" spans="1:11" x14ac:dyDescent="0.25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</row>
    <row r="368" spans="1:11" x14ac:dyDescent="0.25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</row>
    <row r="369" spans="1:11" x14ac:dyDescent="0.25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</row>
    <row r="370" spans="1:11" x14ac:dyDescent="0.25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</row>
    <row r="371" spans="1:11" x14ac:dyDescent="0.25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</row>
    <row r="372" spans="1:11" x14ac:dyDescent="0.25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</row>
    <row r="373" spans="1:11" x14ac:dyDescent="0.25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</row>
    <row r="374" spans="1:11" x14ac:dyDescent="0.25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</row>
    <row r="375" spans="1:11" x14ac:dyDescent="0.25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</row>
    <row r="376" spans="1:11" x14ac:dyDescent="0.25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</row>
    <row r="377" spans="1:11" x14ac:dyDescent="0.25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</row>
    <row r="378" spans="1:11" x14ac:dyDescent="0.25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</row>
    <row r="379" spans="1:11" x14ac:dyDescent="0.25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</row>
    <row r="380" spans="1:11" x14ac:dyDescent="0.25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</row>
    <row r="381" spans="1:11" x14ac:dyDescent="0.25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</row>
    <row r="382" spans="1:11" x14ac:dyDescent="0.25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</row>
    <row r="383" spans="1:11" x14ac:dyDescent="0.25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</row>
    <row r="384" spans="1:11" x14ac:dyDescent="0.25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</row>
    <row r="385" spans="1:11" x14ac:dyDescent="0.25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</row>
    <row r="386" spans="1:11" x14ac:dyDescent="0.25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</row>
    <row r="387" spans="1:11" x14ac:dyDescent="0.25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</row>
    <row r="388" spans="1:11" x14ac:dyDescent="0.25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</row>
    <row r="389" spans="1:11" x14ac:dyDescent="0.25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</row>
    <row r="390" spans="1:11" x14ac:dyDescent="0.25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</row>
    <row r="391" spans="1:11" x14ac:dyDescent="0.25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</row>
    <row r="392" spans="1:11" x14ac:dyDescent="0.25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</row>
    <row r="393" spans="1:11" x14ac:dyDescent="0.25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</row>
    <row r="394" spans="1:11" x14ac:dyDescent="0.25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</row>
    <row r="395" spans="1:11" x14ac:dyDescent="0.25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</row>
    <row r="396" spans="1:11" x14ac:dyDescent="0.25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</row>
    <row r="397" spans="1:11" x14ac:dyDescent="0.25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</row>
    <row r="398" spans="1:11" x14ac:dyDescent="0.25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</row>
    <row r="399" spans="1:11" x14ac:dyDescent="0.25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</row>
    <row r="400" spans="1:11" x14ac:dyDescent="0.25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</row>
    <row r="401" spans="1:11" x14ac:dyDescent="0.25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</row>
    <row r="402" spans="1:11" x14ac:dyDescent="0.25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</row>
    <row r="403" spans="1:11" x14ac:dyDescent="0.25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</row>
    <row r="404" spans="1:11" x14ac:dyDescent="0.25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</row>
    <row r="405" spans="1:11" x14ac:dyDescent="0.25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</row>
    <row r="406" spans="1:11" x14ac:dyDescent="0.25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</row>
    <row r="407" spans="1:11" x14ac:dyDescent="0.25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</row>
    <row r="408" spans="1:11" x14ac:dyDescent="0.25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</row>
    <row r="409" spans="1:11" x14ac:dyDescent="0.25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</row>
    <row r="410" spans="1:11" x14ac:dyDescent="0.25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</row>
    <row r="411" spans="1:11" x14ac:dyDescent="0.25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</row>
    <row r="412" spans="1:11" x14ac:dyDescent="0.25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</row>
    <row r="413" spans="1:11" x14ac:dyDescent="0.25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</row>
    <row r="414" spans="1:11" x14ac:dyDescent="0.25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</row>
    <row r="415" spans="1:11" x14ac:dyDescent="0.25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</row>
    <row r="416" spans="1:11" x14ac:dyDescent="0.25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</row>
    <row r="417" spans="1:11" x14ac:dyDescent="0.25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</row>
    <row r="418" spans="1:11" x14ac:dyDescent="0.25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</row>
    <row r="419" spans="1:11" x14ac:dyDescent="0.25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</row>
    <row r="420" spans="1:11" x14ac:dyDescent="0.25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</row>
    <row r="421" spans="1:11" x14ac:dyDescent="0.25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</row>
    <row r="422" spans="1:11" x14ac:dyDescent="0.25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</row>
    <row r="423" spans="1:11" x14ac:dyDescent="0.25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</row>
    <row r="424" spans="1:11" x14ac:dyDescent="0.25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</row>
    <row r="425" spans="1:11" x14ac:dyDescent="0.25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</row>
    <row r="426" spans="1:11" x14ac:dyDescent="0.25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</row>
    <row r="427" spans="1:11" x14ac:dyDescent="0.25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</row>
    <row r="428" spans="1:11" x14ac:dyDescent="0.25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</row>
    <row r="429" spans="1:11" x14ac:dyDescent="0.25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</row>
    <row r="430" spans="1:11" x14ac:dyDescent="0.25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</row>
    <row r="431" spans="1:11" x14ac:dyDescent="0.25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</row>
    <row r="432" spans="1:11" x14ac:dyDescent="0.25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</row>
    <row r="433" spans="1:11" x14ac:dyDescent="0.25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</row>
    <row r="434" spans="1:11" x14ac:dyDescent="0.25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</row>
    <row r="435" spans="1:11" x14ac:dyDescent="0.25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</row>
    <row r="436" spans="1:11" x14ac:dyDescent="0.25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</row>
    <row r="437" spans="1:11" x14ac:dyDescent="0.25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</row>
    <row r="438" spans="1:11" x14ac:dyDescent="0.25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</row>
    <row r="439" spans="1:11" x14ac:dyDescent="0.25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</row>
    <row r="440" spans="1:11" x14ac:dyDescent="0.25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</row>
    <row r="441" spans="1:11" x14ac:dyDescent="0.25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</row>
    <row r="442" spans="1:11" x14ac:dyDescent="0.25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</row>
    <row r="443" spans="1:11" x14ac:dyDescent="0.25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</row>
    <row r="444" spans="1:11" x14ac:dyDescent="0.25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</row>
    <row r="445" spans="1:11" x14ac:dyDescent="0.25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</row>
    <row r="446" spans="1:11" x14ac:dyDescent="0.25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</row>
    <row r="447" spans="1:11" x14ac:dyDescent="0.25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</row>
    <row r="448" spans="1:11" x14ac:dyDescent="0.25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</row>
    <row r="449" spans="1:11" x14ac:dyDescent="0.25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</row>
    <row r="450" spans="1:11" x14ac:dyDescent="0.25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</row>
    <row r="451" spans="1:11" x14ac:dyDescent="0.25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</row>
    <row r="452" spans="1:11" x14ac:dyDescent="0.25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</row>
    <row r="453" spans="1:11" x14ac:dyDescent="0.25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</row>
    <row r="454" spans="1:11" x14ac:dyDescent="0.25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</row>
    <row r="455" spans="1:11" x14ac:dyDescent="0.25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</row>
    <row r="456" spans="1:11" x14ac:dyDescent="0.25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</row>
    <row r="457" spans="1:11" x14ac:dyDescent="0.25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</row>
    <row r="458" spans="1:11" x14ac:dyDescent="0.25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</row>
    <row r="459" spans="1:11" x14ac:dyDescent="0.25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</row>
    <row r="460" spans="1:11" x14ac:dyDescent="0.25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</row>
    <row r="461" spans="1:11" x14ac:dyDescent="0.25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</row>
    <row r="462" spans="1:11" x14ac:dyDescent="0.25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</row>
    <row r="463" spans="1:11" x14ac:dyDescent="0.25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</row>
    <row r="464" spans="1:11" x14ac:dyDescent="0.25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</row>
    <row r="465" spans="1:11" x14ac:dyDescent="0.25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</row>
    <row r="466" spans="1:11" x14ac:dyDescent="0.25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</row>
    <row r="467" spans="1:11" x14ac:dyDescent="0.25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</row>
    <row r="468" spans="1:11" x14ac:dyDescent="0.25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</row>
    <row r="469" spans="1:11" x14ac:dyDescent="0.25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</row>
    <row r="470" spans="1:11" x14ac:dyDescent="0.25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</row>
    <row r="471" spans="1:11" x14ac:dyDescent="0.25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</row>
    <row r="472" spans="1:11" x14ac:dyDescent="0.25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</row>
    <row r="473" spans="1:11" x14ac:dyDescent="0.25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</row>
    <row r="474" spans="1:11" x14ac:dyDescent="0.25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</row>
    <row r="475" spans="1:11" x14ac:dyDescent="0.25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</row>
    <row r="476" spans="1:11" x14ac:dyDescent="0.25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</row>
    <row r="477" spans="1:11" x14ac:dyDescent="0.25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</row>
    <row r="478" spans="1:11" x14ac:dyDescent="0.25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</row>
    <row r="479" spans="1:11" x14ac:dyDescent="0.25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</row>
    <row r="480" spans="1:11" x14ac:dyDescent="0.25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</row>
    <row r="481" spans="1:11" x14ac:dyDescent="0.25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</row>
    <row r="482" spans="1:11" x14ac:dyDescent="0.25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</row>
    <row r="483" spans="1:11" x14ac:dyDescent="0.25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</row>
    <row r="484" spans="1:11" x14ac:dyDescent="0.25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</row>
    <row r="485" spans="1:11" x14ac:dyDescent="0.25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</row>
    <row r="486" spans="1:11" x14ac:dyDescent="0.25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</row>
    <row r="487" spans="1:11" x14ac:dyDescent="0.25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</row>
    <row r="488" spans="1:11" x14ac:dyDescent="0.25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</row>
    <row r="489" spans="1:11" x14ac:dyDescent="0.25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</row>
    <row r="490" spans="1:11" x14ac:dyDescent="0.25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</row>
    <row r="491" spans="1:11" x14ac:dyDescent="0.25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</row>
    <row r="492" spans="1:11" x14ac:dyDescent="0.25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</row>
    <row r="493" spans="1:11" x14ac:dyDescent="0.25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</row>
    <row r="494" spans="1:11" x14ac:dyDescent="0.25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</row>
    <row r="495" spans="1:11" x14ac:dyDescent="0.25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</row>
    <row r="496" spans="1:11" x14ac:dyDescent="0.25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</row>
    <row r="497" spans="1:11" x14ac:dyDescent="0.25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</row>
    <row r="498" spans="1:11" x14ac:dyDescent="0.25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</row>
    <row r="499" spans="1:11" x14ac:dyDescent="0.25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</row>
    <row r="500" spans="1:11" x14ac:dyDescent="0.25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</row>
    <row r="501" spans="1:11" x14ac:dyDescent="0.25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</row>
    <row r="502" spans="1:11" x14ac:dyDescent="0.25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</row>
    <row r="503" spans="1:11" x14ac:dyDescent="0.25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</row>
    <row r="504" spans="1:11" x14ac:dyDescent="0.25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</row>
    <row r="505" spans="1:11" x14ac:dyDescent="0.25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</row>
    <row r="506" spans="1:11" x14ac:dyDescent="0.25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</row>
    <row r="507" spans="1:11" x14ac:dyDescent="0.25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</row>
    <row r="508" spans="1:11" x14ac:dyDescent="0.25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</row>
    <row r="509" spans="1:11" x14ac:dyDescent="0.25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</row>
    <row r="510" spans="1:11" x14ac:dyDescent="0.25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</row>
    <row r="511" spans="1:11" x14ac:dyDescent="0.25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</row>
    <row r="512" spans="1:11" x14ac:dyDescent="0.25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</row>
    <row r="513" spans="1:11" x14ac:dyDescent="0.25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</row>
    <row r="514" spans="1:11" x14ac:dyDescent="0.25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</row>
    <row r="515" spans="1:11" x14ac:dyDescent="0.25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</row>
    <row r="516" spans="1:11" x14ac:dyDescent="0.25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</row>
    <row r="517" spans="1:11" x14ac:dyDescent="0.25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</row>
    <row r="518" spans="1:11" x14ac:dyDescent="0.25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</row>
    <row r="519" spans="1:11" x14ac:dyDescent="0.25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</row>
    <row r="520" spans="1:11" x14ac:dyDescent="0.25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</row>
    <row r="521" spans="1:11" x14ac:dyDescent="0.25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</row>
    <row r="522" spans="1:11" x14ac:dyDescent="0.25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</row>
    <row r="523" spans="1:11" x14ac:dyDescent="0.25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</row>
    <row r="524" spans="1:11" x14ac:dyDescent="0.25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</row>
    <row r="525" spans="1:11" x14ac:dyDescent="0.25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</row>
    <row r="526" spans="1:11" x14ac:dyDescent="0.25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</row>
    <row r="527" spans="1:11" x14ac:dyDescent="0.25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</row>
    <row r="528" spans="1:11" x14ac:dyDescent="0.25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</row>
    <row r="529" spans="1:11" x14ac:dyDescent="0.25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</row>
    <row r="530" spans="1:11" x14ac:dyDescent="0.25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</row>
    <row r="531" spans="1:11" x14ac:dyDescent="0.25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</row>
    <row r="532" spans="1:11" x14ac:dyDescent="0.25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</row>
    <row r="533" spans="1:11" x14ac:dyDescent="0.25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</row>
    <row r="534" spans="1:11" x14ac:dyDescent="0.25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</row>
    <row r="535" spans="1:11" x14ac:dyDescent="0.25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</row>
    <row r="536" spans="1:11" x14ac:dyDescent="0.25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</row>
    <row r="537" spans="1:11" x14ac:dyDescent="0.25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</row>
    <row r="538" spans="1:11" x14ac:dyDescent="0.25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</row>
    <row r="539" spans="1:11" x14ac:dyDescent="0.25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</row>
    <row r="540" spans="1:11" x14ac:dyDescent="0.25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</row>
    <row r="541" spans="1:11" x14ac:dyDescent="0.25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</row>
    <row r="542" spans="1:11" x14ac:dyDescent="0.25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</row>
    <row r="543" spans="1:11" x14ac:dyDescent="0.25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</row>
    <row r="544" spans="1:11" x14ac:dyDescent="0.25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</row>
    <row r="545" spans="1:11" x14ac:dyDescent="0.25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</row>
    <row r="546" spans="1:11" x14ac:dyDescent="0.25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</row>
    <row r="547" spans="1:11" x14ac:dyDescent="0.25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</row>
    <row r="548" spans="1:11" x14ac:dyDescent="0.25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</row>
    <row r="549" spans="1:11" x14ac:dyDescent="0.25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</row>
    <row r="550" spans="1:11" x14ac:dyDescent="0.25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</row>
    <row r="551" spans="1:11" x14ac:dyDescent="0.25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</row>
    <row r="552" spans="1:11" x14ac:dyDescent="0.25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</row>
    <row r="553" spans="1:11" x14ac:dyDescent="0.25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</row>
    <row r="554" spans="1:11" x14ac:dyDescent="0.25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</row>
    <row r="555" spans="1:11" x14ac:dyDescent="0.25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</row>
    <row r="556" spans="1:11" x14ac:dyDescent="0.25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</row>
    <row r="557" spans="1:11" x14ac:dyDescent="0.25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</row>
    <row r="558" spans="1:11" x14ac:dyDescent="0.25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</row>
    <row r="559" spans="1:11" x14ac:dyDescent="0.25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</row>
    <row r="560" spans="1:11" x14ac:dyDescent="0.25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</row>
    <row r="561" spans="1:11" x14ac:dyDescent="0.25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</row>
    <row r="562" spans="1:11" x14ac:dyDescent="0.25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</row>
    <row r="563" spans="1:11" x14ac:dyDescent="0.25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</row>
    <row r="564" spans="1:11" x14ac:dyDescent="0.25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</row>
    <row r="565" spans="1:11" x14ac:dyDescent="0.25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</row>
    <row r="566" spans="1:11" x14ac:dyDescent="0.25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</row>
    <row r="567" spans="1:11" x14ac:dyDescent="0.25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</row>
    <row r="568" spans="1:11" x14ac:dyDescent="0.25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</row>
    <row r="569" spans="1:11" x14ac:dyDescent="0.25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</row>
    <row r="570" spans="1:11" x14ac:dyDescent="0.25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</row>
    <row r="571" spans="1:11" x14ac:dyDescent="0.25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</row>
    <row r="572" spans="1:11" x14ac:dyDescent="0.25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</row>
    <row r="573" spans="1:11" x14ac:dyDescent="0.25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</row>
    <row r="574" spans="1:11" x14ac:dyDescent="0.25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</row>
    <row r="575" spans="1:11" x14ac:dyDescent="0.25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</row>
    <row r="576" spans="1:11" x14ac:dyDescent="0.25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</row>
    <row r="577" spans="1:11" x14ac:dyDescent="0.25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</row>
    <row r="578" spans="1:11" x14ac:dyDescent="0.25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</row>
    <row r="579" spans="1:11" x14ac:dyDescent="0.25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</row>
    <row r="580" spans="1:11" x14ac:dyDescent="0.25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</row>
    <row r="581" spans="1:11" x14ac:dyDescent="0.25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</row>
    <row r="582" spans="1:11" x14ac:dyDescent="0.25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</row>
    <row r="583" spans="1:11" x14ac:dyDescent="0.25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</row>
    <row r="584" spans="1:11" x14ac:dyDescent="0.25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</row>
    <row r="585" spans="1:11" x14ac:dyDescent="0.25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</row>
    <row r="586" spans="1:11" x14ac:dyDescent="0.25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</row>
    <row r="587" spans="1:11" x14ac:dyDescent="0.25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</row>
    <row r="588" spans="1:11" x14ac:dyDescent="0.25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</row>
    <row r="589" spans="1:11" x14ac:dyDescent="0.25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</row>
    <row r="590" spans="1:11" x14ac:dyDescent="0.25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</row>
    <row r="591" spans="1:11" x14ac:dyDescent="0.25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</row>
    <row r="592" spans="1:11" x14ac:dyDescent="0.25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</row>
    <row r="593" spans="1:11" x14ac:dyDescent="0.25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</row>
    <row r="594" spans="1:11" x14ac:dyDescent="0.25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</row>
    <row r="595" spans="1:11" x14ac:dyDescent="0.25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</row>
    <row r="596" spans="1:11" x14ac:dyDescent="0.25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</row>
    <row r="597" spans="1:11" x14ac:dyDescent="0.25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</row>
    <row r="598" spans="1:11" x14ac:dyDescent="0.25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</row>
    <row r="599" spans="1:11" x14ac:dyDescent="0.25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</row>
    <row r="600" spans="1:11" x14ac:dyDescent="0.25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</row>
    <row r="601" spans="1:11" x14ac:dyDescent="0.25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</row>
    <row r="602" spans="1:11" x14ac:dyDescent="0.25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</row>
    <row r="603" spans="1:11" x14ac:dyDescent="0.25">
      <c r="A603" s="93"/>
      <c r="J603" s="93"/>
      <c r="K603" s="93"/>
    </row>
    <row r="604" spans="1:11" x14ac:dyDescent="0.25">
      <c r="A604" s="93"/>
      <c r="J604" s="93"/>
      <c r="K604" s="93"/>
    </row>
    <row r="605" spans="1:11" x14ac:dyDescent="0.25">
      <c r="A605" s="93"/>
      <c r="J605" s="93"/>
      <c r="K605" s="93"/>
    </row>
    <row r="606" spans="1:11" x14ac:dyDescent="0.25">
      <c r="A606" s="93"/>
      <c r="J606" s="93"/>
      <c r="K606" s="93"/>
    </row>
    <row r="607" spans="1:11" x14ac:dyDescent="0.25">
      <c r="A607" s="93"/>
      <c r="J607" s="93"/>
      <c r="K607" s="93"/>
    </row>
    <row r="608" spans="1:11" x14ac:dyDescent="0.25">
      <c r="A608" s="93"/>
      <c r="J608" s="93"/>
      <c r="K608" s="93"/>
    </row>
    <row r="609" spans="1:11" x14ac:dyDescent="0.25">
      <c r="A609" s="93"/>
      <c r="J609" s="93"/>
      <c r="K609" s="93"/>
    </row>
    <row r="610" spans="1:11" x14ac:dyDescent="0.25">
      <c r="A610" s="93"/>
      <c r="J610" s="93"/>
      <c r="K610" s="93"/>
    </row>
    <row r="611" spans="1:11" x14ac:dyDescent="0.25">
      <c r="A611" s="93"/>
      <c r="J611" s="93"/>
      <c r="K611" s="93"/>
    </row>
    <row r="612" spans="1:11" x14ac:dyDescent="0.25">
      <c r="A612" s="93"/>
      <c r="J612" s="93"/>
      <c r="K612" s="93"/>
    </row>
    <row r="613" spans="1:11" x14ac:dyDescent="0.25">
      <c r="A613" s="93"/>
      <c r="J613" s="93"/>
      <c r="K613" s="93"/>
    </row>
    <row r="614" spans="1:11" x14ac:dyDescent="0.25">
      <c r="A614" s="93"/>
      <c r="J614" s="93"/>
      <c r="K614" s="93"/>
    </row>
    <row r="615" spans="1:11" x14ac:dyDescent="0.25">
      <c r="A615" s="93"/>
      <c r="J615" s="93"/>
      <c r="K615" s="93"/>
    </row>
    <row r="616" spans="1:11" x14ac:dyDescent="0.25">
      <c r="A616" s="93"/>
      <c r="J616" s="93"/>
      <c r="K616" s="93"/>
    </row>
    <row r="617" spans="1:11" x14ac:dyDescent="0.25">
      <c r="A617" s="93"/>
      <c r="J617" s="93"/>
      <c r="K617" s="93"/>
    </row>
    <row r="618" spans="1:11" x14ac:dyDescent="0.25">
      <c r="A618" s="93"/>
      <c r="J618" s="93"/>
      <c r="K618" s="93"/>
    </row>
    <row r="619" spans="1:11" x14ac:dyDescent="0.25">
      <c r="A619" s="93"/>
      <c r="J619" s="93"/>
      <c r="K619" s="93"/>
    </row>
    <row r="620" spans="1:11" x14ac:dyDescent="0.25">
      <c r="A620" s="93"/>
      <c r="J620" s="93"/>
      <c r="K620" s="93"/>
    </row>
    <row r="621" spans="1:11" x14ac:dyDescent="0.25">
      <c r="A621" s="93"/>
      <c r="J621" s="93"/>
      <c r="K621" s="93"/>
    </row>
    <row r="622" spans="1:11" x14ac:dyDescent="0.25">
      <c r="A622" s="93"/>
      <c r="K622" s="93"/>
    </row>
    <row r="623" spans="1:11" x14ac:dyDescent="0.25">
      <c r="A623" s="93"/>
      <c r="K623" s="93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/>
  <headerFooter alignWithMargins="0">
    <oddHeader>&amp;C&amp;"Angsana New,ตัวหนา"&amp;18Neuropsychological Test Report, Department of Psychiatry, Ramathibodi Hospital</oddHeader>
  </headerFooter>
  <rowBreaks count="1" manualBreakCount="1">
    <brk id="47" max="16383" man="1"/>
  </rowBreaks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sheetPr>
    <pageSetUpPr fitToPage="1"/>
  </sheetPr>
  <dimension ref="B1:I48"/>
  <sheetViews>
    <sheetView topLeftCell="A14" zoomScale="150" zoomScaleNormal="150" workbookViewId="0">
      <selection activeCell="L14" sqref="L14"/>
    </sheetView>
  </sheetViews>
  <sheetFormatPr baseColWidth="10" defaultRowHeight="19" x14ac:dyDescent="0.25"/>
  <cols>
    <col min="1" max="1" width="9.19921875" customWidth="1"/>
    <col min="2" max="2" width="35.19921875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3"/>
      <c r="C1" s="2"/>
      <c r="D1" s="2"/>
      <c r="E1" s="2"/>
      <c r="F1" s="2"/>
    </row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4" customHeight="1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ht="24" customHeight="1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15" customHeight="1" thickBot="1" x14ac:dyDescent="0.3">
      <c r="B5" s="119"/>
    </row>
    <row r="6" spans="2:9" ht="24" customHeight="1" thickBot="1" x14ac:dyDescent="0.3">
      <c r="B6" s="182" t="s">
        <v>1</v>
      </c>
      <c r="C6" s="183"/>
      <c r="D6" s="183"/>
      <c r="E6" s="183"/>
      <c r="F6" s="183"/>
      <c r="G6" s="183"/>
      <c r="H6" s="184"/>
    </row>
    <row r="7" spans="2:9" ht="24" customHeight="1" x14ac:dyDescent="0.45">
      <c r="B7" s="97" t="s">
        <v>198</v>
      </c>
      <c r="C7" s="107" t="s">
        <v>13</v>
      </c>
      <c r="D7" s="107" t="s">
        <v>21</v>
      </c>
      <c r="E7" s="107" t="s">
        <v>14</v>
      </c>
      <c r="F7" s="87" t="s">
        <v>15</v>
      </c>
      <c r="G7" s="107"/>
      <c r="H7" s="108"/>
    </row>
    <row r="8" spans="2:9" ht="25" x14ac:dyDescent="0.35">
      <c r="B8" s="6" t="s">
        <v>98</v>
      </c>
      <c r="C8" s="12" t="str">
        <f>conceptual!C21</f>
        <v>RSRSRSRSRS</v>
      </c>
      <c r="D8" s="12" t="str">
        <f>conceptual!D21</f>
        <v>ASSASSASS</v>
      </c>
      <c r="E8" s="12" t="e">
        <f>(D8-10)/3</f>
        <v>#VALUE!</v>
      </c>
      <c r="F8" s="2"/>
      <c r="H8" s="120"/>
    </row>
    <row r="9" spans="2:9" ht="28.75" customHeight="1" x14ac:dyDescent="0.35">
      <c r="B9" s="6" t="str">
        <f>conceptual!B13</f>
        <v xml:space="preserve">   Digit Span   F__ (16)    B__ (14)</v>
      </c>
      <c r="C9" s="12" t="str">
        <f>conceptual!C13</f>
        <v>RSRSRSRSRS</v>
      </c>
      <c r="D9" s="12" t="str">
        <f>conceptual!D13</f>
        <v>ASSASSASS</v>
      </c>
      <c r="E9" s="12" t="e">
        <f>(D9-10)/3</f>
        <v>#VALUE!</v>
      </c>
      <c r="F9" s="2"/>
      <c r="H9" s="120"/>
    </row>
    <row r="10" spans="2:9" ht="23.5" customHeight="1" x14ac:dyDescent="0.35">
      <c r="B10" s="6" t="str">
        <f>conceptual!$B$14</f>
        <v xml:space="preserve"> (FW__ (9) / BW__ (8) / Diff = __)</v>
      </c>
      <c r="C10" s="12"/>
      <c r="D10" s="12"/>
      <c r="E10" s="12"/>
      <c r="F10" s="2"/>
      <c r="H10" s="120"/>
    </row>
    <row r="11" spans="2:9" ht="25" x14ac:dyDescent="0.35">
      <c r="B11" s="6" t="s">
        <v>99</v>
      </c>
      <c r="C11" s="12" t="str">
        <f>conceptual!C12</f>
        <v>RSRSRSRSRS</v>
      </c>
      <c r="D11" s="12" t="str">
        <f>conceptual!D12</f>
        <v>ASSASSASS</v>
      </c>
      <c r="E11" s="12" t="e">
        <f>(D11-10)/3</f>
        <v>#VALUE!</v>
      </c>
      <c r="F11" s="2"/>
      <c r="H11" s="120"/>
    </row>
    <row r="12" spans="2:9" ht="22" thickBot="1" x14ac:dyDescent="0.4">
      <c r="B12" s="121"/>
      <c r="C12" s="122"/>
      <c r="D12" s="122"/>
      <c r="E12" s="122"/>
      <c r="F12" s="7"/>
      <c r="G12" s="122"/>
      <c r="H12" s="123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73" t="s">
        <v>3</v>
      </c>
      <c r="C14" s="185"/>
      <c r="D14" s="185"/>
      <c r="E14" s="185"/>
      <c r="F14" s="185"/>
      <c r="G14" s="185"/>
      <c r="H14" s="186"/>
    </row>
    <row r="15" spans="2:9" ht="27" x14ac:dyDescent="0.45">
      <c r="B15" s="124"/>
      <c r="C15" s="18" t="s">
        <v>13</v>
      </c>
      <c r="D15" s="18" t="s">
        <v>21</v>
      </c>
      <c r="E15" s="18" t="s">
        <v>20</v>
      </c>
      <c r="F15" s="18" t="s">
        <v>15</v>
      </c>
      <c r="G15" s="125"/>
      <c r="H15" s="126"/>
    </row>
    <row r="16" spans="2:9" ht="24" x14ac:dyDescent="0.4">
      <c r="B16" s="10" t="s">
        <v>100</v>
      </c>
      <c r="C16" s="12" t="str">
        <f>conceptual!C18</f>
        <v>RSRSRSRSRS</v>
      </c>
      <c r="D16" s="12" t="str">
        <f>conceptual!D18</f>
        <v>ASSASSASS</v>
      </c>
      <c r="E16" s="12" t="e">
        <f>(D16-10)/3</f>
        <v>#VALUE!</v>
      </c>
      <c r="F16" s="2"/>
      <c r="H16" s="120"/>
    </row>
    <row r="17" spans="2:9" ht="24" x14ac:dyDescent="0.4">
      <c r="B17" s="127" t="s">
        <v>189</v>
      </c>
      <c r="C17" s="12" t="e">
        <f>D18+E18+F18+G18</f>
        <v>#VALUE!</v>
      </c>
      <c r="D17" s="12" t="s">
        <v>224</v>
      </c>
      <c r="E17" s="2" t="s">
        <v>225</v>
      </c>
      <c r="F17" s="128" t="s">
        <v>226</v>
      </c>
      <c r="G17" s="128" t="s">
        <v>227</v>
      </c>
      <c r="H17" s="129"/>
    </row>
    <row r="18" spans="2:9" ht="22" thickBot="1" x14ac:dyDescent="0.4">
      <c r="B18" s="130" t="s">
        <v>228</v>
      </c>
      <c r="C18" s="14" t="s">
        <v>229</v>
      </c>
      <c r="D18" s="131" t="s">
        <v>229</v>
      </c>
      <c r="E18" s="131" t="s">
        <v>229</v>
      </c>
      <c r="F18" s="131" t="s">
        <v>229</v>
      </c>
      <c r="G18" s="131" t="s">
        <v>229</v>
      </c>
      <c r="H18" s="132"/>
    </row>
    <row r="19" spans="2:9" ht="20" thickBot="1" x14ac:dyDescent="0.3"/>
    <row r="20" spans="2:9" ht="28" thickBot="1" x14ac:dyDescent="0.3">
      <c r="B20" s="187" t="s">
        <v>4</v>
      </c>
      <c r="C20" s="188"/>
      <c r="D20" s="188"/>
      <c r="E20" s="188"/>
      <c r="F20" s="188"/>
      <c r="G20" s="188"/>
      <c r="H20" s="189"/>
    </row>
    <row r="21" spans="2:9" ht="27" x14ac:dyDescent="0.45">
      <c r="B21" s="133"/>
      <c r="C21" s="18" t="s">
        <v>13</v>
      </c>
      <c r="D21" s="18" t="s">
        <v>19</v>
      </c>
      <c r="E21" s="18" t="s">
        <v>20</v>
      </c>
      <c r="F21" s="18" t="s">
        <v>15</v>
      </c>
      <c r="G21" s="125"/>
      <c r="H21" s="126"/>
    </row>
    <row r="22" spans="2:9" ht="21" x14ac:dyDescent="0.35">
      <c r="B22" s="134"/>
      <c r="C22" s="2"/>
      <c r="D22" s="2"/>
      <c r="E22" s="2"/>
      <c r="F22" s="2"/>
      <c r="H22" s="120"/>
    </row>
    <row r="23" spans="2:9" ht="21" x14ac:dyDescent="0.35">
      <c r="B23" s="135" t="s">
        <v>190</v>
      </c>
      <c r="C23" s="12" t="str">
        <f>executive!C15</f>
        <v>RSRSRSRSRSR</v>
      </c>
      <c r="D23" s="12" t="str">
        <f>executive!D15</f>
        <v>ASSASSASSA</v>
      </c>
      <c r="E23" s="12" t="e">
        <f>executive!E15</f>
        <v>#VALUE!</v>
      </c>
      <c r="F23" s="12"/>
      <c r="H23" s="120"/>
    </row>
    <row r="24" spans="2:9" ht="26.25" customHeight="1" x14ac:dyDescent="0.35">
      <c r="B24" s="136" t="s">
        <v>185</v>
      </c>
      <c r="C24" s="12"/>
      <c r="D24" s="12"/>
      <c r="E24" s="12"/>
      <c r="F24" s="12"/>
      <c r="H24" s="120"/>
    </row>
    <row r="25" spans="2:9" ht="25.5" customHeight="1" x14ac:dyDescent="0.35">
      <c r="B25" s="137" t="s">
        <v>180</v>
      </c>
      <c r="C25" s="12" t="s">
        <v>229</v>
      </c>
      <c r="D25" s="12"/>
      <c r="E25" s="12"/>
      <c r="F25" s="12" t="s">
        <v>248</v>
      </c>
      <c r="H25" s="120"/>
    </row>
    <row r="26" spans="2:9" ht="25.5" customHeight="1" x14ac:dyDescent="0.35">
      <c r="B26" s="137" t="s">
        <v>181</v>
      </c>
      <c r="C26" s="12" t="s">
        <v>229</v>
      </c>
      <c r="D26" s="12"/>
      <c r="E26" s="12"/>
      <c r="F26" s="12" t="s">
        <v>248</v>
      </c>
      <c r="H26" s="120"/>
    </row>
    <row r="27" spans="2:9" ht="15" customHeight="1" x14ac:dyDescent="0.25">
      <c r="B27" s="190" t="s">
        <v>179</v>
      </c>
      <c r="C27" s="191"/>
      <c r="D27" s="191"/>
      <c r="E27" s="191"/>
      <c r="F27" s="191"/>
      <c r="G27" s="191"/>
      <c r="H27" s="192"/>
      <c r="I27" s="139"/>
    </row>
    <row r="28" spans="2:9" ht="18" customHeight="1" x14ac:dyDescent="0.35">
      <c r="B28" s="178" t="s">
        <v>249</v>
      </c>
      <c r="C28" s="179"/>
      <c r="D28" s="179"/>
      <c r="E28" s="180" t="s">
        <v>253</v>
      </c>
      <c r="F28" s="179"/>
      <c r="G28" s="179"/>
      <c r="H28" s="181"/>
    </row>
    <row r="29" spans="2:9" ht="18" customHeight="1" x14ac:dyDescent="0.35">
      <c r="B29" s="178" t="s">
        <v>250</v>
      </c>
      <c r="C29" s="179"/>
      <c r="D29" s="179"/>
      <c r="E29" s="180" t="s">
        <v>254</v>
      </c>
      <c r="F29" s="179"/>
      <c r="G29" s="179"/>
      <c r="H29" s="181"/>
    </row>
    <row r="30" spans="2:9" ht="17.25" customHeight="1" x14ac:dyDescent="0.35">
      <c r="B30" s="178" t="s">
        <v>251</v>
      </c>
      <c r="C30" s="179"/>
      <c r="D30" s="179"/>
      <c r="E30" s="193" t="s">
        <v>255</v>
      </c>
      <c r="F30" s="193"/>
      <c r="G30" s="193"/>
      <c r="H30" s="194"/>
    </row>
    <row r="31" spans="2:9" ht="16.5" customHeight="1" x14ac:dyDescent="0.35">
      <c r="B31" s="178" t="s">
        <v>252</v>
      </c>
      <c r="C31" s="180"/>
      <c r="D31" s="180"/>
      <c r="E31" s="193" t="s">
        <v>256</v>
      </c>
      <c r="F31" s="193"/>
      <c r="G31" s="193"/>
      <c r="H31" s="194"/>
    </row>
    <row r="32" spans="2:9" ht="8.25" customHeight="1" x14ac:dyDescent="0.35">
      <c r="B32" s="178"/>
      <c r="C32" s="179"/>
      <c r="D32" s="179"/>
      <c r="E32" s="179"/>
      <c r="F32" s="179"/>
      <c r="G32" s="179"/>
      <c r="H32" s="181"/>
    </row>
    <row r="33" spans="2:8" ht="45" customHeight="1" x14ac:dyDescent="0.25">
      <c r="B33" s="140" t="s">
        <v>164</v>
      </c>
      <c r="C33" s="141" t="s">
        <v>209</v>
      </c>
      <c r="D33" s="141" t="s">
        <v>165</v>
      </c>
      <c r="E33" s="141" t="s">
        <v>182</v>
      </c>
      <c r="F33" s="141" t="s">
        <v>183</v>
      </c>
      <c r="G33" s="141" t="s">
        <v>184</v>
      </c>
      <c r="H33" s="142" t="s">
        <v>166</v>
      </c>
    </row>
    <row r="34" spans="2:8" ht="18.75" customHeight="1" x14ac:dyDescent="0.3">
      <c r="B34" s="143" t="s">
        <v>167</v>
      </c>
      <c r="C34" s="144"/>
      <c r="E34" s="138"/>
      <c r="F34" s="145"/>
      <c r="H34" s="120"/>
    </row>
    <row r="35" spans="2:8" ht="18.75" customHeight="1" x14ac:dyDescent="0.3">
      <c r="B35" s="143" t="s">
        <v>186</v>
      </c>
      <c r="C35" s="138"/>
      <c r="E35" s="138"/>
      <c r="F35" s="138"/>
      <c r="H35" s="120"/>
    </row>
    <row r="36" spans="2:8" ht="18" customHeight="1" x14ac:dyDescent="0.3">
      <c r="B36" s="143" t="s">
        <v>168</v>
      </c>
      <c r="C36" s="138"/>
      <c r="E36" s="138"/>
      <c r="F36" s="138"/>
      <c r="H36" s="120"/>
    </row>
    <row r="37" spans="2:8" ht="18" customHeight="1" x14ac:dyDescent="0.3">
      <c r="B37" s="143" t="s">
        <v>169</v>
      </c>
      <c r="C37" s="138"/>
      <c r="E37" s="138"/>
      <c r="F37" s="138"/>
      <c r="H37" s="120"/>
    </row>
    <row r="38" spans="2:8" ht="20" x14ac:dyDescent="0.3">
      <c r="B38" s="143" t="s">
        <v>171</v>
      </c>
      <c r="C38" s="139"/>
      <c r="E38" s="139"/>
      <c r="F38" s="139"/>
      <c r="H38" s="146"/>
    </row>
    <row r="39" spans="2:8" ht="18.75" customHeight="1" x14ac:dyDescent="0.3">
      <c r="B39" s="143" t="s">
        <v>170</v>
      </c>
      <c r="C39" s="139"/>
      <c r="E39" s="139"/>
      <c r="F39" s="138"/>
      <c r="H39" s="120"/>
    </row>
    <row r="40" spans="2:8" ht="18.75" customHeight="1" x14ac:dyDescent="0.3">
      <c r="B40" s="143" t="s">
        <v>172</v>
      </c>
      <c r="C40" s="139"/>
      <c r="E40" s="139"/>
      <c r="F40" s="139"/>
      <c r="H40" s="146"/>
    </row>
    <row r="41" spans="2:8" ht="17.25" customHeight="1" x14ac:dyDescent="0.3">
      <c r="B41" s="143" t="s">
        <v>173</v>
      </c>
      <c r="C41" s="139"/>
      <c r="E41" s="139"/>
      <c r="F41" s="139"/>
      <c r="H41" s="120"/>
    </row>
    <row r="42" spans="2:8" ht="18" customHeight="1" x14ac:dyDescent="0.3">
      <c r="B42" s="143" t="s">
        <v>188</v>
      </c>
      <c r="C42" s="139"/>
      <c r="E42" s="139"/>
      <c r="F42" s="139"/>
      <c r="H42" s="146"/>
    </row>
    <row r="43" spans="2:8" ht="18.75" customHeight="1" x14ac:dyDescent="0.3">
      <c r="B43" s="143" t="s">
        <v>174</v>
      </c>
      <c r="C43" s="139"/>
      <c r="E43" s="139"/>
      <c r="F43" s="139"/>
      <c r="H43" s="146"/>
    </row>
    <row r="44" spans="2:8" ht="16.5" customHeight="1" x14ac:dyDescent="0.3">
      <c r="B44" s="143" t="s">
        <v>175</v>
      </c>
      <c r="C44" s="139"/>
      <c r="E44" s="139"/>
      <c r="F44" s="139"/>
      <c r="H44" s="146"/>
    </row>
    <row r="45" spans="2:8" ht="17.25" customHeight="1" x14ac:dyDescent="0.3">
      <c r="B45" s="143" t="s">
        <v>176</v>
      </c>
      <c r="C45" s="139"/>
      <c r="E45" s="139"/>
      <c r="F45" s="139"/>
      <c r="H45" s="120"/>
    </row>
    <row r="46" spans="2:8" ht="18" customHeight="1" x14ac:dyDescent="0.3">
      <c r="B46" s="143" t="s">
        <v>177</v>
      </c>
      <c r="C46" s="139"/>
      <c r="E46" s="139"/>
      <c r="F46" s="138"/>
      <c r="H46" s="120"/>
    </row>
    <row r="47" spans="2:8" ht="16.5" customHeight="1" x14ac:dyDescent="0.3">
      <c r="B47" s="143" t="s">
        <v>187</v>
      </c>
      <c r="C47" s="139"/>
      <c r="E47" s="139"/>
      <c r="F47" s="139"/>
      <c r="H47" s="120"/>
    </row>
    <row r="48" spans="2:8" ht="17.25" customHeight="1" thickBot="1" x14ac:dyDescent="0.35">
      <c r="B48" s="147" t="s">
        <v>178</v>
      </c>
      <c r="C48" s="148"/>
      <c r="D48" s="122"/>
      <c r="E48" s="148"/>
      <c r="F48" s="148"/>
      <c r="G48" s="122"/>
      <c r="H48" s="149"/>
    </row>
  </sheetData>
  <mergeCells count="14">
    <mergeCell ref="E32:H32"/>
    <mergeCell ref="B30:D30"/>
    <mergeCell ref="B31:D31"/>
    <mergeCell ref="B32:D32"/>
    <mergeCell ref="E30:H30"/>
    <mergeCell ref="E31:H31"/>
    <mergeCell ref="B29:D29"/>
    <mergeCell ref="E29:H29"/>
    <mergeCell ref="B6:H6"/>
    <mergeCell ref="B14:H14"/>
    <mergeCell ref="B20:H20"/>
    <mergeCell ref="B27:H27"/>
    <mergeCell ref="B28:D28"/>
    <mergeCell ref="E28:H28"/>
  </mergeCells>
  <phoneticPr fontId="0" type="noConversion"/>
  <pageMargins left="0.56000000000000005" right="0.25" top="0.86" bottom="0.25" header="0.53" footer="0.5"/>
  <pageSetup paperSize="9" scale="79" orientation="portrait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Normal="100" workbookViewId="0">
      <selection activeCell="J19" sqref="J19"/>
    </sheetView>
  </sheetViews>
  <sheetFormatPr baseColWidth="10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72" t="str">
        <f>Info!C20</f>
        <v xml:space="preserve">ชื่อ-นามสกุล        หมูเด้ง ขาหมู                   HN        1234567                   อายุ        55                   เพศ        F                   </v>
      </c>
      <c r="C2" s="72"/>
      <c r="D2" s="72"/>
      <c r="E2" s="72"/>
      <c r="F2" s="73"/>
      <c r="G2" s="73"/>
      <c r="H2" s="74"/>
      <c r="I2" s="74"/>
    </row>
    <row r="3" spans="2:9" ht="24" customHeight="1" x14ac:dyDescent="0.25">
      <c r="B3" s="72" t="str">
        <f>Info!C21</f>
        <v xml:space="preserve">การศึกษา        ป.โท                   มือที่ถนัด        RH                   วันที่ทำ        27/09/2024                   </v>
      </c>
      <c r="C3" s="73"/>
      <c r="D3" s="72"/>
      <c r="E3" s="72"/>
      <c r="F3" s="73"/>
      <c r="G3" s="73"/>
      <c r="H3" s="73"/>
      <c r="I3" s="73"/>
    </row>
    <row r="4" spans="2:9" x14ac:dyDescent="0.25">
      <c r="B4" s="72" t="str">
        <f>Info!C22</f>
        <v xml:space="preserve">ผู้ทำ        Psychologist A                   แพทย์ผู้ส่ง        พญ.หมูเด้ง                   ครั้งก่อนทำวันที่        25/09/2024                   </v>
      </c>
      <c r="C4" s="73"/>
      <c r="D4" s="73"/>
      <c r="E4" s="73"/>
      <c r="F4" s="74"/>
      <c r="G4" s="74"/>
      <c r="H4" s="73"/>
      <c r="I4" s="73"/>
    </row>
    <row r="5" spans="2:9" ht="25" thickBot="1" x14ac:dyDescent="0.3">
      <c r="B5" s="150"/>
    </row>
    <row r="6" spans="2:9" ht="30" thickBot="1" x14ac:dyDescent="0.3">
      <c r="B6" s="202" t="s">
        <v>101</v>
      </c>
      <c r="C6" s="203"/>
      <c r="D6" s="203"/>
      <c r="E6" s="204"/>
    </row>
    <row r="7" spans="2:9" ht="27" x14ac:dyDescent="0.45">
      <c r="B7" s="205"/>
      <c r="C7" s="206"/>
      <c r="D7" s="18" t="s">
        <v>13</v>
      </c>
      <c r="E7" s="151" t="s">
        <v>61</v>
      </c>
    </row>
    <row r="8" spans="2:9" ht="20" x14ac:dyDescent="0.3">
      <c r="B8" s="196" t="s">
        <v>52</v>
      </c>
      <c r="C8" s="197"/>
      <c r="D8" s="152" t="s">
        <v>229</v>
      </c>
      <c r="E8" s="153"/>
    </row>
    <row r="9" spans="2:9" ht="20" x14ac:dyDescent="0.3">
      <c r="B9" s="196" t="s">
        <v>53</v>
      </c>
      <c r="C9" s="197"/>
      <c r="D9" s="152" t="s">
        <v>229</v>
      </c>
      <c r="E9" s="153"/>
    </row>
    <row r="10" spans="2:9" ht="20" x14ac:dyDescent="0.3">
      <c r="B10" s="196" t="s">
        <v>57</v>
      </c>
      <c r="C10" s="197"/>
      <c r="E10" s="154" t="s">
        <v>229</v>
      </c>
    </row>
    <row r="11" spans="2:9" ht="20" x14ac:dyDescent="0.3">
      <c r="B11" s="196" t="s">
        <v>54</v>
      </c>
      <c r="C11" s="197"/>
      <c r="D11" s="152" t="s">
        <v>229</v>
      </c>
      <c r="E11" s="153"/>
    </row>
    <row r="12" spans="2:9" ht="20" x14ac:dyDescent="0.3">
      <c r="B12" s="198" t="s">
        <v>58</v>
      </c>
      <c r="C12" s="199"/>
      <c r="E12" s="154" t="s">
        <v>229</v>
      </c>
    </row>
    <row r="13" spans="2:9" ht="20" x14ac:dyDescent="0.3">
      <c r="B13" s="198" t="s">
        <v>59</v>
      </c>
      <c r="C13" s="199"/>
      <c r="E13" s="154" t="s">
        <v>229</v>
      </c>
    </row>
    <row r="14" spans="2:9" ht="20" x14ac:dyDescent="0.3">
      <c r="B14" s="198" t="s">
        <v>60</v>
      </c>
      <c r="C14" s="199"/>
      <c r="E14" s="154" t="s">
        <v>229</v>
      </c>
    </row>
    <row r="15" spans="2:9" ht="20" x14ac:dyDescent="0.3">
      <c r="B15" s="196" t="s">
        <v>55</v>
      </c>
      <c r="C15" s="197"/>
      <c r="D15" s="152" t="s">
        <v>229</v>
      </c>
      <c r="E15" s="153"/>
    </row>
    <row r="16" spans="2:9" ht="20" x14ac:dyDescent="0.3">
      <c r="B16" s="196" t="s">
        <v>56</v>
      </c>
      <c r="C16" s="197"/>
      <c r="D16" s="152" t="e">
        <f>D8+D9+D11+D15</f>
        <v>#VALUE!</v>
      </c>
      <c r="E16" s="153"/>
    </row>
    <row r="17" spans="2:5" ht="20" thickBot="1" x14ac:dyDescent="0.3">
      <c r="B17" s="200"/>
      <c r="C17" s="201"/>
      <c r="D17" s="155"/>
      <c r="E17" s="156"/>
    </row>
    <row r="18" spans="2:5" x14ac:dyDescent="0.25">
      <c r="B18" s="195"/>
      <c r="C18" s="195"/>
      <c r="D18" s="157"/>
      <c r="E18" s="157"/>
    </row>
  </sheetData>
  <mergeCells count="13">
    <mergeCell ref="B6:E6"/>
    <mergeCell ref="B12:C12"/>
    <mergeCell ref="B8:C8"/>
    <mergeCell ref="B9:C9"/>
    <mergeCell ref="B10:C10"/>
    <mergeCell ref="B11:C11"/>
    <mergeCell ref="B7:C7"/>
    <mergeCell ref="B18:C18"/>
    <mergeCell ref="B15:C15"/>
    <mergeCell ref="B16:C16"/>
    <mergeCell ref="B13:C13"/>
    <mergeCell ref="B14:C14"/>
    <mergeCell ref="B17:C1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sheetPr>
    <pageSetUpPr fitToPage="1"/>
  </sheetPr>
  <dimension ref="A1:F68"/>
  <sheetViews>
    <sheetView zoomScale="150" zoomScaleNormal="150" workbookViewId="0">
      <selection activeCell="I5" sqref="I5"/>
    </sheetView>
  </sheetViews>
  <sheetFormatPr baseColWidth="10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77" customWidth="1"/>
  </cols>
  <sheetData>
    <row r="1" spans="1:6" x14ac:dyDescent="0.25">
      <c r="A1" s="75" t="s">
        <v>295</v>
      </c>
      <c r="B1" s="75" t="s">
        <v>296</v>
      </c>
      <c r="C1" s="75" t="s">
        <v>332</v>
      </c>
      <c r="D1" s="75" t="s">
        <v>297</v>
      </c>
      <c r="E1" s="75" t="s">
        <v>298</v>
      </c>
      <c r="F1" s="76" t="s">
        <v>350</v>
      </c>
    </row>
    <row r="2" spans="1:6" x14ac:dyDescent="0.25">
      <c r="A2" s="25" t="s">
        <v>299</v>
      </c>
      <c r="B2" s="25" t="s">
        <v>333</v>
      </c>
      <c r="C2" s="25" t="s">
        <v>300</v>
      </c>
      <c r="D2" t="e">
        <f>conceptual!C36</f>
        <v>#VALUE!</v>
      </c>
      <c r="E2" t="e">
        <f>IF(OR(Interpretation!D2&lt;0, Interpretation!D2&gt;30), "Invalid Input",
IF(AND(Info!C8=Info!M3, Interpretation!D2&lt;=14), "Impaired",
IF(AND(Info!C8=Info!M3, Interpretation!D2&gt;14), "Preserved",
IF(AND(Info!C8=Info!M4, Interpretation!D2&lt;=17), "Impaired",
IF(AND(Info!C8=Info!M4, Interpretation!D2&gt;17), "Preserved",
IF(Interpretation!D2&lt;=22, "Impaired", "Preserved"))))))</f>
        <v>#VALUE!</v>
      </c>
      <c r="F2" s="77">
        <v>30</v>
      </c>
    </row>
    <row r="3" spans="1:6" x14ac:dyDescent="0.25">
      <c r="A3" s="25" t="s">
        <v>299</v>
      </c>
      <c r="B3" s="25" t="s">
        <v>299</v>
      </c>
      <c r="C3" s="25" t="s">
        <v>301</v>
      </c>
      <c r="D3" t="str">
        <f>conceptual!C37</f>
        <v>RSRSRSRSRS</v>
      </c>
      <c r="E3" t="str">
        <f>IF(NOT(ISNUMBER(Interpretation!D3)), "Invalid Input",
IF(Interpretation!D3=Interpretation!F3, "Preserved",
IF(AND(Interpretation!D3&lt;Interpretation!F3, Interpretation!D3&gt;=0), "Impaired", "Invalid Input")))</f>
        <v>Invalid Input</v>
      </c>
      <c r="F3" s="77">
        <v>5</v>
      </c>
    </row>
    <row r="4" spans="1:6" x14ac:dyDescent="0.25">
      <c r="A4" s="25" t="s">
        <v>299</v>
      </c>
      <c r="B4" s="25" t="s">
        <v>299</v>
      </c>
      <c r="C4" s="25" t="s">
        <v>302</v>
      </c>
      <c r="D4" t="str">
        <f>conceptual!E37</f>
        <v>RSRSRSRSRS</v>
      </c>
      <c r="E4" t="str">
        <f>IF(NOT(ISNUMBER(Interpretation!D4)), "Invalid Input",
IF(Interpretation!D4=Interpretation!F4, "Preserved",
IF(AND(Interpretation!D4&lt;Interpretation!F4, Interpretation!D4&gt;=0), "Impaired", "Invalid Input")))</f>
        <v>Invalid Input</v>
      </c>
      <c r="F4" s="77">
        <v>5</v>
      </c>
    </row>
    <row r="5" spans="1:6" x14ac:dyDescent="0.25">
      <c r="A5" s="25" t="s">
        <v>299</v>
      </c>
      <c r="B5" s="25" t="s">
        <v>299</v>
      </c>
      <c r="C5" s="25" t="s">
        <v>303</v>
      </c>
      <c r="D5" t="str">
        <f>conceptual!C39</f>
        <v>RSRSRSRSRS</v>
      </c>
      <c r="E5" t="str">
        <f>IF(NOT(ISNUMBER(Interpretation!D5)), "Invalid Input",
IF(Interpretation!D5=Interpretation!F5, "Preserved",
IF(AND(Interpretation!D5&lt;Interpretation!F5, Interpretation!D5&gt;=0), "Impaired", "Invalid Input")))</f>
        <v>Invalid Input</v>
      </c>
      <c r="F5" s="77">
        <v>3</v>
      </c>
    </row>
    <row r="6" spans="1:6" x14ac:dyDescent="0.25">
      <c r="A6" s="25" t="s">
        <v>299</v>
      </c>
      <c r="B6" s="25" t="s">
        <v>299</v>
      </c>
      <c r="C6" s="25" t="s">
        <v>304</v>
      </c>
      <c r="D6" t="str">
        <f>conceptual!E39</f>
        <v>RSRSRSRSRS</v>
      </c>
      <c r="E6" t="str">
        <f>IF(NOT(ISNUMBER(Interpretation!D6)), "Invalid Input",
IF(Interpretation!D6=Interpretation!F6, "Preserved",
IF(AND(Interpretation!D6&lt;Interpretation!F6, Interpretation!D6&gt;=0), "Impaired", "Invalid Input")))</f>
        <v>Invalid Input</v>
      </c>
      <c r="F6" s="77">
        <v>5</v>
      </c>
    </row>
    <row r="7" spans="1:6" x14ac:dyDescent="0.25">
      <c r="A7" s="25" t="s">
        <v>299</v>
      </c>
      <c r="B7" s="25" t="s">
        <v>299</v>
      </c>
      <c r="C7" s="25" t="s">
        <v>305</v>
      </c>
      <c r="D7" t="str">
        <f>conceptual!G39</f>
        <v>RSRSRSRSRS</v>
      </c>
      <c r="E7" t="str">
        <f>IF(NOT(ISNUMBER(Interpretation!D7)), "Invalid Input",
IF(Interpretation!D7=Interpretation!F7, "Preserved",
IF(AND(Interpretation!D7&lt;Interpretation!F7, Interpretation!D7&gt;=0), "Impaired", "Invalid Input")))</f>
        <v>Invalid Input</v>
      </c>
      <c r="F7" s="77">
        <v>3</v>
      </c>
    </row>
    <row r="8" spans="1:6" x14ac:dyDescent="0.25">
      <c r="A8" s="25" t="s">
        <v>299</v>
      </c>
      <c r="B8" s="25" t="s">
        <v>299</v>
      </c>
      <c r="C8" s="25" t="s">
        <v>306</v>
      </c>
      <c r="D8" t="str">
        <f>conceptual!C40</f>
        <v>RSRSRSRSRS</v>
      </c>
      <c r="E8" t="str">
        <f>IF(NOT(ISNUMBER(Interpretation!D8)), "Invalid Input",
IF(Interpretation!D8=Interpretation!F8, "Preserved",
IF(AND(Interpretation!D8&lt;Interpretation!F8, Interpretation!D8&gt;=0), "Impaired", "Invalid Input")))</f>
        <v>Invalid Input</v>
      </c>
      <c r="F8" s="77">
        <v>2</v>
      </c>
    </row>
    <row r="9" spans="1:6" x14ac:dyDescent="0.25">
      <c r="A9" s="25" t="s">
        <v>299</v>
      </c>
      <c r="B9" s="25" t="s">
        <v>299</v>
      </c>
      <c r="C9" s="25" t="s">
        <v>307</v>
      </c>
      <c r="D9" t="str">
        <f>conceptual!E40</f>
        <v>RSRSRSRSRS</v>
      </c>
      <c r="E9" t="str">
        <f>IF(NOT(ISNUMBER(Interpretation!D9)), "Invalid Input",
IF(Interpretation!D9=Interpretation!F9, "Preserved",
IF(AND(Interpretation!D9&lt;Interpretation!F9, Interpretation!D9&gt;=0), "Impaired", "Invalid Input")))</f>
        <v>Invalid Input</v>
      </c>
      <c r="F9" s="77">
        <v>1</v>
      </c>
    </row>
    <row r="10" spans="1:6" x14ac:dyDescent="0.25">
      <c r="A10" s="25" t="s">
        <v>299</v>
      </c>
      <c r="B10" s="25" t="s">
        <v>299</v>
      </c>
      <c r="C10" s="25" t="s">
        <v>308</v>
      </c>
      <c r="D10" t="str">
        <f>conceptual!G40</f>
        <v>RSRSRSRSRS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Invalid Input</v>
      </c>
      <c r="F10" s="77">
        <v>3</v>
      </c>
    </row>
    <row r="11" spans="1:6" x14ac:dyDescent="0.25">
      <c r="A11" s="25" t="s">
        <v>299</v>
      </c>
      <c r="B11" s="25" t="s">
        <v>299</v>
      </c>
      <c r="C11" s="25" t="s">
        <v>309</v>
      </c>
      <c r="D11" t="str">
        <f>conceptual!C41</f>
        <v>RSRSRSRSRS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Invalid Input</v>
      </c>
      <c r="F11" s="77">
        <v>1</v>
      </c>
    </row>
    <row r="12" spans="1:6" x14ac:dyDescent="0.25">
      <c r="A12" s="25" t="s">
        <v>299</v>
      </c>
      <c r="B12" s="25" t="s">
        <v>299</v>
      </c>
      <c r="C12" s="25" t="s">
        <v>310</v>
      </c>
      <c r="D12" t="str">
        <f>conceptual!E41</f>
        <v>RSRSRSRSRS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Invalid Input</v>
      </c>
      <c r="F12" s="77">
        <v>1</v>
      </c>
    </row>
    <row r="13" spans="1:6" x14ac:dyDescent="0.25">
      <c r="A13" s="25" t="s">
        <v>299</v>
      </c>
      <c r="B13" s="25" t="s">
        <v>299</v>
      </c>
      <c r="C13" s="25" t="s">
        <v>311</v>
      </c>
      <c r="D13" t="str">
        <f>conceptual!G41</f>
        <v>RSRSRSRSRS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Invalid Input</v>
      </c>
      <c r="F13" s="77">
        <v>1</v>
      </c>
    </row>
    <row r="14" spans="1:6" x14ac:dyDescent="0.25">
      <c r="A14" s="25" t="s">
        <v>312</v>
      </c>
      <c r="B14" s="25" t="s">
        <v>333</v>
      </c>
      <c r="C14" s="25" t="s">
        <v>314</v>
      </c>
      <c r="D14" t="e">
        <f>conceptual!E30</f>
        <v>#VALUE!</v>
      </c>
      <c r="E14" t="e">
        <f>IF(Interpretation!D14&lt;=-2, "Significant impairment",
IF(Interpretation!D14&lt;=-1, "Impairment",
IF(Interpretation!D14&lt;12, "Preserved",
"Invalid Input")))</f>
        <v>#VALUE!</v>
      </c>
      <c r="F14" s="77" t="s">
        <v>347</v>
      </c>
    </row>
    <row r="15" spans="1:6" x14ac:dyDescent="0.25">
      <c r="A15" s="25" t="s">
        <v>312</v>
      </c>
      <c r="B15" s="25" t="s">
        <v>333</v>
      </c>
      <c r="C15" s="25" t="s">
        <v>313</v>
      </c>
      <c r="D15" t="e">
        <f>conceptual!E28</f>
        <v>#VALUE!</v>
      </c>
      <c r="E15" t="e">
        <f>IF(Interpretation!D15&lt;=-2, "Significant impairment",
IF(Interpretation!D15&lt;=-1, "Impairment",
IF(Interpretation!D15&lt;12, "Preserved",
"Invalid Input")))</f>
        <v>#VALUE!</v>
      </c>
      <c r="F15" s="77" t="s">
        <v>347</v>
      </c>
    </row>
    <row r="16" spans="1:6" x14ac:dyDescent="0.25">
      <c r="A16" s="25" t="s">
        <v>312</v>
      </c>
      <c r="B16" s="25" t="s">
        <v>333</v>
      </c>
      <c r="C16" s="25" t="s">
        <v>315</v>
      </c>
      <c r="D16" t="e">
        <f>conceptual!E29</f>
        <v>#VALUE!</v>
      </c>
      <c r="E16" t="e">
        <f>IF(Interpretation!D16&lt;=-2, "Significant impairment",
IF(Interpretation!D16&lt;=-1, "Impairment",
IF(Interpretation!D16&lt;12, "Preserved",
"Invalid Input")))</f>
        <v>#VALUE!</v>
      </c>
      <c r="F16" s="77" t="s">
        <v>347</v>
      </c>
    </row>
    <row r="17" spans="1:6" x14ac:dyDescent="0.25">
      <c r="A17" s="25" t="s">
        <v>312</v>
      </c>
      <c r="B17" s="25" t="s">
        <v>334</v>
      </c>
      <c r="C17" s="25" t="s">
        <v>316</v>
      </c>
      <c r="D17" t="e">
        <f>conceptual!E8</f>
        <v>#VALUE!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Invalid Input</v>
      </c>
      <c r="F17" s="77" t="s">
        <v>347</v>
      </c>
    </row>
    <row r="18" spans="1:6" x14ac:dyDescent="0.25">
      <c r="A18" s="25" t="s">
        <v>312</v>
      </c>
      <c r="B18" s="25" t="s">
        <v>334</v>
      </c>
      <c r="C18" s="25" t="s">
        <v>317</v>
      </c>
      <c r="D18" t="e">
        <f>conceptual!E9</f>
        <v>#VALUE!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Invalid Input</v>
      </c>
      <c r="F18" s="77" t="s">
        <v>347</v>
      </c>
    </row>
    <row r="19" spans="1:6" x14ac:dyDescent="0.25">
      <c r="A19" s="25" t="s">
        <v>312</v>
      </c>
      <c r="B19" s="25" t="s">
        <v>334</v>
      </c>
      <c r="C19" s="25" t="s">
        <v>318</v>
      </c>
      <c r="D19" t="e">
        <f>conceptual!E10</f>
        <v>#VALUE!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Invalid Input</v>
      </c>
      <c r="F19" s="77" t="s">
        <v>347</v>
      </c>
    </row>
    <row r="20" spans="1:6" x14ac:dyDescent="0.25">
      <c r="A20" s="25" t="s">
        <v>312</v>
      </c>
      <c r="B20" s="25" t="s">
        <v>334</v>
      </c>
      <c r="C20" s="25" t="s">
        <v>319</v>
      </c>
      <c r="D20" t="e">
        <f>conceptual!E11</f>
        <v>#VALUE!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Invalid Input</v>
      </c>
      <c r="F20" s="77" t="s">
        <v>347</v>
      </c>
    </row>
    <row r="21" spans="1:6" x14ac:dyDescent="0.25">
      <c r="A21" s="25" t="s">
        <v>312</v>
      </c>
      <c r="B21" s="25" t="s">
        <v>334</v>
      </c>
      <c r="C21" s="25" t="s">
        <v>320</v>
      </c>
      <c r="D21" t="e">
        <f>conceptual!E12</f>
        <v>#VALUE!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Invalid Input</v>
      </c>
      <c r="F21" s="77" t="s">
        <v>347</v>
      </c>
    </row>
    <row r="22" spans="1:6" x14ac:dyDescent="0.25">
      <c r="A22" s="25" t="s">
        <v>312</v>
      </c>
      <c r="B22" s="25" t="s">
        <v>334</v>
      </c>
      <c r="C22" s="25" t="s">
        <v>321</v>
      </c>
      <c r="D22" t="e">
        <f>conceptual!E13</f>
        <v>#VALUE!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Invalid Input</v>
      </c>
      <c r="F22" s="77" t="s">
        <v>347</v>
      </c>
    </row>
    <row r="23" spans="1:6" x14ac:dyDescent="0.25">
      <c r="A23" s="25" t="s">
        <v>312</v>
      </c>
      <c r="B23" s="25" t="s">
        <v>335</v>
      </c>
      <c r="C23" s="25" t="s">
        <v>322</v>
      </c>
      <c r="D23" t="e">
        <f>conceptual!E16</f>
        <v>#VALUE!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Invalid Input</v>
      </c>
      <c r="F23" s="77" t="s">
        <v>347</v>
      </c>
    </row>
    <row r="24" spans="1:6" x14ac:dyDescent="0.25">
      <c r="A24" s="25" t="s">
        <v>312</v>
      </c>
      <c r="B24" s="25" t="s">
        <v>335</v>
      </c>
      <c r="C24" s="25" t="s">
        <v>323</v>
      </c>
      <c r="D24" t="e">
        <f>conceptual!E17</f>
        <v>#VALUE!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Invalid Input</v>
      </c>
      <c r="F24" s="77" t="s">
        <v>347</v>
      </c>
    </row>
    <row r="25" spans="1:6" x14ac:dyDescent="0.25">
      <c r="A25" s="25" t="s">
        <v>312</v>
      </c>
      <c r="B25" s="25" t="s">
        <v>335</v>
      </c>
      <c r="C25" s="25" t="s">
        <v>325</v>
      </c>
      <c r="D25" t="e">
        <f>conceptual!E18</f>
        <v>#VALUE!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Invalid Input</v>
      </c>
      <c r="F25" s="77" t="s">
        <v>347</v>
      </c>
    </row>
    <row r="26" spans="1:6" x14ac:dyDescent="0.25">
      <c r="A26" s="25" t="s">
        <v>312</v>
      </c>
      <c r="B26" s="25" t="s">
        <v>335</v>
      </c>
      <c r="C26" s="25" t="s">
        <v>324</v>
      </c>
      <c r="D26" t="e">
        <f>conceptual!E19</f>
        <v>#VALUE!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Invalid Input</v>
      </c>
      <c r="F26" s="77" t="s">
        <v>347</v>
      </c>
    </row>
    <row r="27" spans="1:6" x14ac:dyDescent="0.25">
      <c r="A27" s="25" t="s">
        <v>312</v>
      </c>
      <c r="B27" s="25" t="s">
        <v>335</v>
      </c>
      <c r="C27" s="25" t="s">
        <v>326</v>
      </c>
      <c r="D27" t="e">
        <f>conceptual!E20</f>
        <v>#VALUE!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Invalid Input</v>
      </c>
      <c r="F27" s="77" t="s">
        <v>347</v>
      </c>
    </row>
    <row r="28" spans="1:6" x14ac:dyDescent="0.25">
      <c r="A28" s="25" t="s">
        <v>312</v>
      </c>
      <c r="B28" s="25" t="s">
        <v>335</v>
      </c>
      <c r="C28" s="25" t="s">
        <v>327</v>
      </c>
      <c r="D28" t="e">
        <f>conceptual!E21</f>
        <v>#VALUE!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Invalid Input</v>
      </c>
      <c r="F28" s="77" t="s">
        <v>347</v>
      </c>
    </row>
    <row r="29" spans="1:6" x14ac:dyDescent="0.25">
      <c r="A29" s="25" t="s">
        <v>328</v>
      </c>
      <c r="B29" s="25" t="s">
        <v>333</v>
      </c>
      <c r="C29" s="25" t="s">
        <v>329</v>
      </c>
      <c r="D29" t="e">
        <f>D31</f>
        <v>#VALUE!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Invalid Input</v>
      </c>
      <c r="F29" s="77" t="s">
        <v>347</v>
      </c>
    </row>
    <row r="30" spans="1:6" x14ac:dyDescent="0.25">
      <c r="A30" s="25" t="s">
        <v>328</v>
      </c>
      <c r="B30" s="25" t="s">
        <v>333</v>
      </c>
      <c r="C30" s="25" t="s">
        <v>336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Invalid Input</v>
      </c>
      <c r="F30" s="77" t="s">
        <v>347</v>
      </c>
    </row>
    <row r="31" spans="1:6" x14ac:dyDescent="0.25">
      <c r="A31" s="25" t="s">
        <v>328</v>
      </c>
      <c r="B31" s="25" t="s">
        <v>329</v>
      </c>
      <c r="C31" s="25" t="s">
        <v>321</v>
      </c>
      <c r="D31" t="e">
        <f>'concent, construct, language'!E9</f>
        <v>#VALUE!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Invalid Input</v>
      </c>
      <c r="F31" s="77" t="s">
        <v>347</v>
      </c>
    </row>
    <row r="32" spans="1:6" x14ac:dyDescent="0.25">
      <c r="A32" s="25" t="s">
        <v>328</v>
      </c>
      <c r="B32" s="25" t="s">
        <v>336</v>
      </c>
      <c r="C32" s="25" t="s">
        <v>337</v>
      </c>
      <c r="D32" t="e">
        <f>'concent, construct, language'!E8</f>
        <v>#VALUE!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Invalid Input</v>
      </c>
      <c r="F32" s="77" t="s">
        <v>347</v>
      </c>
    </row>
    <row r="33" spans="1:6" x14ac:dyDescent="0.25">
      <c r="A33" s="25" t="s">
        <v>328</v>
      </c>
      <c r="B33" s="25" t="s">
        <v>336</v>
      </c>
      <c r="C33" s="25" t="s">
        <v>320</v>
      </c>
      <c r="D33" t="e">
        <f>'concent, construct, language'!E11</f>
        <v>#VALUE!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Invalid Input</v>
      </c>
      <c r="F33" s="77" t="s">
        <v>347</v>
      </c>
    </row>
    <row r="34" spans="1:6" x14ac:dyDescent="0.25">
      <c r="A34" s="25" t="s">
        <v>331</v>
      </c>
      <c r="B34" s="25" t="s">
        <v>338</v>
      </c>
      <c r="C34" s="25" t="s">
        <v>339</v>
      </c>
      <c r="D34" t="e">
        <f>executive!E14</f>
        <v>#VALUE!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Invalid Input</v>
      </c>
      <c r="F34" s="77" t="s">
        <v>347</v>
      </c>
    </row>
    <row r="35" spans="1:6" x14ac:dyDescent="0.25">
      <c r="A35" s="25" t="s">
        <v>331</v>
      </c>
      <c r="B35" s="25" t="s">
        <v>338</v>
      </c>
      <c r="C35" s="25" t="s">
        <v>340</v>
      </c>
      <c r="D35" t="e">
        <f>executive!E15</f>
        <v>#VALUE!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Invalid Input</v>
      </c>
      <c r="F35" s="77" t="s">
        <v>347</v>
      </c>
    </row>
    <row r="36" spans="1:6" x14ac:dyDescent="0.25">
      <c r="A36" s="25" t="s">
        <v>331</v>
      </c>
      <c r="B36" s="25" t="s">
        <v>341</v>
      </c>
      <c r="C36" s="25" t="s">
        <v>341</v>
      </c>
      <c r="D36" t="e">
        <f>executive!E39</f>
        <v>#VALUE!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Invalid Input</v>
      </c>
      <c r="F36" s="77" t="s">
        <v>347</v>
      </c>
    </row>
    <row r="37" spans="1:6" x14ac:dyDescent="0.25">
      <c r="A37" s="25" t="s">
        <v>331</v>
      </c>
      <c r="B37" s="25" t="s">
        <v>342</v>
      </c>
      <c r="C37" s="25" t="s">
        <v>344</v>
      </c>
      <c r="D37" t="e">
        <f>executive!E59</f>
        <v>#VALUE!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Invalid Input</v>
      </c>
      <c r="F37" s="77" t="s">
        <v>347</v>
      </c>
    </row>
    <row r="38" spans="1:6" x14ac:dyDescent="0.25">
      <c r="A38" s="25" t="s">
        <v>331</v>
      </c>
      <c r="B38" s="25" t="s">
        <v>342</v>
      </c>
      <c r="C38" s="25" t="s">
        <v>343</v>
      </c>
      <c r="D38" t="e">
        <f>executive!E60</f>
        <v>#VALUE!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Invalid Input</v>
      </c>
      <c r="F38" s="77" t="s">
        <v>347</v>
      </c>
    </row>
    <row r="39" spans="1:6" x14ac:dyDescent="0.25">
      <c r="A39" s="25" t="s">
        <v>331</v>
      </c>
      <c r="B39" s="25" t="s">
        <v>345</v>
      </c>
      <c r="C39" s="25" t="s">
        <v>345</v>
      </c>
      <c r="D39" t="str">
        <f>executive!D10</f>
        <v>PVPVPVPVPV</v>
      </c>
      <c r="E39" t="str">
        <f>IF(NOT(ISNUMBER(Interpretation!D39)), "Invalid Input",
IF(Interpretation!D39&lt;0.5, "Impaired", "Preserved"))</f>
        <v>Invalid Input</v>
      </c>
      <c r="F39" s="77">
        <v>0.5</v>
      </c>
    </row>
    <row r="40" spans="1:6" x14ac:dyDescent="0.25">
      <c r="A40" s="25" t="s">
        <v>331</v>
      </c>
      <c r="B40" s="25" t="s">
        <v>346</v>
      </c>
      <c r="C40" s="25" t="s">
        <v>346</v>
      </c>
      <c r="D40" t="e">
        <f>'Clock drawing'!D16</f>
        <v>#VALUE!</v>
      </c>
      <c r="E40" t="str">
        <f>IF(NOT(ISNUMBER(Interpretation!D40)), "Invalid Input",
IF(OR(Interpretation!D40&lt;0, Interpretation!D40&gt;33), "Invalid Input",
IF(Interpretation!D40&lt;23, "Impaired", "Preserved")))</f>
        <v>Invalid Input</v>
      </c>
      <c r="F40" s="77">
        <v>23</v>
      </c>
    </row>
    <row r="41" spans="1:6" x14ac:dyDescent="0.25">
      <c r="A41" s="25" t="s">
        <v>348</v>
      </c>
      <c r="B41" s="25" t="s">
        <v>340</v>
      </c>
      <c r="C41" s="25" t="s">
        <v>340</v>
      </c>
      <c r="D41" t="e">
        <f>'concent, construct, language'!E23</f>
        <v>#VALUE!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Invalid Input</v>
      </c>
      <c r="F41" s="77" t="s">
        <v>347</v>
      </c>
    </row>
    <row r="42" spans="1:6" x14ac:dyDescent="0.25">
      <c r="A42" s="25" t="s">
        <v>348</v>
      </c>
      <c r="B42" s="25" t="s">
        <v>349</v>
      </c>
      <c r="C42" s="25" t="s">
        <v>349</v>
      </c>
      <c r="D42" t="str">
        <f>'concent, construct, language'!F25</f>
        <v>PPPPPPPPPPP</v>
      </c>
      <c r="E42" t="str">
        <f>IF(OR(NOT(ISNUMBER(Interpretation!D42)), Interpretation!D42&lt;0, Interpretation!D42&gt;100), "Invalid Input",
IF(Interpretation!D42&lt;=60, "Impaired",
IF(Interpretation!D42&gt;60, "Preserved")))</f>
        <v>Invalid Input</v>
      </c>
      <c r="F42" s="77" t="s">
        <v>15</v>
      </c>
    </row>
    <row r="43" spans="1:6" x14ac:dyDescent="0.25">
      <c r="A43" s="25" t="s">
        <v>311</v>
      </c>
      <c r="B43" s="25" t="s">
        <v>351</v>
      </c>
      <c r="C43" t="str">
        <f>'concent, construct, language'!D17</f>
        <v>Frontal Face</v>
      </c>
      <c r="D43" t="str">
        <f>'concent, construct, language'!D18</f>
        <v>RSRSRSRSRS</v>
      </c>
      <c r="E43" t="str">
        <f>IF(Interpretation!D43=1, "Preserved",
IF(Interpretation!D43=0, "Impaired", "Invalid Input"))</f>
        <v>Invalid Input</v>
      </c>
      <c r="F43" s="77">
        <v>1</v>
      </c>
    </row>
    <row r="44" spans="1:6" x14ac:dyDescent="0.25">
      <c r="A44" s="25" t="s">
        <v>311</v>
      </c>
      <c r="B44" s="25" t="s">
        <v>351</v>
      </c>
      <c r="C44" t="str">
        <f>'concent, construct, language'!E17</f>
        <v>3-dimension</v>
      </c>
      <c r="D44" t="str">
        <f>'concent, construct, language'!E18</f>
        <v>RSRSRSRSRS</v>
      </c>
      <c r="E44" t="str">
        <f>IF(Interpretation!D44=1, "Preserved",
IF(Interpretation!D44=0, "Impaired", "Invalid Input"))</f>
        <v>Invalid Input</v>
      </c>
      <c r="F44" s="77">
        <v>1</v>
      </c>
    </row>
    <row r="45" spans="1:6" x14ac:dyDescent="0.25">
      <c r="A45" s="25" t="s">
        <v>311</v>
      </c>
      <c r="B45" s="25" t="s">
        <v>351</v>
      </c>
      <c r="C45" t="str">
        <f>'concent, construct, language'!F17</f>
        <v>Internal lines</v>
      </c>
      <c r="D45" t="str">
        <f>'concent, construct, language'!F18</f>
        <v>RSRSRSRSRS</v>
      </c>
      <c r="E45" t="str">
        <f>IF(Interpretation!D45=1, "Preserved",
IF(Interpretation!D45=0, "Impaired", "Invalid Input"))</f>
        <v>Invalid Input</v>
      </c>
      <c r="F45" s="77">
        <v>1</v>
      </c>
    </row>
    <row r="46" spans="1:6" x14ac:dyDescent="0.25">
      <c r="A46" s="25" t="s">
        <v>311</v>
      </c>
      <c r="B46" s="25" t="s">
        <v>351</v>
      </c>
      <c r="C46" t="str">
        <f>'concent, construct, language'!G17</f>
        <v>Opposite side parallel</v>
      </c>
      <c r="D46" t="str">
        <f>'concent, construct, language'!G18</f>
        <v>RSRSRSRSRS</v>
      </c>
      <c r="E46" t="str">
        <f>IF(Interpretation!D46=1, "Preserved",
IF(Interpretation!D46=0, "Impaired", "Invalid Input"))</f>
        <v>Invalid Input</v>
      </c>
      <c r="F46" s="77">
        <v>1</v>
      </c>
    </row>
    <row r="47" spans="1:6" x14ac:dyDescent="0.25">
      <c r="A47" s="25" t="s">
        <v>311</v>
      </c>
      <c r="B47" s="25" t="s">
        <v>333</v>
      </c>
      <c r="C47" s="25" t="s">
        <v>352</v>
      </c>
      <c r="D47" t="e">
        <f>'concent, construct, language'!C17</f>
        <v>#VALUE!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Invalid Input</v>
      </c>
      <c r="F47" s="77">
        <v>3</v>
      </c>
    </row>
    <row r="48" spans="1:6" x14ac:dyDescent="0.25">
      <c r="A48" s="25" t="s">
        <v>311</v>
      </c>
      <c r="B48" s="25" t="s">
        <v>333</v>
      </c>
      <c r="C48" s="25" t="s">
        <v>353</v>
      </c>
      <c r="D48" t="e">
        <f>'concent, construct, language'!E16</f>
        <v>#VALUE!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Invalid Input</v>
      </c>
      <c r="F48" s="77" t="s">
        <v>347</v>
      </c>
    </row>
    <row r="49" spans="1:6" x14ac:dyDescent="0.25">
      <c r="A49" s="25" t="s">
        <v>330</v>
      </c>
      <c r="B49" s="25" t="s">
        <v>333</v>
      </c>
      <c r="C49" s="25" t="s">
        <v>354</v>
      </c>
      <c r="D49" t="e">
        <f>memory!G54</f>
        <v>#VALUE!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Invalid Input</v>
      </c>
      <c r="F49" s="77" t="s">
        <v>347</v>
      </c>
    </row>
    <row r="50" spans="1:6" x14ac:dyDescent="0.25">
      <c r="A50" s="25" t="s">
        <v>330</v>
      </c>
      <c r="B50" s="25" t="s">
        <v>333</v>
      </c>
      <c r="C50" s="25" t="s">
        <v>355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Invalid Input</v>
      </c>
      <c r="F50" s="77" t="s">
        <v>369</v>
      </c>
    </row>
    <row r="51" spans="1:6" x14ac:dyDescent="0.25">
      <c r="A51" s="25" t="s">
        <v>330</v>
      </c>
      <c r="B51" s="25" t="s">
        <v>333</v>
      </c>
      <c r="C51" s="25" t="s">
        <v>358</v>
      </c>
      <c r="D51" t="e">
        <f>memory!G58</f>
        <v>#VALUE!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Invalid Input</v>
      </c>
      <c r="F51" s="77" t="s">
        <v>347</v>
      </c>
    </row>
    <row r="52" spans="1:6" x14ac:dyDescent="0.25">
      <c r="A52" s="25" t="s">
        <v>330</v>
      </c>
      <c r="B52" s="25" t="s">
        <v>333</v>
      </c>
      <c r="C52" s="25" t="s">
        <v>363</v>
      </c>
      <c r="D52" t="e">
        <f>memory!G57</f>
        <v>#VALUE!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Invalid Input</v>
      </c>
      <c r="F52" s="77" t="s">
        <v>347</v>
      </c>
    </row>
    <row r="53" spans="1:6" x14ac:dyDescent="0.25">
      <c r="A53" s="25" t="s">
        <v>330</v>
      </c>
      <c r="B53" s="25" t="s">
        <v>333</v>
      </c>
      <c r="C53" s="25" t="s">
        <v>359</v>
      </c>
      <c r="D53" t="e">
        <f>memory!G59</f>
        <v>#VALUE!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Invalid Input</v>
      </c>
      <c r="F53" s="77" t="s">
        <v>347</v>
      </c>
    </row>
    <row r="54" spans="1:6" x14ac:dyDescent="0.25">
      <c r="A54" s="25" t="s">
        <v>330</v>
      </c>
      <c r="B54" s="25" t="s">
        <v>333</v>
      </c>
      <c r="C54" s="25" t="s">
        <v>360</v>
      </c>
      <c r="D54" t="e">
        <f>memory!G61</f>
        <v>#VALUE!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Invalid Input</v>
      </c>
      <c r="F54" s="77" t="s">
        <v>347</v>
      </c>
    </row>
    <row r="55" spans="1:6" x14ac:dyDescent="0.25">
      <c r="A55" s="25" t="s">
        <v>330</v>
      </c>
      <c r="B55" s="25" t="s">
        <v>333</v>
      </c>
      <c r="C55" s="25" t="s">
        <v>361</v>
      </c>
      <c r="D55" t="e">
        <f>memory!G62</f>
        <v>#VALUE!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Invalid Input</v>
      </c>
      <c r="F55" s="77" t="s">
        <v>347</v>
      </c>
    </row>
    <row r="56" spans="1:6" x14ac:dyDescent="0.25">
      <c r="A56" s="25" t="s">
        <v>330</v>
      </c>
      <c r="B56" s="25" t="s">
        <v>333</v>
      </c>
      <c r="C56" s="25" t="s">
        <v>362</v>
      </c>
      <c r="D56" t="e">
        <f>memory!G63</f>
        <v>#VALUE!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Invalid Input</v>
      </c>
      <c r="F56" s="77" t="s">
        <v>347</v>
      </c>
    </row>
    <row r="57" spans="1:6" x14ac:dyDescent="0.25">
      <c r="A57" s="25" t="s">
        <v>330</v>
      </c>
      <c r="B57" s="25" t="s">
        <v>355</v>
      </c>
      <c r="C57" s="25" t="s">
        <v>356</v>
      </c>
      <c r="D57" t="e">
        <f>memory!G55</f>
        <v>#VALUE!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Invalid Input</v>
      </c>
      <c r="F57" s="77" t="s">
        <v>369</v>
      </c>
    </row>
    <row r="58" spans="1:6" x14ac:dyDescent="0.25">
      <c r="A58" s="25" t="s">
        <v>330</v>
      </c>
      <c r="B58" s="25" t="s">
        <v>355</v>
      </c>
      <c r="C58" s="25" t="s">
        <v>357</v>
      </c>
      <c r="D58" t="e">
        <f>memory!G56</f>
        <v>#VALUE!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Invalid Input</v>
      </c>
      <c r="F58" s="77" t="s">
        <v>369</v>
      </c>
    </row>
    <row r="59" spans="1:6" x14ac:dyDescent="0.25">
      <c r="A59" s="25" t="s">
        <v>330</v>
      </c>
      <c r="C59" t="s">
        <v>138</v>
      </c>
      <c r="E59" t="str">
        <f>IF(COUNTIF(memory!E10:E12, "&lt;-1")&gt;0, "Impaired",
IF(COUNTIF(memory!E10:E12, "&lt;&gt;")&lt;&gt;COUNT(memory!E10:E12), "Invalid Input", "Preserved"))</f>
        <v>Invalid Input</v>
      </c>
      <c r="F59" s="77" t="s">
        <v>369</v>
      </c>
    </row>
    <row r="60" spans="1:6" x14ac:dyDescent="0.25">
      <c r="A60" s="25" t="s">
        <v>330</v>
      </c>
      <c r="C60" t="s">
        <v>139</v>
      </c>
      <c r="E60" t="str">
        <f>IF(COUNTIF(memory!E14:E16, "&lt;-1")&gt;0, "Impaired",
IF(COUNTIF(memory!E14:E16, "&lt;&gt;")&lt;&gt;COUNT(memory!E14:E16), "Invalid Input", "Preserved"))</f>
        <v>Invalid Input</v>
      </c>
      <c r="F60" s="77" t="s">
        <v>369</v>
      </c>
    </row>
    <row r="61" spans="1:6" x14ac:dyDescent="0.25">
      <c r="A61" s="25" t="s">
        <v>330</v>
      </c>
      <c r="C61" t="s">
        <v>140</v>
      </c>
      <c r="E61" t="str">
        <f>IF(OR(NOT(ISNUMBER(memory!E18)), NOT(ISNUMBER(memory!E23))), "Invalid Input",
IF(OR(memory!E18 &lt; -1, memory!E23 &lt; -1), "Impaired", "Preserved"))</f>
        <v>Invalid Input</v>
      </c>
      <c r="F61" s="77" t="s">
        <v>369</v>
      </c>
    </row>
    <row r="62" spans="1:6" x14ac:dyDescent="0.25">
      <c r="A62" s="25" t="s">
        <v>330</v>
      </c>
      <c r="C62" s="25" t="s">
        <v>141</v>
      </c>
      <c r="E62" t="str">
        <f>IF(OR(NOT(ISNUMBER(memory!E25)), NOT(ISNUMBER(memory!E30))), "Invalid Input",
IF(OR(memory!E25 &lt; -1, memory!E30 &lt; -1), "Impaired", "Preserved"))</f>
        <v>Invalid Input</v>
      </c>
      <c r="F62" s="77" t="s">
        <v>369</v>
      </c>
    </row>
    <row r="63" spans="1:6" x14ac:dyDescent="0.25">
      <c r="A63" s="25" t="s">
        <v>330</v>
      </c>
      <c r="C63" s="25" t="s">
        <v>364</v>
      </c>
      <c r="E63" t="str">
        <f>IF(NOT(ISNUMBER(memory!E32)), "Invalid Input",
IF(memory!E32 &lt; -1, "Impaired", "Preserved"))</f>
        <v>Invalid Input</v>
      </c>
      <c r="F63" s="77" t="s">
        <v>347</v>
      </c>
    </row>
    <row r="64" spans="1:6" x14ac:dyDescent="0.25">
      <c r="A64" s="25" t="s">
        <v>330</v>
      </c>
      <c r="C64" s="25" t="s">
        <v>365</v>
      </c>
      <c r="E64" t="str">
        <f>IF(NOT(ISNUMBER(memory!E34)), "Invalid Input",
IF(memory!E34 &lt; -1, "Impaired", "Preserved"))</f>
        <v>Invalid Input</v>
      </c>
      <c r="F64" s="77" t="s">
        <v>347</v>
      </c>
    </row>
    <row r="65" spans="1:6" x14ac:dyDescent="0.25">
      <c r="A65" s="25" t="s">
        <v>330</v>
      </c>
      <c r="C65" s="25" t="s">
        <v>366</v>
      </c>
      <c r="E65" t="str">
        <f>IF(OR(NOT(ISNUMBER(memory!E36)), NOT(ISNUMBER(memory!E37))), "Invalid Input",
IF(OR(memory!E36&lt; -1, memory!E37 &lt; -1), "Impaired", "Preserved"))</f>
        <v>Invalid Input</v>
      </c>
      <c r="F65" s="77" t="s">
        <v>369</v>
      </c>
    </row>
    <row r="66" spans="1:6" x14ac:dyDescent="0.25">
      <c r="A66" s="25" t="s">
        <v>330</v>
      </c>
      <c r="C66" s="25" t="s">
        <v>33</v>
      </c>
      <c r="E66" t="str">
        <f>IF(OR(NOT(ISNUMBER(memory!E39)), NOT(ISNUMBER(memory!E40))), "Invalid Input",
IF(OR(memory!E39&lt; -1, memory!E40 &lt; -1), "Impaired", "Preserved"))</f>
        <v>Invalid Input</v>
      </c>
      <c r="F66" s="77" t="s">
        <v>369</v>
      </c>
    </row>
    <row r="67" spans="1:6" x14ac:dyDescent="0.25">
      <c r="A67" s="25" t="s">
        <v>330</v>
      </c>
      <c r="C67" s="25" t="s">
        <v>367</v>
      </c>
      <c r="E67" t="str">
        <f>IF(NOT(ISNUMBER(memory!E41)), "Invalid Input",
IF(memory!E41 &lt; -1, "Impaired", "Preserved"))</f>
        <v>Invalid Input</v>
      </c>
      <c r="F67" s="77" t="s">
        <v>347</v>
      </c>
    </row>
    <row r="68" spans="1:6" x14ac:dyDescent="0.25">
      <c r="A68" s="25" t="s">
        <v>330</v>
      </c>
      <c r="C68" s="25" t="s">
        <v>368</v>
      </c>
      <c r="E68" t="str">
        <f>IF(NOT(ISNUMBER(memory!E42)), "Invalid Input",
IF(memory!E42 &lt; -1, "Impaired", "Preserved"))</f>
        <v>Invalid Input</v>
      </c>
      <c r="F68" s="77" t="s">
        <v>347</v>
      </c>
    </row>
  </sheetData>
  <phoneticPr fontId="27" type="noConversion"/>
  <pageMargins left="0.7" right="0.7" top="0.75" bottom="0.75" header="0.3" footer="0.3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Info!Print_Area</vt:lpstr>
      <vt:lpstr>Interpretation!Print_Area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2024-09-27T04:38:37Z</cp:lastPrinted>
  <dcterms:created xsi:type="dcterms:W3CDTF">2003-10-31T07:20:13Z</dcterms:created>
  <dcterms:modified xsi:type="dcterms:W3CDTF">2024-10-30T04:55:44Z</dcterms:modified>
</cp:coreProperties>
</file>