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41ADF277-BDE6-0E43-8214-EDCF3345AC02}" xr6:coauthVersionLast="47" xr6:coauthVersionMax="47" xr10:uidLastSave="{00000000-0000-0000-0000-000000000000}"/>
  <bookViews>
    <workbookView xWindow="12480" yWindow="500" windowWidth="15820" windowHeight="1642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" l="1"/>
  <c r="E87" i="1"/>
  <c r="B87" i="1"/>
  <c r="I88" i="1"/>
  <c r="E88" i="1"/>
  <c r="B88" i="1"/>
  <c r="I90" i="1"/>
  <c r="E90" i="1"/>
  <c r="B9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89" i="1"/>
  <c r="E89" i="1"/>
  <c r="B89" i="1"/>
  <c r="I91" i="1"/>
  <c r="E91" i="1"/>
  <c r="B91" i="1"/>
  <c r="I92" i="1"/>
  <c r="E92" i="1"/>
  <c r="B92" i="1"/>
  <c r="I93" i="1"/>
  <c r="E93" i="1"/>
  <c r="B93" i="1"/>
  <c r="I61" i="1"/>
  <c r="E61" i="1"/>
  <c r="B61" i="1"/>
  <c r="I71" i="1"/>
  <c r="E71" i="1"/>
  <c r="B71" i="1"/>
  <c r="I58" i="1"/>
  <c r="E58" i="1"/>
  <c r="B58" i="1"/>
  <c r="I64" i="1"/>
  <c r="E64" i="1"/>
  <c r="B64" i="1"/>
  <c r="B56" i="1"/>
  <c r="E56" i="1"/>
  <c r="I56" i="1"/>
  <c r="B63" i="1"/>
  <c r="E63" i="1"/>
  <c r="I63" i="1"/>
  <c r="I72" i="1"/>
  <c r="E72" i="1"/>
  <c r="B72" i="1"/>
  <c r="I67" i="1"/>
  <c r="I66" i="1"/>
  <c r="B66" i="1"/>
  <c r="E66" i="1"/>
  <c r="B67" i="1"/>
  <c r="E67" i="1"/>
  <c r="I74" i="1"/>
  <c r="E74" i="1"/>
  <c r="B74" i="1"/>
  <c r="I69" i="1"/>
  <c r="E69" i="1"/>
  <c r="B69" i="1"/>
  <c r="E80" i="1"/>
  <c r="E79" i="1"/>
  <c r="E78" i="1"/>
  <c r="E77" i="1"/>
  <c r="E76" i="1"/>
  <c r="E75" i="1"/>
  <c r="E73" i="1"/>
  <c r="E70" i="1"/>
  <c r="E68" i="1"/>
  <c r="E65" i="1"/>
  <c r="E62" i="1"/>
  <c r="E60" i="1"/>
  <c r="E59" i="1"/>
  <c r="E57" i="1"/>
  <c r="B76" i="1"/>
  <c r="I76" i="1"/>
  <c r="B75" i="1"/>
  <c r="I75" i="1"/>
  <c r="I82" i="1"/>
  <c r="E82" i="1"/>
  <c r="B82" i="1"/>
  <c r="I84" i="1"/>
  <c r="E84" i="1"/>
  <c r="B84" i="1"/>
  <c r="I85" i="1"/>
  <c r="I83" i="1"/>
  <c r="I81" i="1"/>
  <c r="I80" i="1"/>
  <c r="I79" i="1"/>
  <c r="I78" i="1"/>
  <c r="I77" i="1"/>
  <c r="I73" i="1"/>
  <c r="I70" i="1"/>
  <c r="I68" i="1"/>
  <c r="I65" i="1"/>
  <c r="I62" i="1"/>
  <c r="I60" i="1"/>
  <c r="I59" i="1"/>
  <c r="I57" i="1"/>
  <c r="K38" i="1"/>
  <c r="M10" i="1"/>
  <c r="I10" i="1"/>
  <c r="E10" i="1"/>
  <c r="B10" i="1"/>
  <c r="M11" i="1"/>
  <c r="I11" i="1"/>
  <c r="E11" i="1"/>
  <c r="B11" i="1"/>
  <c r="M30" i="1"/>
  <c r="I30" i="1"/>
  <c r="E30" i="1"/>
  <c r="B30" i="1"/>
  <c r="C38" i="1"/>
  <c r="M12" i="1"/>
  <c r="I12" i="1"/>
  <c r="E12" i="1"/>
  <c r="B12" i="1"/>
  <c r="M14" i="1"/>
  <c r="I14" i="1"/>
  <c r="E14" i="1"/>
  <c r="B14" i="1"/>
  <c r="M15" i="1"/>
  <c r="I15" i="1"/>
  <c r="E15" i="1"/>
  <c r="B15" i="1"/>
  <c r="M17" i="1"/>
  <c r="I17" i="1"/>
  <c r="E17" i="1"/>
  <c r="B17" i="1"/>
  <c r="F38" i="1"/>
  <c r="M31" i="1"/>
  <c r="I31" i="1"/>
  <c r="E31" i="1"/>
  <c r="B31" i="1"/>
  <c r="M3" i="1"/>
  <c r="M4" i="1"/>
  <c r="M5" i="1"/>
  <c r="M7" i="1"/>
  <c r="M8" i="1"/>
  <c r="M9" i="1"/>
  <c r="M16" i="1"/>
  <c r="M18" i="1"/>
  <c r="M13" i="1"/>
  <c r="M20" i="1"/>
  <c r="M21" i="1"/>
  <c r="M22" i="1"/>
  <c r="M23" i="1"/>
  <c r="M24" i="1"/>
  <c r="M25" i="1"/>
  <c r="M26" i="1"/>
  <c r="M27" i="1"/>
  <c r="M28" i="1"/>
  <c r="M29" i="1"/>
  <c r="M32" i="1"/>
  <c r="M34" i="1"/>
  <c r="M6" i="1"/>
  <c r="M33" i="1"/>
  <c r="M19" i="1"/>
  <c r="I3" i="1"/>
  <c r="I4" i="1"/>
  <c r="I5" i="1"/>
  <c r="I7" i="1"/>
  <c r="I8" i="1"/>
  <c r="I9" i="1"/>
  <c r="I16" i="1"/>
  <c r="I18" i="1"/>
  <c r="I13" i="1"/>
  <c r="I20" i="1"/>
  <c r="I21" i="1"/>
  <c r="I22" i="1"/>
  <c r="I23" i="1"/>
  <c r="I24" i="1"/>
  <c r="I25" i="1"/>
  <c r="I26" i="1"/>
  <c r="I29" i="1"/>
  <c r="I34" i="1"/>
  <c r="I6" i="1"/>
  <c r="I19" i="1"/>
  <c r="E19" i="1"/>
  <c r="B19" i="1"/>
  <c r="I33" i="1"/>
  <c r="E33" i="1"/>
  <c r="B33" i="1"/>
  <c r="B3" i="1"/>
  <c r="E6" i="1"/>
  <c r="B6" i="1"/>
  <c r="E3" i="1"/>
  <c r="E7" i="1"/>
  <c r="B7" i="1"/>
  <c r="E22" i="1"/>
  <c r="B22" i="1"/>
  <c r="E20" i="1"/>
  <c r="B20" i="1"/>
  <c r="E26" i="1"/>
  <c r="B26" i="1"/>
  <c r="I52" i="1"/>
  <c r="E52" i="1"/>
  <c r="B52" i="1"/>
  <c r="I28" i="1"/>
  <c r="E28" i="1"/>
  <c r="B28" i="1"/>
  <c r="E8" i="1"/>
  <c r="B8" i="1"/>
  <c r="E9" i="1"/>
  <c r="B9" i="1"/>
  <c r="E16" i="1"/>
  <c r="B16" i="1"/>
  <c r="E23" i="1"/>
  <c r="B23" i="1"/>
  <c r="E34" i="1"/>
  <c r="B34" i="1"/>
  <c r="I32" i="1"/>
  <c r="E32" i="1"/>
  <c r="B32" i="1"/>
  <c r="I27" i="1"/>
  <c r="E27" i="1"/>
  <c r="B27" i="1"/>
  <c r="E4" i="1"/>
  <c r="B4" i="1"/>
  <c r="E5" i="1"/>
  <c r="B5" i="1"/>
  <c r="E13" i="1"/>
  <c r="B13" i="1"/>
  <c r="I51" i="1"/>
  <c r="E51" i="1"/>
  <c r="B51" i="1"/>
  <c r="E29" i="1"/>
  <c r="B29" i="1"/>
  <c r="E25" i="1"/>
  <c r="B25" i="1"/>
  <c r="B21" i="1"/>
  <c r="B18" i="1"/>
  <c r="B48" i="1"/>
  <c r="B49" i="1"/>
  <c r="B50" i="1"/>
  <c r="B24" i="1"/>
  <c r="I50" i="1"/>
  <c r="E50" i="1"/>
  <c r="I49" i="1"/>
  <c r="E49" i="1"/>
  <c r="E48" i="1"/>
  <c r="I48" i="1"/>
  <c r="E24" i="1"/>
  <c r="E18" i="1"/>
  <c r="E21" i="1"/>
  <c r="B57" i="1"/>
  <c r="B73" i="1"/>
  <c r="B70" i="1"/>
  <c r="B59" i="1"/>
  <c r="B60" i="1"/>
  <c r="E85" i="1"/>
  <c r="B85" i="1"/>
  <c r="E83" i="1"/>
  <c r="B83" i="1"/>
  <c r="B62" i="1"/>
  <c r="B65" i="1"/>
  <c r="B68" i="1"/>
  <c r="B80" i="1"/>
  <c r="B79" i="1"/>
  <c r="B78" i="1"/>
  <c r="B77" i="1"/>
  <c r="B81" i="1"/>
  <c r="E81" i="1"/>
</calcChain>
</file>

<file path=xl/sharedStrings.xml><?xml version="1.0" encoding="utf-8"?>
<sst xmlns="http://schemas.openxmlformats.org/spreadsheetml/2006/main" count="23" uniqueCount="23">
  <si>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</si>
  <si>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</si>
  <si>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</si>
  <si>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</si>
  <si>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</si>
  <si>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</si>
  <si>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</si>
  <si>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</si>
  <si>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exp of c_r</t>
  </si>
  <si>
    <t>Runs with varying sigmaIcorner</t>
  </si>
  <si>
    <t>nu_kin (um/s)</t>
  </si>
  <si>
    <t>exp of nu_kin</t>
  </si>
  <si>
    <t>exp of L</t>
  </si>
  <si>
    <t>exp of D</t>
  </si>
  <si>
    <t>LSODA integrator, dx=.3 um</t>
  </si>
  <si>
    <t>mc</t>
  </si>
  <si>
    <t>bc</t>
  </si>
  <si>
    <t>Range ratios</t>
  </si>
  <si>
    <t>c_r(0)</t>
  </si>
  <si>
    <t>c_r(1)</t>
  </si>
  <si>
    <t>Time needed (ms)</t>
  </si>
  <si>
    <t>z</t>
  </si>
  <si>
    <t>Est. time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</si>
</sst>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0" fillId="0" borderId="0" xfId="0" applyNumberFormat="1"/>
    <xf numFmtId="165" fontId="2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0" fontId="0" fillId="0" borderId="0" xfId="0" applyFont="1"/>
    <xf numFmtId="0" fontId="6" fillId="0" borderId="0" xfId="0" applyFont="1"/>
    <xf numFmtId="1" fontId="3" fillId="0" borderId="0" xfId="0" applyNumberFormat="1" applyFont="1"/>
    <xf numFmtId="11" fontId="3" fillId="0" borderId="0" xfId="0" applyNumberFormat="1" applyFont="1"/>
    <xf numFmtId="0" fontId="5" fillId="0" borderId="0" xfId="0" applyFont="1"/>
    <xf numFmtId="165" fontId="0" fillId="0" borderId="0" xfId="0" applyNumberFormat="1" applyFont="1"/>
    <xf numFmtId="164" fontId="0" fillId="0" borderId="0" xfId="0" applyNumberFormat="1" applyFont="1"/>
    <xf numFmtId="11" fontId="6" fillId="0" borderId="0" xfId="0" applyNumberFormat="1" applyFont="1"/>
    <xf numFmtId="11" fontId="5" fillId="0" borderId="0" xfId="0" applyNumberFormat="1" applyFont="1"/>
    <xf numFmtId="0" fontId="8" fillId="0" borderId="0" xfId="0" applyFont="1"/>
    <xf numFmtId="0" fontId="9" fillId="0" borderId="0" xfId="0" applyFont="1"/>
    <xf numFmtId="2" fontId="8" fillId="0" borderId="0" xfId="0" applyNumberFormat="1" applyFont="1"/>
    <xf numFmtId="165" fontId="7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4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26867352593427E-2"/>
          <c:y val="8.2995349653504094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Sheet1!$B$3:$B$34</c:f>
              <c:numCache>
                <c:formatCode>0.00</c:formatCode>
                <c:ptCount val="32"/>
                <c:pt idx="0">
                  <c:v>2.0412414523193148</c:v>
                </c:pt>
                <c:pt idx="1">
                  <c:v>2.3008949665421108</c:v>
                </c:pt>
                <c:pt idx="2">
                  <c:v>2.4253562503633295</c:v>
                </c:pt>
                <c:pt idx="3">
                  <c:v>2.4253562503633295</c:v>
                </c:pt>
                <c:pt idx="4">
                  <c:v>2.7216552697590859</c:v>
                </c:pt>
                <c:pt idx="5">
                  <c:v>2.8284271247461894</c:v>
                </c:pt>
                <c:pt idx="6">
                  <c:v>3.1622776601683786</c:v>
                </c:pt>
                <c:pt idx="7">
                  <c:v>3.1622776601683786</c:v>
                </c:pt>
                <c:pt idx="8">
                  <c:v>3.5355339059327378</c:v>
                </c:pt>
                <c:pt idx="9">
                  <c:v>3.8348249442368512</c:v>
                </c:pt>
                <c:pt idx="10">
                  <c:v>3.8348249442368521</c:v>
                </c:pt>
                <c:pt idx="11">
                  <c:v>4.1594516540385138</c:v>
                </c:pt>
                <c:pt idx="12">
                  <c:v>4.4280744277004764</c:v>
                </c:pt>
                <c:pt idx="13">
                  <c:v>4.4721359549995787</c:v>
                </c:pt>
                <c:pt idx="14">
                  <c:v>4.9507377148833704</c:v>
                </c:pt>
                <c:pt idx="15">
                  <c:v>5.4232614454664034</c:v>
                </c:pt>
                <c:pt idx="16">
                  <c:v>5.4232614454664034</c:v>
                </c:pt>
                <c:pt idx="17">
                  <c:v>5.7735026918962573</c:v>
                </c:pt>
                <c:pt idx="18">
                  <c:v>6.0633906259083226</c:v>
                </c:pt>
                <c:pt idx="19">
                  <c:v>6.0858061945018447</c:v>
                </c:pt>
                <c:pt idx="20">
                  <c:v>6.3245553203367573</c:v>
                </c:pt>
                <c:pt idx="21">
                  <c:v>7.6696498884737023</c:v>
                </c:pt>
                <c:pt idx="22">
                  <c:v>9.9014754297667409</c:v>
                </c:pt>
                <c:pt idx="23">
                  <c:v>9.9014754297667409</c:v>
                </c:pt>
                <c:pt idx="24">
                  <c:v>10.846522890932807</c:v>
                </c:pt>
                <c:pt idx="25">
                  <c:v>11.547005383792515</c:v>
                </c:pt>
                <c:pt idx="26">
                  <c:v>12.126781251816645</c:v>
                </c:pt>
                <c:pt idx="27">
                  <c:v>12.909944487358056</c:v>
                </c:pt>
                <c:pt idx="28">
                  <c:v>14.852213144650111</c:v>
                </c:pt>
                <c:pt idx="29">
                  <c:v>17.149858514250884</c:v>
                </c:pt>
                <c:pt idx="30">
                  <c:v>20.291986247835695</c:v>
                </c:pt>
                <c:pt idx="31">
                  <c:v>21.693045781865614</c:v>
                </c:pt>
              </c:numCache>
            </c:numRef>
          </c:xVal>
          <c:yVal>
            <c:numRef>
              <c:f>Sheet1!$E$3:$E$34</c:f>
              <c:numCache>
                <c:formatCode>0.00</c:formatCode>
                <c:ptCount val="32"/>
                <c:pt idx="0">
                  <c:v>3.1007751937984493</c:v>
                </c:pt>
                <c:pt idx="1">
                  <c:v>2.6567481402763016</c:v>
                </c:pt>
                <c:pt idx="2">
                  <c:v>2.8058361391694726</c:v>
                </c:pt>
                <c:pt idx="3">
                  <c:v>2.8137310073157007</c:v>
                </c:pt>
                <c:pt idx="4">
                  <c:v>3.8461538461538463</c:v>
                </c:pt>
                <c:pt idx="5">
                  <c:v>2.7793218454697057</c:v>
                </c:pt>
                <c:pt idx="6">
                  <c:v>3.259452411994785</c:v>
                </c:pt>
                <c:pt idx="7">
                  <c:v>2.9895366218236172</c:v>
                </c:pt>
                <c:pt idx="8">
                  <c:v>3.5842293906810037</c:v>
                </c:pt>
                <c:pt idx="9">
                  <c:v>4.2808219178082192</c:v>
                </c:pt>
                <c:pt idx="10">
                  <c:v>6.2893081761006284</c:v>
                </c:pt>
                <c:pt idx="11">
                  <c:v>4.6652030735455545</c:v>
                </c:pt>
                <c:pt idx="12">
                  <c:v>5</c:v>
                </c:pt>
                <c:pt idx="13">
                  <c:v>5.0352467270896275</c:v>
                </c:pt>
                <c:pt idx="14">
                  <c:v>5.6523787093735276</c:v>
                </c:pt>
                <c:pt idx="15">
                  <c:v>6.261740763932373</c:v>
                </c:pt>
                <c:pt idx="16">
                  <c:v>8.928571428571427</c:v>
                </c:pt>
                <c:pt idx="17">
                  <c:v>7.8740157480314963</c:v>
                </c:pt>
                <c:pt idx="18">
                  <c:v>7.0733863837312114</c:v>
                </c:pt>
                <c:pt idx="19">
                  <c:v>8.8235294117647065</c:v>
                </c:pt>
                <c:pt idx="20">
                  <c:v>8.4175084175084169</c:v>
                </c:pt>
                <c:pt idx="21">
                  <c:v>9.1911764705882355</c:v>
                </c:pt>
                <c:pt idx="22">
                  <c:v>12.345679012345679</c:v>
                </c:pt>
                <c:pt idx="23">
                  <c:v>13.888888888888888</c:v>
                </c:pt>
                <c:pt idx="24">
                  <c:v>13.020833333333334</c:v>
                </c:pt>
                <c:pt idx="25">
                  <c:v>14.084507042253522</c:v>
                </c:pt>
                <c:pt idx="26">
                  <c:v>16.129032258064516</c:v>
                </c:pt>
                <c:pt idx="27">
                  <c:v>15.974440894568691</c:v>
                </c:pt>
                <c:pt idx="28">
                  <c:v>19.607843137254903</c:v>
                </c:pt>
                <c:pt idx="29">
                  <c:v>20.576131687242796</c:v>
                </c:pt>
                <c:pt idx="30">
                  <c:v>24.390243902439025</c:v>
                </c:pt>
                <c:pt idx="31">
                  <c:v>26.041666666666668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50596195376321E-2"/>
          <c:y val="2.0343213680740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Sheet1!$B$56:$B$99</c:f>
              <c:numCache>
                <c:formatCode>0.0000</c:formatCode>
                <c:ptCount val="44"/>
                <c:pt idx="0">
                  <c:v>-0.55000000000000004</c:v>
                </c:pt>
                <c:pt idx="1">
                  <c:v>-0.5</c:v>
                </c:pt>
                <c:pt idx="2">
                  <c:v>-0.45</c:v>
                </c:pt>
                <c:pt idx="3">
                  <c:v>-0.4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-0.125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-4.4999999999999998E-2</c:v>
                </c:pt>
                <c:pt idx="16">
                  <c:v>-3.5000000000000003E-2</c:v>
                </c:pt>
                <c:pt idx="17">
                  <c:v>-2.5000000000000001E-2</c:v>
                </c:pt>
                <c:pt idx="18">
                  <c:v>-2.2499999999999999E-2</c:v>
                </c:pt>
                <c:pt idx="19">
                  <c:v>0.2225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-0.05</c:v>
                </c:pt>
                <c:pt idx="35">
                  <c:v>-4.4999999999999998E-2</c:v>
                </c:pt>
                <c:pt idx="36">
                  <c:v>-3.5000000000000003E-2</c:v>
                </c:pt>
                <c:pt idx="37">
                  <c:v>-2.5000000000000001E-2</c:v>
                </c:pt>
                <c:pt idx="38">
                  <c:v>0.2225</c:v>
                </c:pt>
                <c:pt idx="39">
                  <c:v>0.22500000000000001</c:v>
                </c:pt>
                <c:pt idx="40">
                  <c:v>0.24</c:v>
                </c:pt>
                <c:pt idx="41">
                  <c:v>0.26</c:v>
                </c:pt>
                <c:pt idx="42">
                  <c:v>0.3</c:v>
                </c:pt>
                <c:pt idx="43">
                  <c:v>0.4</c:v>
                </c:pt>
              </c:numCache>
            </c:numRef>
          </c:xVal>
          <c:yVal>
            <c:numRef>
              <c:f>Sheet1!$E$56:$E$99</c:f>
              <c:numCache>
                <c:formatCode>0.00</c:formatCode>
                <c:ptCount val="44"/>
                <c:pt idx="0">
                  <c:v>2.679528403001072</c:v>
                </c:pt>
                <c:pt idx="1">
                  <c:v>2.9655990510083039</c:v>
                </c:pt>
                <c:pt idx="2">
                  <c:v>3.3288948069241013</c:v>
                </c:pt>
                <c:pt idx="3">
                  <c:v>3.7397157816005984</c:v>
                </c:pt>
                <c:pt idx="4">
                  <c:v>4.9309664694280073</c:v>
                </c:pt>
                <c:pt idx="5">
                  <c:v>5.8275058275058278</c:v>
                </c:pt>
                <c:pt idx="6">
                  <c:v>7.0821529745042495</c:v>
                </c:pt>
                <c:pt idx="7">
                  <c:v>8.9285714285714288</c:v>
                </c:pt>
                <c:pt idx="8">
                  <c:v>10.330578512396695</c:v>
                </c:pt>
                <c:pt idx="9">
                  <c:v>12.106537530266344</c:v>
                </c:pt>
                <c:pt idx="10">
                  <c:v>13.020833333333334</c:v>
                </c:pt>
                <c:pt idx="11">
                  <c:v>14.124293785310734</c:v>
                </c:pt>
                <c:pt idx="12">
                  <c:v>15.479876160990711</c:v>
                </c:pt>
                <c:pt idx="13">
                  <c:v>17.064846416382252</c:v>
                </c:pt>
                <c:pt idx="14">
                  <c:v>18.181818181818183</c:v>
                </c:pt>
                <c:pt idx="15">
                  <c:v>20.242914979757085</c:v>
                </c:pt>
                <c:pt idx="16">
                  <c:v>23.255813953488374</c:v>
                </c:pt>
                <c:pt idx="17">
                  <c:v>27.624309392265193</c:v>
                </c:pt>
                <c:pt idx="18">
                  <c:v>29.069767441860467</c:v>
                </c:pt>
                <c:pt idx="19">
                  <c:v>9.1743119266055047</c:v>
                </c:pt>
                <c:pt idx="20">
                  <c:v>9.1575091575091569</c:v>
                </c:pt>
                <c:pt idx="21">
                  <c:v>9.0579710144927539</c:v>
                </c:pt>
                <c:pt idx="22">
                  <c:v>8.7719298245614024</c:v>
                </c:pt>
                <c:pt idx="23">
                  <c:v>8.1433224755700326</c:v>
                </c:pt>
                <c:pt idx="24">
                  <c:v>7.5075075075075075</c:v>
                </c:pt>
                <c:pt idx="25">
                  <c:v>6.9444444444444446</c:v>
                </c:pt>
                <c:pt idx="26">
                  <c:v>5.8072009291521489</c:v>
                </c:pt>
                <c:pt idx="27">
                  <c:v>4.9554013875123886</c:v>
                </c:pt>
                <c:pt idx="28">
                  <c:v>3.7878787878787881</c:v>
                </c:pt>
                <c:pt idx="29">
                  <c:v>3.0193236714975846</c:v>
                </c:pt>
                <c:pt idx="31">
                  <c:v>3.3433634236041456</c:v>
                </c:pt>
                <c:pt idx="32">
                  <c:v>4.8262548262548268</c:v>
                </c:pt>
                <c:pt idx="33">
                  <c:v>8.3194675540765388</c:v>
                </c:pt>
                <c:pt idx="34">
                  <c:v>13.123359580052494</c:v>
                </c:pt>
                <c:pt idx="35">
                  <c:v>13.947001394700139</c:v>
                </c:pt>
                <c:pt idx="36">
                  <c:v>16.077170418006432</c:v>
                </c:pt>
                <c:pt idx="37">
                  <c:v>19.120458891013381</c:v>
                </c:pt>
                <c:pt idx="38">
                  <c:v>6.2539086929330834</c:v>
                </c:pt>
                <c:pt idx="39">
                  <c:v>6.2421972534332086</c:v>
                </c:pt>
                <c:pt idx="40">
                  <c:v>6.0204695966285371</c:v>
                </c:pt>
                <c:pt idx="41">
                  <c:v>5.5959709009513148</c:v>
                </c:pt>
                <c:pt idx="42">
                  <c:v>4.7573739295908659</c:v>
                </c:pt>
                <c:pt idx="43">
                  <c:v>3.3715441672285906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0.7"/>
          <c:min val="-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Sheet1!$L$3:$L$27</c:f>
              <c:numCache>
                <c:formatCode>General</c:formatCode>
                <c:ptCount val="25"/>
                <c:pt idx="0">
                  <c:v>200</c:v>
                </c:pt>
                <c:pt idx="1">
                  <c:v>600</c:v>
                </c:pt>
                <c:pt idx="2">
                  <c:v>500</c:v>
                </c:pt>
                <c:pt idx="3">
                  <c:v>500</c:v>
                </c:pt>
                <c:pt idx="4">
                  <c:v>125</c:v>
                </c:pt>
                <c:pt idx="5">
                  <c:v>150</c:v>
                </c:pt>
                <c:pt idx="6">
                  <c:v>125</c:v>
                </c:pt>
                <c:pt idx="7">
                  <c:v>80</c:v>
                </c:pt>
                <c:pt idx="8">
                  <c:v>100</c:v>
                </c:pt>
                <c:pt idx="9">
                  <c:v>300</c:v>
                </c:pt>
                <c:pt idx="10">
                  <c:v>250</c:v>
                </c:pt>
                <c:pt idx="11">
                  <c:v>300</c:v>
                </c:pt>
                <c:pt idx="12">
                  <c:v>300</c:v>
                </c:pt>
                <c:pt idx="13">
                  <c:v>125</c:v>
                </c:pt>
                <c:pt idx="14">
                  <c:v>300</c:v>
                </c:pt>
                <c:pt idx="15">
                  <c:v>250</c:v>
                </c:pt>
                <c:pt idx="16">
                  <c:v>400</c:v>
                </c:pt>
                <c:pt idx="17">
                  <c:v>75</c:v>
                </c:pt>
                <c:pt idx="18">
                  <c:v>200</c:v>
                </c:pt>
                <c:pt idx="19">
                  <c:v>100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150</c:v>
                </c:pt>
              </c:numCache>
            </c:numRef>
          </c:xVal>
          <c:yVal>
            <c:numRef>
              <c:f>Sheet1!$M$3:$M$27</c:f>
              <c:numCache>
                <c:formatCode>0</c:formatCode>
                <c:ptCount val="25"/>
                <c:pt idx="0">
                  <c:v>282.84271247461902</c:v>
                </c:pt>
                <c:pt idx="1">
                  <c:v>745.35599249992993</c:v>
                </c:pt>
                <c:pt idx="2">
                  <c:v>707.10678118654755</c:v>
                </c:pt>
                <c:pt idx="3">
                  <c:v>707.10678118654755</c:v>
                </c:pt>
                <c:pt idx="4">
                  <c:v>212.13203435596427</c:v>
                </c:pt>
                <c:pt idx="5">
                  <c:v>223.60679774997897</c:v>
                </c:pt>
                <c:pt idx="6">
                  <c:v>223.60679774997897</c:v>
                </c:pt>
                <c:pt idx="7">
                  <c:v>141.42135623730951</c:v>
                </c:pt>
                <c:pt idx="8">
                  <c:v>141.42135623730951</c:v>
                </c:pt>
                <c:pt idx="9">
                  <c:v>447.21359549995793</c:v>
                </c:pt>
                <c:pt idx="10">
                  <c:v>447.21359549995793</c:v>
                </c:pt>
                <c:pt idx="11">
                  <c:v>412.31056256176606</c:v>
                </c:pt>
                <c:pt idx="12">
                  <c:v>387.29833462074168</c:v>
                </c:pt>
                <c:pt idx="13">
                  <c:v>223.60679774997897</c:v>
                </c:pt>
                <c:pt idx="14">
                  <c:v>346.41016151377545</c:v>
                </c:pt>
                <c:pt idx="15">
                  <c:v>316.22776601683796</c:v>
                </c:pt>
                <c:pt idx="16">
                  <c:v>316.22776601683796</c:v>
                </c:pt>
                <c:pt idx="17">
                  <c:v>100</c:v>
                </c:pt>
                <c:pt idx="18">
                  <c:v>282.84271247461902</c:v>
                </c:pt>
                <c:pt idx="19">
                  <c:v>94.868329805051374</c:v>
                </c:pt>
                <c:pt idx="20">
                  <c:v>223.60679774997897</c:v>
                </c:pt>
                <c:pt idx="21">
                  <c:v>223.60679774997897</c:v>
                </c:pt>
                <c:pt idx="22">
                  <c:v>173.20508075688772</c:v>
                </c:pt>
                <c:pt idx="23">
                  <c:v>173.20508075688772</c:v>
                </c:pt>
                <c:pt idx="24">
                  <c:v>158.11388300841898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A-8F46-BEFC-787485DC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82640"/>
        <c:axId val="1275296432"/>
      </c:scatterChart>
      <c:valAx>
        <c:axId val="3427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96432"/>
        <c:crosses val="autoZero"/>
        <c:crossBetween val="midCat"/>
      </c:valAx>
      <c:valAx>
        <c:axId val="12752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589092</xdr:colOff>
      <xdr:row>14</xdr:row>
      <xdr:rowOff>72804</xdr:rowOff>
    </xdr:from>
    <xdr:to>
      <xdr:col>10</xdr:col>
      <xdr:colOff>239624</xdr:colOff>
      <xdr:row>29</xdr:row>
      <xdr:rowOff>59905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406400</xdr:colOff>
      <xdr:row>65</xdr:row>
      <xdr:rowOff>9104</xdr:rowOff>
    </xdr:from>
    <xdr:to>
      <xdr:col>16</xdr:col>
      <xdr:colOff>728133</xdr:colOff>
      <xdr:row>81</xdr:row>
      <xdr:rowOff>50799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886604</xdr:colOff>
      <xdr:row>4</xdr:row>
      <xdr:rowOff>102079</xdr:rowOff>
    </xdr:from>
    <xdr:to>
      <xdr:col>16</xdr:col>
      <xdr:colOff>27556</xdr:colOff>
      <xdr:row>17</xdr:row>
      <xdr:rowOff>191697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33692-A69E-0E8A-4013-705360BB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M106"/>
  <sheetViews>
    <sheetView tabSelected="1" zoomScale="75" workbookViewId="0">
      <pane ySplit="1" topLeftCell="A60" activePane="bottomLeft" state="frozen"/>
      <selection pane="bottomLeft" activeCell="O102" sqref="O102"/>
    </sheetView>
  </sheetViews>
  <sheetFormatPr baseColWidth="10" defaultRowHeight="16" x14ac:dyDescent="0.2"/>
  <cols>
    <col min="1" max="1" width="6.6640625" customWidth="1"/>
    <col min="2" max="2" width="9.33203125" customWidth="1"/>
    <col min="3" max="3" width="11" style="7" customWidth="1"/>
    <col min="4" max="4" width="8" style="24" customWidth="1"/>
    <col min="5" max="5" width="7.5" customWidth="1"/>
    <col min="6" max="6" width="12.33203125" style="7" customWidth="1"/>
    <col min="7" max="7" width="10.5" style="15" customWidth="1"/>
    <col min="8" max="8" width="6.83203125" customWidth="1"/>
    <col min="9" max="9" width="6.6640625" customWidth="1"/>
    <col min="10" max="10" width="5.1640625" customWidth="1"/>
    <col min="11" max="11" width="6.6640625" style="7" customWidth="1"/>
    <col min="12" max="12" width="9.6640625" customWidth="1"/>
    <col min="13" max="13" width="7" customWidth="1"/>
    <col min="14" max="14" width="16.5" customWidth="1"/>
    <col min="15" max="15" width="19.5" customWidth="1"/>
  </cols>
  <sheetData>
    <row r="1" spans="1:13" ht="17" x14ac:dyDescent="0.25">
      <c r="A1" t="s">
        <v>14</v>
      </c>
      <c r="B1" t="s">
        <v>21</v>
      </c>
      <c r="C1" s="7" t="s">
        <v>4</v>
      </c>
      <c r="D1" s="24" t="s">
        <v>2</v>
      </c>
      <c r="E1" t="s">
        <v>3</v>
      </c>
      <c r="F1" s="7" t="s">
        <v>0</v>
      </c>
      <c r="G1" s="15" t="s">
        <v>7</v>
      </c>
      <c r="H1" t="s">
        <v>6</v>
      </c>
      <c r="I1" s="1" t="s">
        <v>1</v>
      </c>
      <c r="J1" t="s">
        <v>5</v>
      </c>
      <c r="K1" s="7" t="s">
        <v>10</v>
      </c>
      <c r="L1" t="s">
        <v>20</v>
      </c>
      <c r="M1" t="s">
        <v>22</v>
      </c>
    </row>
    <row r="2" spans="1:13" s="6" customFormat="1" x14ac:dyDescent="0.2">
      <c r="C2" s="16"/>
      <c r="D2" s="25"/>
      <c r="F2" s="16"/>
      <c r="K2" s="16"/>
      <c r="M2"/>
    </row>
    <row r="3" spans="1:13" s="6" customFormat="1" ht="17" x14ac:dyDescent="0.25">
      <c r="B3" s="14">
        <f>F3^$C$39*C3^$C$42*K3^$C$41*C3^$C$40*10000</f>
        <v>2.0412414523193148</v>
      </c>
      <c r="C3" s="16">
        <v>8</v>
      </c>
      <c r="D3" s="13">
        <v>2.58</v>
      </c>
      <c r="E3" s="14">
        <f>C3/D3</f>
        <v>3.1007751937984493</v>
      </c>
      <c r="F3" s="22">
        <v>1E-4</v>
      </c>
      <c r="G3" s="12">
        <v>0.22</v>
      </c>
      <c r="H3" s="6">
        <v>0.2</v>
      </c>
      <c r="I3" s="27">
        <f>$C$43+$C$44*C3</f>
        <v>1.9265600000000001E-2</v>
      </c>
      <c r="J3" s="6">
        <v>1</v>
      </c>
      <c r="K3" s="16">
        <v>300</v>
      </c>
      <c r="L3" s="6">
        <v>200</v>
      </c>
      <c r="M3" s="30">
        <f>(1/F3*C3)^0.5</f>
        <v>282.84271247461902</v>
      </c>
    </row>
    <row r="4" spans="1:13" s="6" customFormat="1" ht="17" x14ac:dyDescent="0.25">
      <c r="B4" s="14">
        <f>F4^$C$39*C4^$C$42*K4^$C$41*C4^$C$40*10000</f>
        <v>2.3008949665421108</v>
      </c>
      <c r="C4" s="16">
        <v>50</v>
      </c>
      <c r="D4" s="13">
        <v>18.82</v>
      </c>
      <c r="E4" s="14">
        <f>C4/D4</f>
        <v>2.6567481402763016</v>
      </c>
      <c r="F4" s="22">
        <v>9.0000000000000006E-5</v>
      </c>
      <c r="G4" s="12">
        <v>0.22</v>
      </c>
      <c r="H4" s="6">
        <v>0.2</v>
      </c>
      <c r="I4" s="27">
        <f>$C$43+$C$44*C4</f>
        <v>0.29529716000000006</v>
      </c>
      <c r="J4" s="6">
        <v>1</v>
      </c>
      <c r="K4" s="16">
        <v>34</v>
      </c>
      <c r="L4" s="6">
        <v>600</v>
      </c>
      <c r="M4" s="30">
        <f>(1/F4*C4)^0.5</f>
        <v>745.35599249992993</v>
      </c>
    </row>
    <row r="5" spans="1:13" s="6" customFormat="1" ht="17" x14ac:dyDescent="0.25">
      <c r="B5" s="14">
        <f>F5^$C$39*C5^$C$42*K5^$C$41*C5^$C$40*10000</f>
        <v>2.4253562503633295</v>
      </c>
      <c r="C5" s="16">
        <v>50</v>
      </c>
      <c r="D5" s="13">
        <v>17.82</v>
      </c>
      <c r="E5" s="14">
        <f>C5/D5</f>
        <v>2.8058361391694726</v>
      </c>
      <c r="F5" s="22">
        <v>1E-4</v>
      </c>
      <c r="G5" s="12">
        <v>0.22</v>
      </c>
      <c r="H5" s="6">
        <v>0.2</v>
      </c>
      <c r="I5" s="27">
        <f>$C$43+$C$44*C5</f>
        <v>0.29529716000000006</v>
      </c>
      <c r="J5" s="6">
        <v>1</v>
      </c>
      <c r="K5" s="16">
        <v>34</v>
      </c>
      <c r="L5" s="6">
        <v>500</v>
      </c>
      <c r="M5" s="30">
        <f>(1/F5*C5)^0.5</f>
        <v>707.10678118654755</v>
      </c>
    </row>
    <row r="6" spans="1:13" s="6" customFormat="1" ht="17" x14ac:dyDescent="0.25">
      <c r="B6" s="14">
        <f>F6^$C$39*C6^$C$42*K6^$C$41*C6^$C$40*10000</f>
        <v>2.4253562503633295</v>
      </c>
      <c r="C6" s="16">
        <v>50</v>
      </c>
      <c r="D6" s="13">
        <v>17.77</v>
      </c>
      <c r="E6" s="14">
        <f>C6/D6</f>
        <v>2.8137310073157007</v>
      </c>
      <c r="F6" s="22">
        <v>1E-4</v>
      </c>
      <c r="G6" s="12">
        <v>0.22</v>
      </c>
      <c r="H6" s="6">
        <v>0.2</v>
      </c>
      <c r="I6" s="27">
        <f>$C$43+$C$44*C6</f>
        <v>0.29529716000000006</v>
      </c>
      <c r="J6" s="6">
        <v>1</v>
      </c>
      <c r="K6" s="16">
        <v>34</v>
      </c>
      <c r="L6" s="6">
        <v>500</v>
      </c>
      <c r="M6" s="30">
        <f>(1/F6*C6)^0.5</f>
        <v>707.10678118654755</v>
      </c>
    </row>
    <row r="7" spans="1:13" s="6" customFormat="1" ht="17" x14ac:dyDescent="0.25">
      <c r="B7" s="14">
        <f>F7^$C$39*C7^$C$42*K7^$C$41*C7^$C$40*10000</f>
        <v>2.7216552697590859</v>
      </c>
      <c r="C7" s="16">
        <v>9</v>
      </c>
      <c r="D7" s="13">
        <v>2.34</v>
      </c>
      <c r="E7" s="14">
        <f>C7/D7</f>
        <v>3.8461538461538463</v>
      </c>
      <c r="F7" s="22">
        <v>2.0000000000000001E-4</v>
      </c>
      <c r="G7" s="12">
        <v>0.22</v>
      </c>
      <c r="H7" s="6">
        <v>0.2</v>
      </c>
      <c r="I7" s="27">
        <f>$C$43+$C$44*C7</f>
        <v>2.5837779999999998E-2</v>
      </c>
      <c r="J7" s="6">
        <v>1</v>
      </c>
      <c r="K7" s="16">
        <v>300</v>
      </c>
      <c r="L7" s="6">
        <v>125</v>
      </c>
      <c r="M7" s="30">
        <f>(1/F7*C7)^0.5</f>
        <v>212.13203435596427</v>
      </c>
    </row>
    <row r="8" spans="1:13" s="6" customFormat="1" ht="17" x14ac:dyDescent="0.25">
      <c r="B8" s="14">
        <f>F8^$C$39*C8^$C$42*K8^$C$41*C8^$C$40*10000</f>
        <v>2.8284271247461894</v>
      </c>
      <c r="C8" s="16">
        <v>50</v>
      </c>
      <c r="D8" s="13">
        <v>17.989999999999998</v>
      </c>
      <c r="E8" s="14">
        <f>C8/D8</f>
        <v>2.7793218454697057</v>
      </c>
      <c r="F8" s="22">
        <v>1E-3</v>
      </c>
      <c r="G8" s="12">
        <v>0.22</v>
      </c>
      <c r="H8" s="6">
        <v>0.2</v>
      </c>
      <c r="I8" s="27">
        <f>$C$43+$C$44*C8</f>
        <v>0.29529716000000006</v>
      </c>
      <c r="J8" s="6">
        <v>1</v>
      </c>
      <c r="K8" s="16">
        <v>250</v>
      </c>
      <c r="L8" s="6">
        <v>150</v>
      </c>
      <c r="M8" s="30">
        <f>(1/F8*C8)^0.5</f>
        <v>223.60679774997897</v>
      </c>
    </row>
    <row r="9" spans="1:13" s="6" customFormat="1" ht="17" x14ac:dyDescent="0.25">
      <c r="B9" s="14">
        <f>F9^$C$39*C9^$C$42*K9^$C$41*C9^$C$40*10000</f>
        <v>3.1622776601683786</v>
      </c>
      <c r="C9" s="16">
        <v>50</v>
      </c>
      <c r="D9" s="13">
        <v>15.34</v>
      </c>
      <c r="E9" s="14">
        <f>C9/D9</f>
        <v>3.259452411994785</v>
      </c>
      <c r="F9" s="22">
        <v>1E-3</v>
      </c>
      <c r="G9" s="12">
        <v>0.22</v>
      </c>
      <c r="H9" s="6">
        <v>0.2</v>
      </c>
      <c r="I9" s="27">
        <f>$C$43+$C$44*C9</f>
        <v>0.29529716000000006</v>
      </c>
      <c r="J9" s="6">
        <v>1</v>
      </c>
      <c r="K9" s="16">
        <v>200</v>
      </c>
      <c r="L9" s="6">
        <v>125</v>
      </c>
      <c r="M9" s="30">
        <f>(1/F9*C9)^0.5</f>
        <v>223.60679774997897</v>
      </c>
    </row>
    <row r="10" spans="1:13" s="6" customFormat="1" ht="17" x14ac:dyDescent="0.25">
      <c r="B10" s="14">
        <f>F10^$C$39*C10^$C$42*K10^$C$41*C10^$C$40*10000</f>
        <v>3.1622776601683786</v>
      </c>
      <c r="C10" s="16">
        <v>20</v>
      </c>
      <c r="D10" s="13">
        <v>6.69</v>
      </c>
      <c r="E10" s="14">
        <f>C10/D10</f>
        <v>2.9895366218236172</v>
      </c>
      <c r="F10" s="22">
        <v>1E-3</v>
      </c>
      <c r="G10" s="12">
        <v>0.22</v>
      </c>
      <c r="H10" s="6">
        <v>0.2</v>
      </c>
      <c r="I10" s="27">
        <f>-0.0378257863 +0.00708508748*C10 -0.000022070865*C10^2</f>
        <v>9.5047617300000012E-2</v>
      </c>
      <c r="J10" s="6">
        <v>1</v>
      </c>
      <c r="K10" s="16">
        <v>500</v>
      </c>
      <c r="L10" s="6">
        <v>80</v>
      </c>
      <c r="M10" s="30">
        <f>(1/F10*C10)^0.5</f>
        <v>141.42135623730951</v>
      </c>
    </row>
    <row r="11" spans="1:13" s="6" customFormat="1" ht="17" x14ac:dyDescent="0.25">
      <c r="B11" s="14">
        <f>F11^$C$39*C11^$C$42*K11^$C$41*C11^$C$40*10000</f>
        <v>3.5355339059327378</v>
      </c>
      <c r="C11" s="16">
        <v>20</v>
      </c>
      <c r="D11" s="13">
        <v>5.58</v>
      </c>
      <c r="E11" s="14">
        <f>C11/D11</f>
        <v>3.5842293906810037</v>
      </c>
      <c r="F11" s="22">
        <v>1E-3</v>
      </c>
      <c r="G11" s="12">
        <v>0.22</v>
      </c>
      <c r="H11" s="6">
        <v>0.2</v>
      </c>
      <c r="I11" s="27">
        <f>-0.0378257863 +0.00708508748*C11 -0.000022070865*C11^2</f>
        <v>9.5047617300000012E-2</v>
      </c>
      <c r="J11" s="6">
        <v>1</v>
      </c>
      <c r="K11" s="16">
        <v>400</v>
      </c>
      <c r="L11" s="6">
        <v>100</v>
      </c>
      <c r="M11" s="30">
        <f>(1/F11*C11)^0.5</f>
        <v>141.42135623730951</v>
      </c>
    </row>
    <row r="12" spans="1:13" s="6" customFormat="1" ht="17" x14ac:dyDescent="0.25">
      <c r="B12" s="14">
        <f>F12^$C$39*C12^$C$42*K12^$C$41*C12^$C$40*10000</f>
        <v>3.8348249442368512</v>
      </c>
      <c r="C12" s="16">
        <v>200</v>
      </c>
      <c r="D12" s="13">
        <v>46.72</v>
      </c>
      <c r="E12" s="14">
        <f>C12/D12</f>
        <v>4.2808219178082192</v>
      </c>
      <c r="F12" s="22">
        <v>1E-3</v>
      </c>
      <c r="G12" s="12">
        <v>0.22</v>
      </c>
      <c r="H12" s="6">
        <v>0.2</v>
      </c>
      <c r="I12" s="27">
        <f>$C$43+$C$44*C12</f>
        <v>1.2811241600000001</v>
      </c>
      <c r="J12" s="6">
        <v>1</v>
      </c>
      <c r="K12" s="16">
        <v>34</v>
      </c>
      <c r="L12" s="6">
        <v>300</v>
      </c>
      <c r="M12" s="30">
        <f>(1/F12*C12)^0.5</f>
        <v>447.21359549995793</v>
      </c>
    </row>
    <row r="13" spans="1:13" s="6" customFormat="1" ht="17" x14ac:dyDescent="0.25">
      <c r="B13" s="14">
        <f>F13^$C$39*C13^$C$42*K13^$C$41*C13^$C$40*10000</f>
        <v>3.8348249442368521</v>
      </c>
      <c r="C13" s="16">
        <v>10</v>
      </c>
      <c r="D13" s="13">
        <v>1.59</v>
      </c>
      <c r="E13" s="14">
        <f>C13/D13</f>
        <v>6.2893081761006284</v>
      </c>
      <c r="F13" s="22">
        <v>5.0000000000000002E-5</v>
      </c>
      <c r="G13" s="12">
        <v>0.22</v>
      </c>
      <c r="H13" s="6">
        <v>0.2</v>
      </c>
      <c r="I13" s="27">
        <f>$C$43+$C$44*C13</f>
        <v>3.2409959999999995E-2</v>
      </c>
      <c r="J13" s="6">
        <v>1</v>
      </c>
      <c r="K13" s="16">
        <v>34</v>
      </c>
      <c r="L13" s="6">
        <v>250</v>
      </c>
      <c r="M13" s="30">
        <f>(1/F13*C13)^0.5</f>
        <v>447.21359549995793</v>
      </c>
    </row>
    <row r="14" spans="1:13" s="6" customFormat="1" ht="17" x14ac:dyDescent="0.25">
      <c r="B14" s="14">
        <f>F14^$C$39*C14^$C$42*K14^$C$41*C14^$C$40*10000</f>
        <v>4.1594516540385138</v>
      </c>
      <c r="C14" s="16">
        <v>170</v>
      </c>
      <c r="D14" s="13">
        <v>36.44</v>
      </c>
      <c r="E14" s="14">
        <f>C14/D14</f>
        <v>4.6652030735455545</v>
      </c>
      <c r="F14" s="22">
        <v>1E-3</v>
      </c>
      <c r="G14" s="12">
        <v>0.22</v>
      </c>
      <c r="H14" s="6">
        <v>0.2</v>
      </c>
      <c r="I14" s="27">
        <f>$C$43+$C$44*C14</f>
        <v>1.08395876</v>
      </c>
      <c r="J14" s="6">
        <v>1</v>
      </c>
      <c r="K14" s="16">
        <v>34</v>
      </c>
      <c r="L14" s="6">
        <v>300</v>
      </c>
      <c r="M14" s="30">
        <f>(1/F14*C14)^0.5</f>
        <v>412.31056256176606</v>
      </c>
    </row>
    <row r="15" spans="1:13" s="6" customFormat="1" ht="17" x14ac:dyDescent="0.25">
      <c r="B15" s="14">
        <f>F15^$C$39*C15^$C$42*K15^$C$41*C15^$C$40*10000</f>
        <v>4.4280744277004764</v>
      </c>
      <c r="C15" s="16">
        <v>150</v>
      </c>
      <c r="D15" s="13">
        <v>30</v>
      </c>
      <c r="E15" s="14">
        <f>C15/D15</f>
        <v>5</v>
      </c>
      <c r="F15" s="22">
        <v>1E-3</v>
      </c>
      <c r="G15" s="12">
        <v>0.22</v>
      </c>
      <c r="H15" s="6">
        <v>0.2</v>
      </c>
      <c r="I15" s="27">
        <f>$C$43+$C$44*C15</f>
        <v>0.95251516000000003</v>
      </c>
      <c r="J15" s="6">
        <v>1</v>
      </c>
      <c r="K15" s="16">
        <v>34</v>
      </c>
      <c r="L15" s="6">
        <v>300</v>
      </c>
      <c r="M15" s="30">
        <f>(1/F15*C15)^0.5</f>
        <v>387.29833462074168</v>
      </c>
    </row>
    <row r="16" spans="1:13" s="6" customFormat="1" ht="17" x14ac:dyDescent="0.25">
      <c r="B16" s="14">
        <f>F16^$C$39*C16^$C$42*K16^$C$41*C16^$C$40*10000</f>
        <v>4.4721359549995787</v>
      </c>
      <c r="C16" s="16">
        <v>50</v>
      </c>
      <c r="D16" s="13">
        <v>9.93</v>
      </c>
      <c r="E16" s="14">
        <f>C16/D16</f>
        <v>5.0352467270896275</v>
      </c>
      <c r="F16" s="22">
        <v>1E-3</v>
      </c>
      <c r="G16" s="12">
        <v>0.22</v>
      </c>
      <c r="H16" s="6">
        <v>0.2</v>
      </c>
      <c r="I16" s="27">
        <f>$C$43+$C$44*C16</f>
        <v>0.29529716000000006</v>
      </c>
      <c r="J16" s="6">
        <v>1</v>
      </c>
      <c r="K16" s="16">
        <v>100</v>
      </c>
      <c r="L16" s="6">
        <v>125</v>
      </c>
      <c r="M16" s="30">
        <f>(1/F16*C16)^0.5</f>
        <v>223.60679774997897</v>
      </c>
    </row>
    <row r="17" spans="2:13" s="6" customFormat="1" ht="17" x14ac:dyDescent="0.25">
      <c r="B17" s="14">
        <f>F17^$C$39*C17^$C$42*K17^$C$41*C17^$C$40*10000</f>
        <v>4.9507377148833704</v>
      </c>
      <c r="C17" s="16">
        <v>120</v>
      </c>
      <c r="D17" s="13">
        <v>21.23</v>
      </c>
      <c r="E17" s="14">
        <f>C17/D17</f>
        <v>5.6523787093735276</v>
      </c>
      <c r="F17" s="22">
        <v>1E-3</v>
      </c>
      <c r="G17" s="12">
        <v>0.22</v>
      </c>
      <c r="H17" s="6">
        <v>0.2</v>
      </c>
      <c r="I17" s="27">
        <f>$C$43+$C$44*C17</f>
        <v>0.75534976000000009</v>
      </c>
      <c r="J17" s="6">
        <v>1</v>
      </c>
      <c r="K17" s="16">
        <v>34</v>
      </c>
      <c r="L17" s="6">
        <v>300</v>
      </c>
      <c r="M17" s="30">
        <f>(1/F17*C17)^0.5</f>
        <v>346.41016151377545</v>
      </c>
    </row>
    <row r="18" spans="2:13" s="6" customFormat="1" ht="17" x14ac:dyDescent="0.25">
      <c r="B18" s="14">
        <f>F18^$C$39*C18^$C$42*K18^$C$41*C18^$C$40*10000</f>
        <v>5.4232614454664034</v>
      </c>
      <c r="C18" s="16">
        <v>100</v>
      </c>
      <c r="D18" s="13">
        <v>15.97</v>
      </c>
      <c r="E18" s="14">
        <f>C18/D18</f>
        <v>6.261740763932373</v>
      </c>
      <c r="F18" s="22">
        <v>1E-3</v>
      </c>
      <c r="G18" s="12">
        <v>0.22</v>
      </c>
      <c r="H18" s="6">
        <v>0.2</v>
      </c>
      <c r="I18" s="27">
        <f>$C$43+$C$44*C18</f>
        <v>0.6239061600000001</v>
      </c>
      <c r="J18" s="6">
        <v>1</v>
      </c>
      <c r="K18" s="16">
        <v>34</v>
      </c>
      <c r="L18" s="6">
        <v>250</v>
      </c>
      <c r="M18" s="30">
        <f>(1/F18*C18)^0.5</f>
        <v>316.22776601683796</v>
      </c>
    </row>
    <row r="19" spans="2:13" s="6" customFormat="1" ht="17" x14ac:dyDescent="0.25">
      <c r="B19" s="14">
        <f>F19^$C$39*C19^$C$42*K19^$C$41*C19^$C$40*10000</f>
        <v>5.4232614454664034</v>
      </c>
      <c r="C19" s="16">
        <v>10</v>
      </c>
      <c r="D19" s="13">
        <v>1.1200000000000001</v>
      </c>
      <c r="E19" s="14">
        <f>C19/D19</f>
        <v>8.928571428571427</v>
      </c>
      <c r="F19" s="22">
        <v>1E-4</v>
      </c>
      <c r="G19" s="12">
        <v>0.22</v>
      </c>
      <c r="H19" s="6">
        <v>0.2</v>
      </c>
      <c r="I19" s="27">
        <f>$C$43+$C$44*C19</f>
        <v>3.2409959999999995E-2</v>
      </c>
      <c r="J19" s="6">
        <v>1</v>
      </c>
      <c r="K19" s="16">
        <v>34</v>
      </c>
      <c r="L19" s="6">
        <v>400</v>
      </c>
      <c r="M19" s="30">
        <f>(1/F19*C19)^0.5</f>
        <v>316.22776601683796</v>
      </c>
    </row>
    <row r="20" spans="2:13" s="6" customFormat="1" ht="17" x14ac:dyDescent="0.25">
      <c r="B20" s="14">
        <f>F20^$C$39*C20^$C$42*K20^$C$41*C20^$C$40*10000</f>
        <v>5.7735026918962573</v>
      </c>
      <c r="C20" s="16">
        <v>10</v>
      </c>
      <c r="D20" s="13">
        <v>1.27</v>
      </c>
      <c r="E20" s="14">
        <f>C20/D20</f>
        <v>7.8740157480314963</v>
      </c>
      <c r="F20" s="22">
        <v>1E-3</v>
      </c>
      <c r="G20" s="12">
        <v>0.22</v>
      </c>
      <c r="H20" s="6">
        <v>0.2</v>
      </c>
      <c r="I20" s="27">
        <f>$C$43+$C$44*C20</f>
        <v>3.2409959999999995E-2</v>
      </c>
      <c r="J20" s="6">
        <v>1</v>
      </c>
      <c r="K20" s="16">
        <v>300</v>
      </c>
      <c r="L20" s="6">
        <v>75</v>
      </c>
      <c r="M20" s="30">
        <f>(1/F20*C20)^0.5</f>
        <v>100</v>
      </c>
    </row>
    <row r="21" spans="2:13" s="6" customFormat="1" ht="17" x14ac:dyDescent="0.25">
      <c r="B21" s="14">
        <f>F21^$C$39*C21^$C$42*K21^$C$41*C21^$C$40*10000</f>
        <v>6.0633906259083226</v>
      </c>
      <c r="C21" s="16">
        <v>80</v>
      </c>
      <c r="D21" s="13">
        <v>11.31</v>
      </c>
      <c r="E21" s="14">
        <f>C21/D21</f>
        <v>7.0733863837312114</v>
      </c>
      <c r="F21" s="22">
        <v>1E-3</v>
      </c>
      <c r="G21" s="12">
        <v>0.22</v>
      </c>
      <c r="H21" s="6">
        <v>0.2</v>
      </c>
      <c r="I21" s="27">
        <f>$C$43+$C$44*C21</f>
        <v>0.49246255999999999</v>
      </c>
      <c r="J21" s="6">
        <v>1</v>
      </c>
      <c r="K21" s="16">
        <v>34</v>
      </c>
      <c r="L21" s="6">
        <v>200</v>
      </c>
      <c r="M21" s="30">
        <f>(1/F21*C21)^0.5</f>
        <v>282.84271247461902</v>
      </c>
    </row>
    <row r="22" spans="2:13" s="6" customFormat="1" ht="17" x14ac:dyDescent="0.25">
      <c r="B22" s="14">
        <f>F22^$C$39*C22^$C$42*K22^$C$41*C22^$C$40*10000</f>
        <v>6.0858061945018447</v>
      </c>
      <c r="C22" s="16">
        <v>9</v>
      </c>
      <c r="D22" s="13">
        <v>1.02</v>
      </c>
      <c r="E22" s="14">
        <f>C22/D22</f>
        <v>8.8235294117647065</v>
      </c>
      <c r="F22" s="22">
        <v>1E-3</v>
      </c>
      <c r="G22" s="12">
        <v>0.22</v>
      </c>
      <c r="H22" s="6">
        <v>0.2</v>
      </c>
      <c r="I22" s="27">
        <f>$C$43+$C$44*C22</f>
        <v>2.5837779999999998E-2</v>
      </c>
      <c r="J22" s="6">
        <v>1</v>
      </c>
      <c r="K22" s="16">
        <v>300</v>
      </c>
      <c r="L22" s="6">
        <v>100</v>
      </c>
      <c r="M22" s="30">
        <f>(1/F22*C22)^0.5</f>
        <v>94.868329805051374</v>
      </c>
    </row>
    <row r="23" spans="2:13" s="6" customFormat="1" ht="17" x14ac:dyDescent="0.25">
      <c r="B23" s="14">
        <f>F23^$C$39*C23^$C$42*K23^$C$41*C23^$C$40*10000</f>
        <v>6.3245553203367573</v>
      </c>
      <c r="C23" s="16">
        <v>50</v>
      </c>
      <c r="D23" s="13">
        <v>5.94</v>
      </c>
      <c r="E23" s="14">
        <f>C23/D23</f>
        <v>8.4175084175084169</v>
      </c>
      <c r="F23" s="22">
        <v>1E-3</v>
      </c>
      <c r="G23" s="12">
        <v>0.22</v>
      </c>
      <c r="H23" s="6">
        <v>0.2</v>
      </c>
      <c r="I23" s="27">
        <f>$C$43+$C$44*C23</f>
        <v>0.29529716000000006</v>
      </c>
      <c r="J23" s="6">
        <v>1</v>
      </c>
      <c r="K23" s="16">
        <v>50</v>
      </c>
      <c r="L23" s="6">
        <v>200</v>
      </c>
      <c r="M23" s="30">
        <f>(1/F23*C23)^0.5</f>
        <v>223.60679774997897</v>
      </c>
    </row>
    <row r="24" spans="2:13" s="6" customFormat="1" ht="17" x14ac:dyDescent="0.25">
      <c r="B24" s="14">
        <f>F24^$C$39*C24^$C$42*K24^$C$41*C24^$C$40*10000</f>
        <v>7.6696498884737023</v>
      </c>
      <c r="C24" s="16">
        <v>50</v>
      </c>
      <c r="D24" s="13">
        <v>5.44</v>
      </c>
      <c r="E24" s="14">
        <f>C24/D24</f>
        <v>9.1911764705882355</v>
      </c>
      <c r="F24" s="22">
        <v>1E-3</v>
      </c>
      <c r="G24" s="12">
        <v>0.22</v>
      </c>
      <c r="H24" s="6">
        <v>0.2</v>
      </c>
      <c r="I24" s="27">
        <f>$C$43+$C$44*C24</f>
        <v>0.29529716000000006</v>
      </c>
      <c r="J24" s="6">
        <v>1</v>
      </c>
      <c r="K24" s="16">
        <v>34</v>
      </c>
      <c r="L24" s="6">
        <v>150</v>
      </c>
      <c r="M24" s="30">
        <f>(1/F24*C24)^0.5</f>
        <v>223.60679774997897</v>
      </c>
    </row>
    <row r="25" spans="2:13" s="6" customFormat="1" ht="17" x14ac:dyDescent="0.25">
      <c r="B25" s="14">
        <f>F25^$C$39*C25^$C$42*K25^$C$41*C25^$C$40*10000</f>
        <v>9.9014754297667409</v>
      </c>
      <c r="C25" s="16">
        <v>30</v>
      </c>
      <c r="D25" s="13">
        <v>2.4300000000000002</v>
      </c>
      <c r="E25" s="14">
        <f>C25/D25</f>
        <v>12.345679012345679</v>
      </c>
      <c r="F25" s="22">
        <v>1E-3</v>
      </c>
      <c r="G25" s="12">
        <v>0.22</v>
      </c>
      <c r="H25" s="6">
        <v>0.2</v>
      </c>
      <c r="I25" s="27">
        <f>$C$43+$C$44*C25</f>
        <v>0.16385356000000001</v>
      </c>
      <c r="J25" s="6">
        <v>1</v>
      </c>
      <c r="K25" s="16">
        <v>34</v>
      </c>
      <c r="L25" s="6">
        <v>150</v>
      </c>
      <c r="M25" s="30">
        <f>(1/F25*C25)^0.5</f>
        <v>173.20508075688772</v>
      </c>
    </row>
    <row r="26" spans="2:13" s="6" customFormat="1" ht="17" x14ac:dyDescent="0.25">
      <c r="B26" s="14">
        <f>F26^$C$39*C26^$C$42*K26^$C$41*C26^$C$40*10000</f>
        <v>9.9014754297667409</v>
      </c>
      <c r="C26" s="16">
        <v>15</v>
      </c>
      <c r="D26" s="13">
        <v>1.08</v>
      </c>
      <c r="E26" s="14">
        <f>C26/D26</f>
        <v>13.888888888888888</v>
      </c>
      <c r="F26" s="22">
        <v>5.0000000000000001E-4</v>
      </c>
      <c r="G26" s="12">
        <v>0.22</v>
      </c>
      <c r="H26" s="6">
        <v>0.2</v>
      </c>
      <c r="I26" s="27">
        <f>$C$43+$C$44*C26</f>
        <v>6.5270860000000014E-2</v>
      </c>
      <c r="J26" s="6">
        <v>1</v>
      </c>
      <c r="K26" s="16">
        <v>34</v>
      </c>
      <c r="L26" s="6">
        <v>200</v>
      </c>
      <c r="M26" s="30">
        <f>(1/F26*C26)^0.5</f>
        <v>173.20508075688772</v>
      </c>
    </row>
    <row r="27" spans="2:13" s="6" customFormat="1" ht="17" x14ac:dyDescent="0.25">
      <c r="B27" s="14">
        <f>F27^$C$39*C27^$C$42*K27^$C$41*C27^$C$40*10000</f>
        <v>10.846522890932807</v>
      </c>
      <c r="C27" s="16">
        <v>50</v>
      </c>
      <c r="D27" s="13">
        <v>3.84</v>
      </c>
      <c r="E27" s="14">
        <f>C27/D27</f>
        <v>13.020833333333334</v>
      </c>
      <c r="F27" s="22">
        <v>2E-3</v>
      </c>
      <c r="G27" s="12">
        <v>0.22</v>
      </c>
      <c r="H27" s="6">
        <v>0.2</v>
      </c>
      <c r="I27" s="27">
        <f>-0.0378257863 +0.00708508748*C27 -0.000022070865*C27^2</f>
        <v>0.2612514252</v>
      </c>
      <c r="J27" s="6">
        <v>1</v>
      </c>
      <c r="K27" s="16">
        <v>34</v>
      </c>
      <c r="L27" s="6">
        <v>150</v>
      </c>
      <c r="M27" s="30">
        <f>(1/F27*C27)^0.5</f>
        <v>158.11388300841898</v>
      </c>
    </row>
    <row r="28" spans="2:13" s="6" customFormat="1" ht="17" x14ac:dyDescent="0.25">
      <c r="B28" s="14">
        <f>F28^$C$39*C28^$C$42*K28^$C$41*C28^$C$40*10000</f>
        <v>11.547005383792515</v>
      </c>
      <c r="C28" s="16">
        <v>50</v>
      </c>
      <c r="D28" s="13">
        <v>3.55</v>
      </c>
      <c r="E28" s="14">
        <f>C28/D28</f>
        <v>14.084507042253522</v>
      </c>
      <c r="F28" s="22">
        <v>1E-3</v>
      </c>
      <c r="G28" s="12">
        <v>0.22</v>
      </c>
      <c r="H28" s="6">
        <v>0.2</v>
      </c>
      <c r="I28" s="27">
        <f>-0.0378257863 +0.00708508748*C28 -0.000022070865*C28^2</f>
        <v>0.2612514252</v>
      </c>
      <c r="J28" s="6">
        <v>1</v>
      </c>
      <c r="K28" s="16">
        <v>15</v>
      </c>
      <c r="L28" s="6">
        <v>300</v>
      </c>
      <c r="M28" s="30">
        <f>(1/F28*C28)^0.5</f>
        <v>223.60679774997897</v>
      </c>
    </row>
    <row r="29" spans="2:13" s="6" customFormat="1" ht="17" x14ac:dyDescent="0.25">
      <c r="B29" s="14">
        <f>F29^$C$39*C29^$C$42*K29^$C$41*C29^$C$40*10000</f>
        <v>12.126781251816645</v>
      </c>
      <c r="C29" s="16">
        <v>20</v>
      </c>
      <c r="D29" s="13">
        <v>1.24</v>
      </c>
      <c r="E29" s="14">
        <f>C29/D29</f>
        <v>16.129032258064516</v>
      </c>
      <c r="F29" s="22">
        <v>1E-3</v>
      </c>
      <c r="G29" s="12">
        <v>0.22</v>
      </c>
      <c r="H29" s="6">
        <v>0.2</v>
      </c>
      <c r="I29" s="27">
        <f>-0.0378257863 +0.00708508748*C29 -0.000022070865*C29^2</f>
        <v>9.5047617300000012E-2</v>
      </c>
      <c r="J29" s="6">
        <v>1</v>
      </c>
      <c r="K29" s="16">
        <v>34</v>
      </c>
      <c r="L29" s="6">
        <v>70</v>
      </c>
      <c r="M29" s="30">
        <f>(1/F29*C29)^0.5</f>
        <v>141.42135623730951</v>
      </c>
    </row>
    <row r="30" spans="2:13" s="6" customFormat="1" ht="17" x14ac:dyDescent="0.25">
      <c r="B30" s="14">
        <f>F30^$C$39*C30^$C$42*K30^$C$41*C30^$C$40*10000</f>
        <v>12.909944487358056</v>
      </c>
      <c r="C30" s="16">
        <v>50</v>
      </c>
      <c r="D30" s="13">
        <v>3.13</v>
      </c>
      <c r="E30" s="14">
        <f>C30/D30</f>
        <v>15.974440894568691</v>
      </c>
      <c r="F30" s="22">
        <v>1E-3</v>
      </c>
      <c r="G30" s="12">
        <v>0.22</v>
      </c>
      <c r="H30" s="6">
        <v>0.2</v>
      </c>
      <c r="I30" s="27">
        <f>-0.0378257863 +0.00708508748*C30 -0.000022070865*C30^2</f>
        <v>0.2612514252</v>
      </c>
      <c r="J30" s="6">
        <v>1</v>
      </c>
      <c r="K30" s="16">
        <v>12</v>
      </c>
      <c r="L30" s="6">
        <v>300</v>
      </c>
      <c r="M30" s="30">
        <f>(1/F30*C30)^0.5</f>
        <v>223.60679774997897</v>
      </c>
    </row>
    <row r="31" spans="2:13" s="6" customFormat="1" ht="17" x14ac:dyDescent="0.25">
      <c r="B31" s="14">
        <f>F31^$C$39*C31^$C$42*K31^$C$41*C31^$C$40*10000</f>
        <v>14.852213144650111</v>
      </c>
      <c r="C31" s="16">
        <v>20</v>
      </c>
      <c r="D31" s="13">
        <v>1.02</v>
      </c>
      <c r="E31" s="14">
        <f>C31/D31</f>
        <v>19.607843137254903</v>
      </c>
      <c r="F31" s="22">
        <v>1.5E-3</v>
      </c>
      <c r="G31" s="12">
        <v>0.22</v>
      </c>
      <c r="H31" s="6">
        <v>0.2</v>
      </c>
      <c r="I31" s="27">
        <f>-0.0378257863 +0.00708508748*C31 -0.000022070865*C31^2</f>
        <v>9.5047617300000012E-2</v>
      </c>
      <c r="J31" s="6">
        <v>1</v>
      </c>
      <c r="K31" s="16">
        <v>34</v>
      </c>
      <c r="L31" s="6">
        <v>70</v>
      </c>
      <c r="M31" s="30">
        <f>(1/F31*C31)^0.5</f>
        <v>115.47005383792515</v>
      </c>
    </row>
    <row r="32" spans="2:13" s="6" customFormat="1" ht="17" x14ac:dyDescent="0.25">
      <c r="B32" s="14">
        <f>F32^$C$39*C32^$C$42*K32^$C$41*C32^$C$40*10000</f>
        <v>17.149858514250884</v>
      </c>
      <c r="C32" s="16">
        <v>50</v>
      </c>
      <c r="D32" s="13">
        <v>2.4300000000000002</v>
      </c>
      <c r="E32" s="14">
        <f>C32/D32</f>
        <v>20.576131687242796</v>
      </c>
      <c r="F32" s="22">
        <v>5.0000000000000001E-3</v>
      </c>
      <c r="G32" s="12">
        <v>0.22</v>
      </c>
      <c r="H32" s="6">
        <v>0.2</v>
      </c>
      <c r="I32" s="27">
        <f>-0.0378257863 +0.00708508748*C32 -0.000022070865*C32^2</f>
        <v>0.2612514252</v>
      </c>
      <c r="J32" s="6">
        <v>1</v>
      </c>
      <c r="K32" s="16">
        <v>34</v>
      </c>
      <c r="L32" s="6">
        <v>80</v>
      </c>
      <c r="M32" s="30">
        <f>(1/F32*C32)^0.5</f>
        <v>100</v>
      </c>
    </row>
    <row r="33" spans="2:13" s="6" customFormat="1" ht="17" x14ac:dyDescent="0.25">
      <c r="B33" s="14">
        <f>F33^$C$39*C33^$C$42*K33^$C$41*C33^$C$40*10000</f>
        <v>20.291986247835695</v>
      </c>
      <c r="C33" s="16">
        <v>50</v>
      </c>
      <c r="D33" s="13">
        <v>2.0499999999999998</v>
      </c>
      <c r="E33" s="14">
        <f>C33/D33</f>
        <v>24.390243902439025</v>
      </c>
      <c r="F33" s="22">
        <v>7.0000000000000001E-3</v>
      </c>
      <c r="G33" s="12">
        <v>0.22</v>
      </c>
      <c r="H33" s="6">
        <v>0.2</v>
      </c>
      <c r="I33" s="27">
        <f>$C$43+$C$44*C33</f>
        <v>0.29529716000000006</v>
      </c>
      <c r="J33" s="6">
        <v>1</v>
      </c>
      <c r="K33" s="16">
        <v>34</v>
      </c>
      <c r="L33" s="6">
        <v>100</v>
      </c>
      <c r="M33" s="30">
        <f>(1/F33*C33)^0.5</f>
        <v>84.515425472851661</v>
      </c>
    </row>
    <row r="34" spans="2:13" s="6" customFormat="1" ht="17" x14ac:dyDescent="0.25">
      <c r="B34" s="14">
        <f>F34^$C$39*C34^$C$42*K34^$C$41*C34^$C$40*10000</f>
        <v>21.693045781865614</v>
      </c>
      <c r="C34" s="16">
        <v>50</v>
      </c>
      <c r="D34" s="13">
        <v>1.92</v>
      </c>
      <c r="E34" s="14">
        <f>C34/D34</f>
        <v>26.041666666666668</v>
      </c>
      <c r="F34" s="22">
        <v>8.0000000000000002E-3</v>
      </c>
      <c r="G34" s="12">
        <v>0.22</v>
      </c>
      <c r="H34" s="6">
        <v>0.2</v>
      </c>
      <c r="I34" s="27">
        <f>$C$43+$C$44*C34</f>
        <v>0.29529716000000006</v>
      </c>
      <c r="J34" s="6">
        <v>1</v>
      </c>
      <c r="K34" s="16">
        <v>34</v>
      </c>
      <c r="L34" s="6">
        <v>70</v>
      </c>
      <c r="M34" s="30">
        <f>(1/F34*C34)^0.5</f>
        <v>79.05694150420949</v>
      </c>
    </row>
    <row r="35" spans="2:13" s="6" customFormat="1" ht="17" x14ac:dyDescent="0.25">
      <c r="B35" s="14"/>
      <c r="C35" s="16"/>
      <c r="D35" s="13"/>
      <c r="E35" s="14"/>
      <c r="F35" s="22"/>
      <c r="G35" s="12"/>
      <c r="I35" s="27"/>
      <c r="K35" s="16"/>
      <c r="M35" s="30"/>
    </row>
    <row r="36" spans="2:13" s="6" customFormat="1" ht="17" x14ac:dyDescent="0.25">
      <c r="B36" s="14"/>
      <c r="C36" s="16"/>
      <c r="D36" s="13"/>
      <c r="E36" s="14"/>
      <c r="F36" s="22"/>
      <c r="G36" s="12"/>
      <c r="I36" s="27"/>
      <c r="K36" s="16"/>
      <c r="M36" s="30"/>
    </row>
    <row r="37" spans="2:13" s="6" customFormat="1" ht="17" x14ac:dyDescent="0.25">
      <c r="B37" s="14"/>
      <c r="C37" s="16"/>
      <c r="D37" s="13"/>
      <c r="E37" s="14"/>
      <c r="F37" s="22"/>
      <c r="G37" s="12"/>
      <c r="I37" s="27"/>
      <c r="K37" s="16"/>
      <c r="M37" s="30"/>
    </row>
    <row r="38" spans="2:13" ht="17" x14ac:dyDescent="0.25">
      <c r="B38" s="3" t="s">
        <v>17</v>
      </c>
      <c r="C38" s="17">
        <f>MAX(C3:C31)/MIN(C3:C31)</f>
        <v>25</v>
      </c>
      <c r="D38" s="26"/>
      <c r="F38" s="17">
        <f>MAX(F3:F27)/MIN(F3:F25)</f>
        <v>40</v>
      </c>
      <c r="G38" s="20"/>
      <c r="I38" s="5"/>
      <c r="K38" s="17">
        <f>MAX(K3:K34)/MIN(K3:K34)</f>
        <v>41.666666666666664</v>
      </c>
      <c r="L38" s="11"/>
    </row>
    <row r="39" spans="2:13" ht="17" x14ac:dyDescent="0.25">
      <c r="B39" s="3" t="s">
        <v>13</v>
      </c>
      <c r="C39" s="7">
        <v>0.5</v>
      </c>
      <c r="D39" s="26"/>
      <c r="E39" s="4"/>
      <c r="F39" s="18" t="s">
        <v>15</v>
      </c>
      <c r="G39" s="21">
        <v>2.6599999999999999E-2</v>
      </c>
      <c r="I39" s="5"/>
    </row>
    <row r="40" spans="2:13" x14ac:dyDescent="0.2">
      <c r="B40" t="s">
        <v>8</v>
      </c>
      <c r="F40" s="7" t="s">
        <v>16</v>
      </c>
      <c r="G40" s="15">
        <v>-0.17899999999999999</v>
      </c>
    </row>
    <row r="41" spans="2:13" x14ac:dyDescent="0.2">
      <c r="B41" t="s">
        <v>11</v>
      </c>
      <c r="C41" s="7">
        <v>-0.5</v>
      </c>
    </row>
    <row r="42" spans="2:13" x14ac:dyDescent="0.2">
      <c r="B42" t="s">
        <v>12</v>
      </c>
      <c r="C42" s="7">
        <v>-0.5</v>
      </c>
    </row>
    <row r="43" spans="2:13" x14ac:dyDescent="0.2">
      <c r="B43" t="s">
        <v>18</v>
      </c>
      <c r="C43" s="18">
        <v>-3.3311840000000002E-2</v>
      </c>
    </row>
    <row r="44" spans="2:13" x14ac:dyDescent="0.2">
      <c r="B44" t="s">
        <v>19</v>
      </c>
      <c r="C44" s="7">
        <v>6.5721800000000004E-3</v>
      </c>
    </row>
    <row r="48" spans="2:13" ht="17" x14ac:dyDescent="0.25">
      <c r="B48" s="2">
        <f>F48^$C$39*C48^$C$42*K48^$C$41*C48^$C$40*10000</f>
        <v>4.9507377148833704</v>
      </c>
      <c r="C48" s="7">
        <v>120</v>
      </c>
      <c r="D48" s="26">
        <v>17.100000000000001</v>
      </c>
      <c r="E48" s="3">
        <f t="shared" ref="E48" si="0">C48/D48</f>
        <v>7.0175438596491224</v>
      </c>
      <c r="F48" s="18">
        <v>1E-3</v>
      </c>
      <c r="G48" s="20">
        <v>0.22</v>
      </c>
      <c r="H48">
        <v>0.2</v>
      </c>
      <c r="I48" s="1">
        <f t="shared" ref="I48" si="1">-0.0378257863 +0.00708508748*C48 -0.000022070865*C48^2</f>
        <v>0.49456425530000003</v>
      </c>
      <c r="J48" s="9">
        <v>1</v>
      </c>
      <c r="K48" s="7">
        <v>34</v>
      </c>
    </row>
    <row r="49" spans="2:12" ht="17" x14ac:dyDescent="0.25">
      <c r="B49" s="2">
        <f>F49^$C$39*C49^$C$42*K49^$C$41*C49^$C$40*10000</f>
        <v>4.5834924851410559</v>
      </c>
      <c r="C49" s="7">
        <v>140</v>
      </c>
      <c r="D49" s="26">
        <v>20.47</v>
      </c>
      <c r="E49" s="3">
        <f t="shared" ref="E49" si="2">C49/D49</f>
        <v>6.8392769907181243</v>
      </c>
      <c r="F49" s="18">
        <v>1E-3</v>
      </c>
      <c r="G49" s="20">
        <v>0.22</v>
      </c>
      <c r="H49">
        <v>0.2</v>
      </c>
      <c r="I49" s="1">
        <f t="shared" ref="I49" si="3">-0.0378257863 +0.00708508748*C49 -0.000022070865*C49^2</f>
        <v>0.52149750690000007</v>
      </c>
      <c r="J49" s="9">
        <v>1</v>
      </c>
      <c r="K49" s="7">
        <v>34</v>
      </c>
    </row>
    <row r="50" spans="2:12" ht="17" x14ac:dyDescent="0.25">
      <c r="B50" s="2">
        <f>F50^$C$39*C50^$C$42*K50^$C$41*C50^$C$40*10000</f>
        <v>3.8348249442368512</v>
      </c>
      <c r="C50" s="7">
        <v>200</v>
      </c>
      <c r="D50" s="26">
        <v>28.49</v>
      </c>
      <c r="E50" s="3">
        <f t="shared" ref="E50" si="4">C50/D50</f>
        <v>7.0200070200070206</v>
      </c>
      <c r="F50" s="18">
        <v>1E-3</v>
      </c>
      <c r="G50" s="20">
        <v>0.22</v>
      </c>
      <c r="H50">
        <v>0.2</v>
      </c>
      <c r="I50" s="1">
        <f t="shared" ref="I50" si="5">-0.0378257863 +0.00708508748*C50 -0.000022070865*C50^2</f>
        <v>0.49635710969999991</v>
      </c>
      <c r="J50" s="9">
        <v>1</v>
      </c>
      <c r="K50" s="7">
        <v>34</v>
      </c>
    </row>
    <row r="51" spans="2:12" ht="17" x14ac:dyDescent="0.25">
      <c r="B51" s="2">
        <f t="shared" ref="B51" si="6">F51^$C$39*C51^$C$42*K51^$C$41*C51^$C$40*10000</f>
        <v>17.149858514250884</v>
      </c>
      <c r="C51" s="7">
        <v>10</v>
      </c>
      <c r="D51" s="26">
        <v>0.35</v>
      </c>
      <c r="E51" s="3">
        <f t="shared" ref="E51" si="7">C51/D51</f>
        <v>28.571428571428573</v>
      </c>
      <c r="F51" s="18">
        <v>1E-3</v>
      </c>
      <c r="G51" s="20">
        <v>0.22</v>
      </c>
      <c r="H51">
        <v>0.2</v>
      </c>
      <c r="I51" s="1">
        <f t="shared" ref="I51" si="8">-0.0378257863 +0.00708508748*C51 -0.000022070865*C51^2</f>
        <v>3.0818002000000008E-2</v>
      </c>
      <c r="J51" s="9">
        <v>1</v>
      </c>
      <c r="K51" s="7">
        <v>34</v>
      </c>
    </row>
    <row r="52" spans="2:12" ht="17" x14ac:dyDescent="0.25">
      <c r="B52" s="2">
        <f>F52^$C$39*C52^$C$42*K52^$C$41*C52^$C$40*10000</f>
        <v>14.142135623730951</v>
      </c>
      <c r="C52" s="7">
        <v>50</v>
      </c>
      <c r="D52" s="26">
        <v>3.33</v>
      </c>
      <c r="E52" s="3">
        <f>C52/D52</f>
        <v>15.015015015015015</v>
      </c>
      <c r="F52" s="18">
        <v>1E-3</v>
      </c>
      <c r="G52" s="20">
        <v>0.22</v>
      </c>
      <c r="H52">
        <v>0.2</v>
      </c>
      <c r="I52" s="1">
        <f>-0.0378257863 +0.00708508748*C52 -0.000022070865*C52^2</f>
        <v>0.2612514252</v>
      </c>
      <c r="J52">
        <v>1</v>
      </c>
      <c r="K52" s="7">
        <v>10</v>
      </c>
    </row>
    <row r="54" spans="2:12" x14ac:dyDescent="0.2">
      <c r="B54" t="s">
        <v>9</v>
      </c>
    </row>
    <row r="56" spans="2:12" s="6" customFormat="1" ht="17" x14ac:dyDescent="0.25">
      <c r="B56" s="29">
        <f>G56</f>
        <v>-0.55000000000000004</v>
      </c>
      <c r="C56" s="16">
        <v>50</v>
      </c>
      <c r="D56" s="13">
        <v>18.66</v>
      </c>
      <c r="E56" s="14">
        <f>C56/D56</f>
        <v>2.679528403001072</v>
      </c>
      <c r="F56" s="22">
        <v>1.0009999999999999</v>
      </c>
      <c r="G56" s="29">
        <v>-0.55000000000000004</v>
      </c>
      <c r="H56" s="6">
        <v>0.2</v>
      </c>
      <c r="I56" s="27">
        <f>$C$43+$C$44*C56</f>
        <v>0.29529716000000006</v>
      </c>
      <c r="J56" s="6">
        <v>1</v>
      </c>
      <c r="K56" s="16">
        <v>34</v>
      </c>
      <c r="L56" s="6">
        <v>400</v>
      </c>
    </row>
    <row r="57" spans="2:12" s="6" customFormat="1" ht="17" x14ac:dyDescent="0.25">
      <c r="B57" s="29">
        <f>G57</f>
        <v>-0.5</v>
      </c>
      <c r="C57" s="16">
        <v>50</v>
      </c>
      <c r="D57" s="13">
        <v>16.86</v>
      </c>
      <c r="E57" s="14">
        <f>C57/D57</f>
        <v>2.9655990510083039</v>
      </c>
      <c r="F57" s="22">
        <v>1E-3</v>
      </c>
      <c r="G57" s="29">
        <v>-0.5</v>
      </c>
      <c r="H57" s="6">
        <v>0.2</v>
      </c>
      <c r="I57" s="27">
        <f>$C$43+$C$44*C57</f>
        <v>0.29529716000000006</v>
      </c>
      <c r="J57" s="6">
        <v>1</v>
      </c>
      <c r="K57" s="16">
        <v>34</v>
      </c>
      <c r="L57" s="6">
        <v>400</v>
      </c>
    </row>
    <row r="58" spans="2:12" s="6" customFormat="1" ht="17" x14ac:dyDescent="0.25">
      <c r="B58" s="29">
        <f>G58</f>
        <v>-0.45</v>
      </c>
      <c r="C58" s="16">
        <v>50</v>
      </c>
      <c r="D58" s="13">
        <v>15.02</v>
      </c>
      <c r="E58" s="14">
        <f>C58/D58</f>
        <v>3.3288948069241013</v>
      </c>
      <c r="F58" s="22">
        <v>1E-3</v>
      </c>
      <c r="G58" s="29">
        <v>-0.45</v>
      </c>
      <c r="H58" s="6">
        <v>0.2</v>
      </c>
      <c r="I58" s="27">
        <f>$C$43+$C$44*C58</f>
        <v>0.29529716000000006</v>
      </c>
      <c r="J58" s="6">
        <v>1</v>
      </c>
      <c r="K58" s="16">
        <v>34</v>
      </c>
      <c r="L58" s="6">
        <v>700</v>
      </c>
    </row>
    <row r="59" spans="2:12" s="6" customFormat="1" ht="17" x14ac:dyDescent="0.25">
      <c r="B59" s="29">
        <f>G59</f>
        <v>-0.4</v>
      </c>
      <c r="C59" s="16">
        <v>50</v>
      </c>
      <c r="D59" s="13">
        <v>13.37</v>
      </c>
      <c r="E59" s="14">
        <f>C59/D59</f>
        <v>3.7397157816005984</v>
      </c>
      <c r="F59" s="22">
        <v>1E-3</v>
      </c>
      <c r="G59" s="29">
        <v>-0.4</v>
      </c>
      <c r="H59" s="6">
        <v>0.2</v>
      </c>
      <c r="I59" s="27">
        <f>$C$43+$C$44*C59</f>
        <v>0.29529716000000006</v>
      </c>
      <c r="J59" s="6">
        <v>1</v>
      </c>
      <c r="K59" s="16">
        <v>34</v>
      </c>
      <c r="L59" s="6">
        <v>500</v>
      </c>
    </row>
    <row r="60" spans="2:12" s="6" customFormat="1" ht="17" x14ac:dyDescent="0.25">
      <c r="B60" s="29">
        <f>G60</f>
        <v>-0.3</v>
      </c>
      <c r="C60" s="16">
        <v>50</v>
      </c>
      <c r="D60" s="13">
        <v>10.14</v>
      </c>
      <c r="E60" s="14">
        <f>C60/D60</f>
        <v>4.9309664694280073</v>
      </c>
      <c r="F60" s="22">
        <v>1E-3</v>
      </c>
      <c r="G60" s="29">
        <v>-0.3</v>
      </c>
      <c r="H60" s="6">
        <v>0.2</v>
      </c>
      <c r="I60" s="27">
        <f>$C$43+$C$44*C60</f>
        <v>0.29529716000000006</v>
      </c>
      <c r="J60" s="6">
        <v>1</v>
      </c>
      <c r="K60" s="16">
        <v>34</v>
      </c>
      <c r="L60" s="6">
        <v>500</v>
      </c>
    </row>
    <row r="61" spans="2:12" s="6" customFormat="1" ht="17" x14ac:dyDescent="0.25">
      <c r="B61" s="29">
        <f>G61</f>
        <v>-0.25</v>
      </c>
      <c r="C61" s="16">
        <v>50</v>
      </c>
      <c r="D61" s="13">
        <v>8.58</v>
      </c>
      <c r="E61" s="14">
        <f>C61/D61</f>
        <v>5.8275058275058278</v>
      </c>
      <c r="F61" s="22">
        <v>1E-3</v>
      </c>
      <c r="G61" s="29">
        <v>-0.25</v>
      </c>
      <c r="H61" s="6">
        <v>0.2</v>
      </c>
      <c r="I61" s="27">
        <f>$C$43+$C$44*C61</f>
        <v>0.29529716000000006</v>
      </c>
      <c r="J61" s="6">
        <v>1</v>
      </c>
      <c r="K61" s="16">
        <v>34</v>
      </c>
      <c r="L61" s="6">
        <v>450</v>
      </c>
    </row>
    <row r="62" spans="2:12" s="6" customFormat="1" ht="17" x14ac:dyDescent="0.25">
      <c r="B62" s="29">
        <f>G62</f>
        <v>-0.2</v>
      </c>
      <c r="C62" s="16">
        <v>50</v>
      </c>
      <c r="D62" s="13">
        <v>7.06</v>
      </c>
      <c r="E62" s="14">
        <f>C62/D62</f>
        <v>7.0821529745042495</v>
      </c>
      <c r="F62" s="22">
        <v>1E-3</v>
      </c>
      <c r="G62" s="29">
        <v>-0.2</v>
      </c>
      <c r="H62" s="6">
        <v>0.2</v>
      </c>
      <c r="I62" s="27">
        <f>$C$43+$C$44*C62</f>
        <v>0.29529716000000006</v>
      </c>
      <c r="J62" s="6">
        <v>1</v>
      </c>
      <c r="K62" s="16">
        <v>34</v>
      </c>
      <c r="L62" s="6">
        <v>450</v>
      </c>
    </row>
    <row r="63" spans="2:12" s="6" customFormat="1" ht="17" x14ac:dyDescent="0.25">
      <c r="B63" s="29">
        <f>G63</f>
        <v>-0.15</v>
      </c>
      <c r="C63" s="16">
        <v>50</v>
      </c>
      <c r="D63" s="13">
        <v>5.6</v>
      </c>
      <c r="E63" s="14">
        <f>C63/D63</f>
        <v>8.9285714285714288</v>
      </c>
      <c r="F63" s="22">
        <v>1.0009999999999999</v>
      </c>
      <c r="G63" s="29">
        <v>-0.15</v>
      </c>
      <c r="H63" s="6">
        <v>0.2</v>
      </c>
      <c r="I63" s="27">
        <f>$C$43+$C$44*C63</f>
        <v>0.29529716000000006</v>
      </c>
      <c r="J63" s="6">
        <v>1</v>
      </c>
      <c r="K63" s="16">
        <v>34</v>
      </c>
      <c r="L63" s="6">
        <v>400</v>
      </c>
    </row>
    <row r="64" spans="2:12" s="6" customFormat="1" ht="17" x14ac:dyDescent="0.25">
      <c r="B64" s="29">
        <f>G64</f>
        <v>-0.125</v>
      </c>
      <c r="C64" s="16">
        <v>50</v>
      </c>
      <c r="D64" s="13">
        <v>4.84</v>
      </c>
      <c r="E64" s="14">
        <f>C64/D64</f>
        <v>10.330578512396695</v>
      </c>
      <c r="F64" s="22">
        <v>1E-3</v>
      </c>
      <c r="G64" s="29">
        <v>-0.125</v>
      </c>
      <c r="H64" s="6">
        <v>0.2</v>
      </c>
      <c r="I64" s="27">
        <f>$C$43+$C$44*C64</f>
        <v>0.29529716000000006</v>
      </c>
      <c r="J64" s="6">
        <v>1</v>
      </c>
      <c r="K64" s="16">
        <v>34</v>
      </c>
      <c r="L64" s="6">
        <v>400</v>
      </c>
    </row>
    <row r="65" spans="2:12" s="6" customFormat="1" ht="17" x14ac:dyDescent="0.25">
      <c r="B65" s="29">
        <f>G65</f>
        <v>-0.1</v>
      </c>
      <c r="C65" s="16">
        <v>50</v>
      </c>
      <c r="D65" s="13">
        <v>4.13</v>
      </c>
      <c r="E65" s="14">
        <f>C65/D65</f>
        <v>12.106537530266344</v>
      </c>
      <c r="F65" s="22">
        <v>1E-3</v>
      </c>
      <c r="G65" s="29">
        <v>-0.1</v>
      </c>
      <c r="H65" s="6">
        <v>0.2</v>
      </c>
      <c r="I65" s="27">
        <f>$C$43+$C$44*C65</f>
        <v>0.29529716000000006</v>
      </c>
      <c r="J65" s="6">
        <v>1</v>
      </c>
      <c r="K65" s="16">
        <v>34</v>
      </c>
      <c r="L65" s="6">
        <v>400</v>
      </c>
    </row>
    <row r="66" spans="2:12" s="6" customFormat="1" ht="17" x14ac:dyDescent="0.25">
      <c r="B66" s="29">
        <f>G66</f>
        <v>-0.09</v>
      </c>
      <c r="C66" s="16">
        <v>50</v>
      </c>
      <c r="D66" s="13">
        <v>3.84</v>
      </c>
      <c r="E66" s="14">
        <f>C66/D66</f>
        <v>13.020833333333334</v>
      </c>
      <c r="F66" s="22">
        <v>3.0009999999999999</v>
      </c>
      <c r="G66" s="29">
        <v>-0.09</v>
      </c>
      <c r="H66" s="6">
        <v>3.2</v>
      </c>
      <c r="I66" s="27">
        <f>$C$43+$C$44*C66</f>
        <v>0.29529716000000006</v>
      </c>
      <c r="J66" s="6">
        <v>1</v>
      </c>
      <c r="K66" s="16">
        <v>34</v>
      </c>
      <c r="L66" s="6">
        <v>500</v>
      </c>
    </row>
    <row r="67" spans="2:12" s="6" customFormat="1" ht="17" x14ac:dyDescent="0.25">
      <c r="B67" s="29">
        <f>G67</f>
        <v>-0.08</v>
      </c>
      <c r="C67" s="16">
        <v>50</v>
      </c>
      <c r="D67" s="13">
        <v>3.54</v>
      </c>
      <c r="E67" s="14">
        <f>C67/D67</f>
        <v>14.124293785310734</v>
      </c>
      <c r="F67" s="22">
        <v>2.0009999999999999</v>
      </c>
      <c r="G67" s="29">
        <v>-0.08</v>
      </c>
      <c r="H67" s="6">
        <v>2.2000000000000002</v>
      </c>
      <c r="I67" s="27">
        <f>$C$43+$C$44*C67</f>
        <v>0.29529716000000006</v>
      </c>
      <c r="J67" s="6">
        <v>1</v>
      </c>
      <c r="K67" s="16">
        <v>34</v>
      </c>
      <c r="L67" s="6">
        <v>500</v>
      </c>
    </row>
    <row r="68" spans="2:12" s="6" customFormat="1" ht="17" x14ac:dyDescent="0.25">
      <c r="B68" s="29">
        <f>G68</f>
        <v>-7.0000000000000007E-2</v>
      </c>
      <c r="C68" s="16">
        <v>50</v>
      </c>
      <c r="D68" s="13">
        <v>3.23</v>
      </c>
      <c r="E68" s="14">
        <f>C68/D68</f>
        <v>15.479876160990711</v>
      </c>
      <c r="F68" s="22">
        <v>1E-3</v>
      </c>
      <c r="G68" s="29">
        <v>-7.0000000000000007E-2</v>
      </c>
      <c r="H68" s="6">
        <v>0.2</v>
      </c>
      <c r="I68" s="27">
        <f>$C$43+$C$44*C68</f>
        <v>0.29529716000000006</v>
      </c>
      <c r="J68" s="6">
        <v>1</v>
      </c>
      <c r="K68" s="16">
        <v>34</v>
      </c>
      <c r="L68" s="6">
        <v>500</v>
      </c>
    </row>
    <row r="69" spans="2:12" s="6" customFormat="1" ht="17" x14ac:dyDescent="0.25">
      <c r="B69" s="29">
        <f>G69</f>
        <v>-0.06</v>
      </c>
      <c r="C69" s="16">
        <v>50</v>
      </c>
      <c r="D69" s="13">
        <v>2.93</v>
      </c>
      <c r="E69" s="14">
        <f>C69/D69</f>
        <v>17.064846416382252</v>
      </c>
      <c r="F69" s="22">
        <v>1E-3</v>
      </c>
      <c r="G69" s="29">
        <v>-0.06</v>
      </c>
      <c r="H69" s="6">
        <v>0.2</v>
      </c>
      <c r="I69" s="27">
        <f>$C$43+$C$44*C69</f>
        <v>0.29529716000000006</v>
      </c>
      <c r="J69" s="6">
        <v>1</v>
      </c>
      <c r="K69" s="16">
        <v>34</v>
      </c>
      <c r="L69" s="6">
        <v>500</v>
      </c>
    </row>
    <row r="70" spans="2:12" s="6" customFormat="1" ht="17" x14ac:dyDescent="0.25">
      <c r="B70" s="29">
        <f>G70</f>
        <v>-0.05</v>
      </c>
      <c r="C70" s="16">
        <v>50</v>
      </c>
      <c r="D70" s="13">
        <v>2.75</v>
      </c>
      <c r="E70" s="14">
        <f>C70/D70</f>
        <v>18.181818181818183</v>
      </c>
      <c r="F70" s="22">
        <v>1E-3</v>
      </c>
      <c r="G70" s="29">
        <v>-0.05</v>
      </c>
      <c r="H70" s="6">
        <v>0.2</v>
      </c>
      <c r="I70" s="27">
        <f>$C$43+$C$44*C70</f>
        <v>0.29529716000000006</v>
      </c>
      <c r="J70" s="6">
        <v>1</v>
      </c>
      <c r="K70" s="16">
        <v>34</v>
      </c>
      <c r="L70" s="6">
        <v>500</v>
      </c>
    </row>
    <row r="71" spans="2:12" s="6" customFormat="1" ht="17" x14ac:dyDescent="0.25">
      <c r="B71" s="29">
        <f>G71</f>
        <v>-4.4999999999999998E-2</v>
      </c>
      <c r="C71" s="16">
        <v>50</v>
      </c>
      <c r="D71" s="13">
        <v>2.4700000000000002</v>
      </c>
      <c r="E71" s="14">
        <f>C71/D71</f>
        <v>20.242914979757085</v>
      </c>
      <c r="F71" s="22">
        <v>1.0009999999999999</v>
      </c>
      <c r="G71" s="29">
        <v>-4.4999999999999998E-2</v>
      </c>
      <c r="H71" s="6">
        <v>0.2</v>
      </c>
      <c r="I71" s="27">
        <f>$C$43+$C$44*C71</f>
        <v>0.29529716000000006</v>
      </c>
      <c r="J71" s="6">
        <v>1</v>
      </c>
      <c r="K71" s="16">
        <v>34</v>
      </c>
      <c r="L71" s="6">
        <v>500</v>
      </c>
    </row>
    <row r="72" spans="2:12" s="6" customFormat="1" ht="17" x14ac:dyDescent="0.25">
      <c r="B72" s="29">
        <f>G72</f>
        <v>-3.5000000000000003E-2</v>
      </c>
      <c r="C72" s="16">
        <v>50</v>
      </c>
      <c r="D72" s="13">
        <v>2.15</v>
      </c>
      <c r="E72" s="14">
        <f>C72/D72</f>
        <v>23.255813953488374</v>
      </c>
      <c r="F72" s="22">
        <v>1E-3</v>
      </c>
      <c r="G72" s="29">
        <v>-3.5000000000000003E-2</v>
      </c>
      <c r="H72" s="6">
        <v>0.2</v>
      </c>
      <c r="I72" s="27">
        <f>$C$43+$C$44*C72</f>
        <v>0.29529716000000006</v>
      </c>
      <c r="J72" s="6">
        <v>1</v>
      </c>
      <c r="K72" s="16">
        <v>34</v>
      </c>
      <c r="L72" s="6">
        <v>700</v>
      </c>
    </row>
    <row r="73" spans="2:12" s="6" customFormat="1" ht="17" x14ac:dyDescent="0.25">
      <c r="B73" s="29">
        <f>G73</f>
        <v>-2.5000000000000001E-2</v>
      </c>
      <c r="C73" s="16">
        <v>50</v>
      </c>
      <c r="D73" s="13">
        <v>1.81</v>
      </c>
      <c r="E73" s="14">
        <f>C73/D73</f>
        <v>27.624309392265193</v>
      </c>
      <c r="F73" s="22">
        <v>1E-3</v>
      </c>
      <c r="G73" s="29">
        <v>-2.5000000000000001E-2</v>
      </c>
      <c r="H73" s="6">
        <v>0.2</v>
      </c>
      <c r="I73" s="27">
        <f>$C$43+$C$44*C73</f>
        <v>0.29529716000000006</v>
      </c>
      <c r="J73" s="6">
        <v>1</v>
      </c>
      <c r="K73" s="16">
        <v>34</v>
      </c>
      <c r="L73" s="6">
        <v>700</v>
      </c>
    </row>
    <row r="74" spans="2:12" s="6" customFormat="1" ht="17" x14ac:dyDescent="0.25">
      <c r="B74" s="29">
        <f>G74</f>
        <v>-2.2499999999999999E-2</v>
      </c>
      <c r="C74" s="16">
        <v>50</v>
      </c>
      <c r="D74" s="13">
        <v>1.72</v>
      </c>
      <c r="E74" s="14">
        <f>C74/D74</f>
        <v>29.069767441860467</v>
      </c>
      <c r="F74" s="22">
        <v>1.0009999999999999</v>
      </c>
      <c r="G74" s="29">
        <v>-2.2499999999999999E-2</v>
      </c>
      <c r="H74" s="6">
        <v>1.2</v>
      </c>
      <c r="I74" s="27">
        <f>$C$43+$C$44*C74</f>
        <v>0.29529716000000006</v>
      </c>
      <c r="J74" s="6">
        <v>1</v>
      </c>
      <c r="K74" s="16">
        <v>34</v>
      </c>
      <c r="L74" s="6">
        <v>500</v>
      </c>
    </row>
    <row r="75" spans="2:12" s="6" customFormat="1" ht="17" x14ac:dyDescent="0.25">
      <c r="B75" s="29">
        <f>G75</f>
        <v>0.2225</v>
      </c>
      <c r="C75" s="16">
        <v>50</v>
      </c>
      <c r="D75" s="13">
        <v>5.45</v>
      </c>
      <c r="E75" s="14">
        <f>C75/D75</f>
        <v>9.1743119266055047</v>
      </c>
      <c r="F75" s="22">
        <v>1E-3</v>
      </c>
      <c r="G75" s="29">
        <v>0.2225</v>
      </c>
      <c r="H75" s="6">
        <v>0.2</v>
      </c>
      <c r="I75" s="27">
        <f>$C$43+$C$44*C75</f>
        <v>0.29529716000000006</v>
      </c>
      <c r="J75" s="6">
        <v>1</v>
      </c>
      <c r="K75" s="16">
        <v>34</v>
      </c>
      <c r="L75" s="6">
        <v>150</v>
      </c>
    </row>
    <row r="76" spans="2:12" s="6" customFormat="1" ht="17" x14ac:dyDescent="0.25">
      <c r="B76" s="29">
        <f>G76</f>
        <v>0.22500000000000001</v>
      </c>
      <c r="C76" s="16">
        <v>50</v>
      </c>
      <c r="D76" s="13">
        <v>5.46</v>
      </c>
      <c r="E76" s="14">
        <f>C76/D76</f>
        <v>9.1575091575091569</v>
      </c>
      <c r="F76" s="22">
        <v>1E-3</v>
      </c>
      <c r="G76" s="29">
        <v>0.22500000000000001</v>
      </c>
      <c r="H76" s="6">
        <v>0.2</v>
      </c>
      <c r="I76" s="27">
        <f>$C$43+$C$44*C76</f>
        <v>0.29529716000000006</v>
      </c>
      <c r="J76" s="6">
        <v>1</v>
      </c>
      <c r="K76" s="16">
        <v>34</v>
      </c>
      <c r="L76" s="6">
        <v>150</v>
      </c>
    </row>
    <row r="77" spans="2:12" s="6" customFormat="1" ht="17" x14ac:dyDescent="0.25">
      <c r="B77" s="29">
        <f>G77</f>
        <v>0.23</v>
      </c>
      <c r="C77" s="16">
        <v>50</v>
      </c>
      <c r="D77" s="13">
        <v>5.52</v>
      </c>
      <c r="E77" s="14">
        <f>C77/D77</f>
        <v>9.0579710144927539</v>
      </c>
      <c r="F77" s="22">
        <v>1E-3</v>
      </c>
      <c r="G77" s="29">
        <v>0.23</v>
      </c>
      <c r="H77" s="6">
        <v>0.2</v>
      </c>
      <c r="I77" s="27">
        <f>$C$43+$C$44*C77</f>
        <v>0.29529716000000006</v>
      </c>
      <c r="J77" s="6">
        <v>1</v>
      </c>
      <c r="K77" s="16">
        <v>34</v>
      </c>
      <c r="L77" s="6">
        <v>150</v>
      </c>
    </row>
    <row r="78" spans="2:12" s="6" customFormat="1" ht="17" x14ac:dyDescent="0.25">
      <c r="B78" s="29">
        <f>G78</f>
        <v>0.24</v>
      </c>
      <c r="C78" s="16">
        <v>50</v>
      </c>
      <c r="D78" s="13">
        <v>5.7</v>
      </c>
      <c r="E78" s="14">
        <f>C78/D78</f>
        <v>8.7719298245614024</v>
      </c>
      <c r="F78" s="22">
        <v>1E-3</v>
      </c>
      <c r="G78" s="29">
        <v>0.24</v>
      </c>
      <c r="H78" s="6">
        <v>0.2</v>
      </c>
      <c r="I78" s="27">
        <f>$C$43+$C$44*C78</f>
        <v>0.29529716000000006</v>
      </c>
      <c r="J78" s="6">
        <v>1</v>
      </c>
      <c r="K78" s="16">
        <v>34</v>
      </c>
      <c r="L78" s="6">
        <v>200</v>
      </c>
    </row>
    <row r="79" spans="2:12" s="6" customFormat="1" ht="17" x14ac:dyDescent="0.25">
      <c r="B79" s="29">
        <f>G79</f>
        <v>0.26</v>
      </c>
      <c r="C79" s="16">
        <v>50</v>
      </c>
      <c r="D79" s="13">
        <v>6.14</v>
      </c>
      <c r="E79" s="14">
        <f>C79/D79</f>
        <v>8.1433224755700326</v>
      </c>
      <c r="F79" s="22">
        <v>1E-3</v>
      </c>
      <c r="G79" s="29">
        <v>0.26</v>
      </c>
      <c r="H79" s="6">
        <v>0.2</v>
      </c>
      <c r="I79" s="27">
        <f>$C$43+$C$44*C79</f>
        <v>0.29529716000000006</v>
      </c>
      <c r="J79" s="6">
        <v>1</v>
      </c>
      <c r="K79" s="16">
        <v>34</v>
      </c>
      <c r="L79" s="6">
        <v>250</v>
      </c>
    </row>
    <row r="80" spans="2:12" s="6" customFormat="1" ht="17" x14ac:dyDescent="0.25">
      <c r="B80" s="29">
        <f>G80</f>
        <v>0.28000000000000003</v>
      </c>
      <c r="C80" s="16">
        <v>50</v>
      </c>
      <c r="D80" s="13">
        <v>6.66</v>
      </c>
      <c r="E80" s="14">
        <f>C80/D80</f>
        <v>7.5075075075075075</v>
      </c>
      <c r="F80" s="22">
        <v>1E-3</v>
      </c>
      <c r="G80" s="29">
        <v>0.28000000000000003</v>
      </c>
      <c r="H80" s="6">
        <v>0.2</v>
      </c>
      <c r="I80" s="27">
        <f>$C$43+$C$44*C80</f>
        <v>0.29529716000000006</v>
      </c>
      <c r="J80" s="6">
        <v>1</v>
      </c>
      <c r="K80" s="16">
        <v>34</v>
      </c>
      <c r="L80" s="6">
        <v>250</v>
      </c>
    </row>
    <row r="81" spans="2:12" s="6" customFormat="1" ht="17" x14ac:dyDescent="0.25">
      <c r="B81" s="29">
        <f>G81</f>
        <v>0.3</v>
      </c>
      <c r="C81" s="16">
        <v>50</v>
      </c>
      <c r="D81" s="13">
        <v>7.2</v>
      </c>
      <c r="E81" s="14">
        <f>C81/D81</f>
        <v>6.9444444444444446</v>
      </c>
      <c r="F81" s="22">
        <v>1E-3</v>
      </c>
      <c r="G81" s="29">
        <v>0.3</v>
      </c>
      <c r="H81" s="6">
        <v>0.2</v>
      </c>
      <c r="I81" s="27">
        <f>$C$43+$C$44*C81</f>
        <v>0.29529716000000006</v>
      </c>
      <c r="J81" s="6">
        <v>1</v>
      </c>
      <c r="K81" s="16">
        <v>34</v>
      </c>
      <c r="L81" s="6">
        <v>250</v>
      </c>
    </row>
    <row r="82" spans="2:12" s="6" customFormat="1" ht="17" x14ac:dyDescent="0.25">
      <c r="B82" s="29">
        <f>G82</f>
        <v>0.35</v>
      </c>
      <c r="C82" s="16">
        <v>50</v>
      </c>
      <c r="D82" s="13">
        <v>8.61</v>
      </c>
      <c r="E82" s="14">
        <f>C82/D82</f>
        <v>5.8072009291521489</v>
      </c>
      <c r="F82" s="22">
        <v>1E-3</v>
      </c>
      <c r="G82" s="29">
        <v>0.35</v>
      </c>
      <c r="H82" s="6">
        <v>0.2</v>
      </c>
      <c r="I82" s="27">
        <f>$C$43+$C$44*C82</f>
        <v>0.29529716000000006</v>
      </c>
      <c r="J82" s="6">
        <v>1</v>
      </c>
      <c r="K82" s="16">
        <v>34</v>
      </c>
      <c r="L82" s="6">
        <v>350</v>
      </c>
    </row>
    <row r="83" spans="2:12" s="6" customFormat="1" ht="17" x14ac:dyDescent="0.25">
      <c r="B83" s="29">
        <f>G83</f>
        <v>0.4</v>
      </c>
      <c r="C83" s="16">
        <v>50</v>
      </c>
      <c r="D83" s="13">
        <v>10.09</v>
      </c>
      <c r="E83" s="14">
        <f>C83/D83</f>
        <v>4.9554013875123886</v>
      </c>
      <c r="F83" s="22">
        <v>1E-3</v>
      </c>
      <c r="G83" s="29">
        <v>0.4</v>
      </c>
      <c r="H83" s="6">
        <v>0.2</v>
      </c>
      <c r="I83" s="27">
        <f>$C$43+$C$44*C83</f>
        <v>0.29529716000000006</v>
      </c>
      <c r="J83" s="6">
        <v>1</v>
      </c>
      <c r="K83" s="16">
        <v>34</v>
      </c>
      <c r="L83" s="6">
        <v>300</v>
      </c>
    </row>
    <row r="84" spans="2:12" s="6" customFormat="1" ht="17" x14ac:dyDescent="0.25">
      <c r="B84" s="29">
        <f>G84</f>
        <v>0.5</v>
      </c>
      <c r="C84" s="16">
        <v>50</v>
      </c>
      <c r="D84" s="13">
        <v>13.2</v>
      </c>
      <c r="E84" s="14">
        <f>C84/D84</f>
        <v>3.7878787878787881</v>
      </c>
      <c r="F84" s="22">
        <v>1E-3</v>
      </c>
      <c r="G84" s="29">
        <v>0.5</v>
      </c>
      <c r="H84" s="6">
        <v>0.2</v>
      </c>
      <c r="I84" s="27">
        <f>$C$43+$C$44*C84</f>
        <v>0.29529716000000006</v>
      </c>
      <c r="J84" s="6">
        <v>1</v>
      </c>
      <c r="K84" s="16">
        <v>34</v>
      </c>
      <c r="L84" s="6">
        <v>300</v>
      </c>
    </row>
    <row r="85" spans="2:12" s="6" customFormat="1" ht="17" x14ac:dyDescent="0.25">
      <c r="B85" s="29">
        <f>G85</f>
        <v>0.6</v>
      </c>
      <c r="C85" s="16">
        <v>50</v>
      </c>
      <c r="D85" s="13">
        <v>16.559999999999999</v>
      </c>
      <c r="E85" s="14">
        <f>C85/D85</f>
        <v>3.0193236714975846</v>
      </c>
      <c r="F85" s="22">
        <v>1E-3</v>
      </c>
      <c r="G85" s="29">
        <v>0.6</v>
      </c>
      <c r="H85" s="6">
        <v>0.2</v>
      </c>
      <c r="I85" s="27">
        <f>$C$43+$C$44*C85</f>
        <v>0.29529716000000006</v>
      </c>
      <c r="J85" s="6">
        <v>1</v>
      </c>
      <c r="K85" s="16">
        <v>34</v>
      </c>
      <c r="L85" s="6">
        <v>350</v>
      </c>
    </row>
    <row r="86" spans="2:12" ht="17" x14ac:dyDescent="0.25">
      <c r="B86" s="31"/>
      <c r="C86" s="19"/>
      <c r="D86" s="26"/>
      <c r="E86" s="10"/>
      <c r="F86" s="23"/>
      <c r="G86" s="31"/>
      <c r="H86" s="9"/>
      <c r="I86" s="27"/>
      <c r="J86" s="9"/>
      <c r="K86" s="19"/>
      <c r="L86" s="9"/>
    </row>
    <row r="87" spans="2:12" s="15" customFormat="1" ht="17" x14ac:dyDescent="0.25">
      <c r="B87" s="21">
        <f>G87</f>
        <v>-0.3</v>
      </c>
      <c r="C87" s="7">
        <v>100</v>
      </c>
      <c r="D87" s="8">
        <v>29.91</v>
      </c>
      <c r="E87" s="32">
        <f>C87/D87</f>
        <v>3.3433634236041456</v>
      </c>
      <c r="F87" s="18">
        <v>1E-3</v>
      </c>
      <c r="G87" s="21">
        <v>-0.3</v>
      </c>
      <c r="H87" s="15">
        <v>0.2</v>
      </c>
      <c r="I87" s="28">
        <f>$C$43+$C$44*C87</f>
        <v>0.6239061600000001</v>
      </c>
      <c r="J87" s="15">
        <v>1</v>
      </c>
      <c r="K87" s="7">
        <v>34</v>
      </c>
      <c r="L87" s="15">
        <v>700</v>
      </c>
    </row>
    <row r="88" spans="2:12" s="15" customFormat="1" ht="17" x14ac:dyDescent="0.25">
      <c r="B88" s="21">
        <f>G88</f>
        <v>-0.2</v>
      </c>
      <c r="C88" s="7">
        <v>100</v>
      </c>
      <c r="D88" s="8">
        <v>20.72</v>
      </c>
      <c r="E88" s="32">
        <f>C88/D88</f>
        <v>4.8262548262548268</v>
      </c>
      <c r="F88" s="18">
        <v>1E-3</v>
      </c>
      <c r="G88" s="21">
        <v>-0.2</v>
      </c>
      <c r="H88" s="15">
        <v>0.2</v>
      </c>
      <c r="I88" s="28">
        <f>$C$43+$C$44*C88</f>
        <v>0.6239061600000001</v>
      </c>
      <c r="J88" s="15">
        <v>1</v>
      </c>
      <c r="K88" s="7">
        <v>34</v>
      </c>
      <c r="L88" s="15">
        <v>700</v>
      </c>
    </row>
    <row r="89" spans="2:12" s="15" customFormat="1" ht="17" x14ac:dyDescent="0.25">
      <c r="B89" s="21">
        <f>G89</f>
        <v>-0.1</v>
      </c>
      <c r="C89" s="7">
        <v>100</v>
      </c>
      <c r="D89" s="8">
        <v>12.02</v>
      </c>
      <c r="E89" s="32">
        <f>C89/D89</f>
        <v>8.3194675540765388</v>
      </c>
      <c r="F89" s="18">
        <v>1E-3</v>
      </c>
      <c r="G89" s="21">
        <v>-0.1</v>
      </c>
      <c r="H89" s="15">
        <v>0.2</v>
      </c>
      <c r="I89" s="28">
        <f>$C$43+$C$44*C89</f>
        <v>0.6239061600000001</v>
      </c>
      <c r="J89" s="15">
        <v>1</v>
      </c>
      <c r="K89" s="7">
        <v>34</v>
      </c>
      <c r="L89" s="15">
        <v>700</v>
      </c>
    </row>
    <row r="90" spans="2:12" s="15" customFormat="1" ht="17" x14ac:dyDescent="0.25">
      <c r="B90" s="21">
        <f>G90</f>
        <v>-0.05</v>
      </c>
      <c r="C90" s="7">
        <v>100</v>
      </c>
      <c r="D90" s="8">
        <v>7.62</v>
      </c>
      <c r="E90" s="32">
        <f>C90/D90</f>
        <v>13.123359580052494</v>
      </c>
      <c r="F90" s="18">
        <v>1E-3</v>
      </c>
      <c r="G90" s="21">
        <v>-0.05</v>
      </c>
      <c r="H90" s="15">
        <v>0.2</v>
      </c>
      <c r="I90" s="28">
        <f>$C$43+$C$44*C90</f>
        <v>0.6239061600000001</v>
      </c>
      <c r="J90" s="15">
        <v>1</v>
      </c>
      <c r="K90" s="7">
        <v>34</v>
      </c>
      <c r="L90" s="15">
        <v>700</v>
      </c>
    </row>
    <row r="91" spans="2:12" s="15" customFormat="1" ht="17" x14ac:dyDescent="0.25">
      <c r="B91" s="21">
        <f>G91</f>
        <v>-4.4999999999999998E-2</v>
      </c>
      <c r="C91" s="7">
        <v>100</v>
      </c>
      <c r="D91" s="8">
        <v>7.17</v>
      </c>
      <c r="E91" s="32">
        <f>C91/D91</f>
        <v>13.947001394700139</v>
      </c>
      <c r="F91" s="18">
        <v>1.0009999999999999</v>
      </c>
      <c r="G91" s="21">
        <v>-4.4999999999999998E-2</v>
      </c>
      <c r="H91" s="15">
        <v>0.2</v>
      </c>
      <c r="I91" s="28">
        <f>$C$43+$C$44*C91</f>
        <v>0.6239061600000001</v>
      </c>
      <c r="J91" s="15">
        <v>1</v>
      </c>
      <c r="K91" s="7">
        <v>34</v>
      </c>
      <c r="L91" s="15">
        <v>700</v>
      </c>
    </row>
    <row r="92" spans="2:12" s="15" customFormat="1" ht="17" x14ac:dyDescent="0.25">
      <c r="B92" s="21">
        <f>G92</f>
        <v>-3.5000000000000003E-2</v>
      </c>
      <c r="C92" s="7">
        <v>100</v>
      </c>
      <c r="D92" s="8">
        <v>6.22</v>
      </c>
      <c r="E92" s="32">
        <f>C92/D92</f>
        <v>16.077170418006432</v>
      </c>
      <c r="F92" s="18">
        <v>1E-3</v>
      </c>
      <c r="G92" s="21">
        <v>-3.5000000000000003E-2</v>
      </c>
      <c r="H92" s="15">
        <v>0.2</v>
      </c>
      <c r="I92" s="28">
        <f>$C$43+$C$44*C92</f>
        <v>0.6239061600000001</v>
      </c>
      <c r="J92" s="15">
        <v>1</v>
      </c>
      <c r="K92" s="7">
        <v>34</v>
      </c>
      <c r="L92" s="15">
        <v>700</v>
      </c>
    </row>
    <row r="93" spans="2:12" s="15" customFormat="1" ht="17" x14ac:dyDescent="0.25">
      <c r="B93" s="21">
        <f>G93</f>
        <v>-2.5000000000000001E-2</v>
      </c>
      <c r="C93" s="7">
        <v>100</v>
      </c>
      <c r="D93" s="8">
        <v>5.23</v>
      </c>
      <c r="E93" s="32">
        <f>C93/D93</f>
        <v>19.120458891013381</v>
      </c>
      <c r="F93" s="18">
        <v>1E-3</v>
      </c>
      <c r="G93" s="21">
        <v>-2.5000000000000001E-2</v>
      </c>
      <c r="H93" s="15">
        <v>0.2</v>
      </c>
      <c r="I93" s="28">
        <f>$C$43+$C$44*C93</f>
        <v>0.6239061600000001</v>
      </c>
      <c r="J93" s="15">
        <v>1</v>
      </c>
      <c r="K93" s="7">
        <v>34</v>
      </c>
      <c r="L93" s="15">
        <v>700</v>
      </c>
    </row>
    <row r="94" spans="2:12" ht="17" x14ac:dyDescent="0.25">
      <c r="B94" s="21">
        <f>G94</f>
        <v>0.2225</v>
      </c>
      <c r="C94" s="7">
        <v>100</v>
      </c>
      <c r="D94" s="8">
        <v>15.99</v>
      </c>
      <c r="E94" s="32">
        <f>C94/D94</f>
        <v>6.2539086929330834</v>
      </c>
      <c r="F94" s="18">
        <v>1E-3</v>
      </c>
      <c r="G94" s="21">
        <v>0.2225</v>
      </c>
      <c r="H94" s="15">
        <v>0.2</v>
      </c>
      <c r="I94" s="28">
        <f>$C$43+$C$44*C94</f>
        <v>0.6239061600000001</v>
      </c>
      <c r="J94" s="15">
        <v>1</v>
      </c>
      <c r="K94" s="7">
        <v>34</v>
      </c>
      <c r="L94" s="15">
        <v>300</v>
      </c>
    </row>
    <row r="95" spans="2:12" ht="17" x14ac:dyDescent="0.25">
      <c r="B95" s="21">
        <f>G95</f>
        <v>0.22500000000000001</v>
      </c>
      <c r="C95" s="7">
        <v>100</v>
      </c>
      <c r="D95" s="8">
        <v>16.02</v>
      </c>
      <c r="E95" s="32">
        <f>C95/D95</f>
        <v>6.2421972534332086</v>
      </c>
      <c r="F95" s="18">
        <v>1E-3</v>
      </c>
      <c r="G95" s="21">
        <v>0.22500000000000001</v>
      </c>
      <c r="H95" s="15">
        <v>0.2</v>
      </c>
      <c r="I95" s="28">
        <f>$C$43+$C$44*C95</f>
        <v>0.6239061600000001</v>
      </c>
      <c r="J95" s="15">
        <v>1</v>
      </c>
      <c r="K95" s="7">
        <v>34</v>
      </c>
      <c r="L95" s="15">
        <v>300</v>
      </c>
    </row>
    <row r="96" spans="2:12" ht="17" x14ac:dyDescent="0.25">
      <c r="B96" s="21">
        <f>G96</f>
        <v>0.24</v>
      </c>
      <c r="C96" s="7">
        <v>100</v>
      </c>
      <c r="D96" s="8">
        <v>16.61</v>
      </c>
      <c r="E96" s="32">
        <f>C96/D96</f>
        <v>6.0204695966285371</v>
      </c>
      <c r="F96" s="18">
        <v>1E-3</v>
      </c>
      <c r="G96" s="21">
        <v>0.24</v>
      </c>
      <c r="H96" s="15">
        <v>0.2</v>
      </c>
      <c r="I96" s="28">
        <f>$C$43+$C$44*C96</f>
        <v>0.6239061600000001</v>
      </c>
      <c r="J96" s="15">
        <v>1</v>
      </c>
      <c r="K96" s="7">
        <v>34</v>
      </c>
      <c r="L96" s="15">
        <v>300</v>
      </c>
    </row>
    <row r="97" spans="2:12" ht="17" x14ac:dyDescent="0.25">
      <c r="B97" s="21">
        <f>G97</f>
        <v>0.26</v>
      </c>
      <c r="C97" s="7">
        <v>100</v>
      </c>
      <c r="D97" s="8">
        <v>17.87</v>
      </c>
      <c r="E97" s="32">
        <f>C97/D97</f>
        <v>5.5959709009513148</v>
      </c>
      <c r="F97" s="18">
        <v>1E-3</v>
      </c>
      <c r="G97" s="21">
        <v>0.26</v>
      </c>
      <c r="H97" s="15">
        <v>0.2</v>
      </c>
      <c r="I97" s="28">
        <f>$C$43+$C$44*C97</f>
        <v>0.6239061600000001</v>
      </c>
      <c r="J97" s="15">
        <v>1</v>
      </c>
      <c r="K97" s="7">
        <v>34</v>
      </c>
      <c r="L97" s="15">
        <v>300</v>
      </c>
    </row>
    <row r="98" spans="2:12" ht="17" x14ac:dyDescent="0.25">
      <c r="B98" s="21">
        <f>G98</f>
        <v>0.3</v>
      </c>
      <c r="C98" s="7">
        <v>100</v>
      </c>
      <c r="D98" s="8">
        <v>21.02</v>
      </c>
      <c r="E98" s="32">
        <f>C98/D98</f>
        <v>4.7573739295908659</v>
      </c>
      <c r="F98" s="18">
        <v>1E-3</v>
      </c>
      <c r="G98" s="21">
        <v>0.3</v>
      </c>
      <c r="H98" s="15">
        <v>0.2</v>
      </c>
      <c r="I98" s="28">
        <f>$C$43+$C$44*C98</f>
        <v>0.6239061600000001</v>
      </c>
      <c r="J98" s="15">
        <v>1</v>
      </c>
      <c r="K98" s="7">
        <v>34</v>
      </c>
      <c r="L98" s="15">
        <v>400</v>
      </c>
    </row>
    <row r="99" spans="2:12" ht="17" x14ac:dyDescent="0.25">
      <c r="B99" s="21">
        <f>G99</f>
        <v>0.4</v>
      </c>
      <c r="C99" s="7">
        <v>100</v>
      </c>
      <c r="D99" s="8">
        <v>29.66</v>
      </c>
      <c r="E99" s="32">
        <f>C99/D99</f>
        <v>3.3715441672285906</v>
      </c>
      <c r="F99" s="18">
        <v>1E-3</v>
      </c>
      <c r="G99" s="21">
        <v>0.4</v>
      </c>
      <c r="H99" s="15">
        <v>0.2</v>
      </c>
      <c r="I99" s="28">
        <f>$C$43+$C$44*C99</f>
        <v>0.6239061600000001</v>
      </c>
      <c r="J99" s="15">
        <v>1</v>
      </c>
      <c r="K99" s="7">
        <v>34</v>
      </c>
      <c r="L99" s="15">
        <v>450</v>
      </c>
    </row>
    <row r="100" spans="2:12" x14ac:dyDescent="0.2">
      <c r="C100"/>
      <c r="D100"/>
      <c r="F100"/>
      <c r="G100"/>
      <c r="K100"/>
    </row>
    <row r="105" spans="2:12" x14ac:dyDescent="0.2">
      <c r="C105"/>
      <c r="D105"/>
      <c r="F105"/>
      <c r="G105"/>
      <c r="K105"/>
    </row>
    <row r="106" spans="2:12" x14ac:dyDescent="0.2">
      <c r="C106"/>
      <c r="D106"/>
      <c r="F106"/>
      <c r="G106"/>
      <c r="K106"/>
    </row>
  </sheetData>
  <sortState xmlns:xlrd2="http://schemas.microsoft.com/office/spreadsheetml/2017/richdata2" ref="A87:M99">
    <sortCondition ref="B87:B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2024-01-26T05:21:55Z</dcterms:modified>
</cp:coreProperties>
</file>