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11EDBAEC-5956-334B-87C2-F71B845A9EBC}" xr6:coauthVersionLast="47" xr6:coauthVersionMax="47" xr10:uidLastSave="{00000000-0000-0000-0000-000000000000}"/>
  <bookViews>
    <workbookView xWindow="4420" yWindow="500" windowWidth="24380" windowHeight="1548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E34" i="1"/>
  <c r="B34" i="1"/>
  <c r="K37" i="1"/>
  <c r="F37" i="1"/>
  <c r="C37" i="1"/>
  <c r="I33" i="1"/>
  <c r="E33" i="1"/>
  <c r="B33" i="1"/>
  <c r="I31" i="1"/>
  <c r="E31" i="1"/>
  <c r="B31" i="1"/>
  <c r="I30" i="1"/>
  <c r="E30" i="1"/>
  <c r="B30" i="1"/>
  <c r="I73" i="1"/>
  <c r="E73" i="1"/>
  <c r="B73" i="1"/>
  <c r="B7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74" i="1"/>
  <c r="I15" i="1"/>
  <c r="E15" i="1"/>
  <c r="I24" i="1"/>
  <c r="E24" i="1"/>
  <c r="I26" i="1"/>
  <c r="E26" i="1"/>
  <c r="I27" i="1"/>
  <c r="E27" i="1"/>
  <c r="I29" i="1"/>
  <c r="E29" i="1"/>
  <c r="I16" i="1"/>
  <c r="E16" i="1"/>
  <c r="I12" i="1"/>
  <c r="E12" i="1"/>
  <c r="I11" i="1"/>
  <c r="E11" i="1"/>
  <c r="I18" i="1"/>
  <c r="E18" i="1"/>
  <c r="I74" i="1"/>
  <c r="E74" i="1"/>
  <c r="I75" i="1"/>
  <c r="E75" i="1"/>
  <c r="I23" i="1"/>
  <c r="E23" i="1"/>
  <c r="I25" i="1"/>
  <c r="E25" i="1"/>
  <c r="I28" i="1"/>
  <c r="E28" i="1"/>
  <c r="I22" i="1"/>
  <c r="E22" i="1"/>
  <c r="I10" i="1"/>
  <c r="E10" i="1"/>
  <c r="I5" i="1"/>
  <c r="E5" i="1"/>
  <c r="I8" i="1"/>
  <c r="E8" i="1"/>
  <c r="I19" i="1"/>
  <c r="E19" i="1"/>
  <c r="I72" i="1"/>
  <c r="E72" i="1"/>
  <c r="B72" i="1"/>
  <c r="I7" i="1"/>
  <c r="E7" i="1"/>
  <c r="I20" i="1"/>
  <c r="E20" i="1"/>
  <c r="E14" i="1"/>
  <c r="E17" i="1"/>
  <c r="E21" i="1"/>
  <c r="E4" i="1"/>
  <c r="I4" i="1"/>
  <c r="I9" i="1"/>
  <c r="I13" i="1"/>
  <c r="I17" i="1"/>
  <c r="I21" i="1"/>
  <c r="I14" i="1"/>
  <c r="I6" i="1"/>
  <c r="E6" i="1"/>
  <c r="B63" i="1"/>
  <c r="E63" i="1"/>
  <c r="B56" i="1"/>
  <c r="E56" i="1"/>
  <c r="E71" i="1"/>
  <c r="E57" i="1"/>
  <c r="B57" i="1"/>
  <c r="E62" i="1"/>
  <c r="B62" i="1"/>
  <c r="E61" i="1"/>
  <c r="B61" i="1"/>
  <c r="E47" i="1"/>
  <c r="B47" i="1"/>
  <c r="E48" i="1"/>
  <c r="B48" i="1"/>
  <c r="E49" i="1"/>
  <c r="B49" i="1"/>
  <c r="E60" i="1"/>
  <c r="B60" i="1"/>
  <c r="E59" i="1"/>
  <c r="B59" i="1"/>
  <c r="E58" i="1"/>
  <c r="B58" i="1"/>
  <c r="E51" i="1"/>
  <c r="B51" i="1"/>
  <c r="E13" i="1"/>
  <c r="E9" i="1"/>
  <c r="B52" i="1"/>
  <c r="B53" i="1"/>
  <c r="B54" i="1"/>
  <c r="B55" i="1"/>
  <c r="B50" i="1"/>
  <c r="E55" i="1"/>
  <c r="E54" i="1"/>
  <c r="E53" i="1"/>
  <c r="E52" i="1"/>
  <c r="E50" i="1"/>
</calcChain>
</file>

<file path=xl/sharedStrings.xml><?xml version="1.0" encoding="utf-8"?>
<sst xmlns="http://schemas.openxmlformats.org/spreadsheetml/2006/main" count="38" uniqueCount="32">
  <si>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</si>
  <si>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</si>
  <si>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</si>
  <si>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</si>
  <si>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</si>
  <si>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</si>
  <si>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</si>
  <si>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</si>
  <si>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</si>
  <si>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</si>
  <si>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</si>
  <si>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</si>
  <si>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</si>
  <si>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nu_kin (um/s)</t>
  </si>
  <si>
    <t>exp of nu_kin</t>
  </si>
  <si>
    <t>exp of L</t>
  </si>
  <si>
    <t>exp of D</t>
  </si>
  <si>
    <t>LSODA integrator, dx=.3 um</t>
  </si>
  <si>
    <t>I think this is borderline stable/unstable -- the lambda is lower than the value at sigmaIcorner = 0.21, which bucks the trend</t>
  </si>
  <si>
    <t>mc</t>
  </si>
  <si>
    <t>bc</t>
  </si>
  <si>
    <t>This is the biggest I can get D</t>
  </si>
  <si>
    <t>This seeems to be the smallest L can get and stay on the line</t>
  </si>
  <si>
    <t>This is the biggest L can get w/tau&lt;=1</t>
  </si>
  <si>
    <t>This is the biggest L can get regardless of tau</t>
  </si>
  <si>
    <t>Had to bump dx down to 0.15 um to resolve this</t>
  </si>
  <si>
    <t>Had to bump dx down to 0.15 um to resolve this (and it takes a long time)</t>
  </si>
  <si>
    <t>Range ratios</t>
  </si>
  <si>
    <t>Bumping dx down to 0.15 um as a test, but it required tau=2</t>
  </si>
  <si>
    <t>Had to bump dx down to 0.15 um to resolve this; also the lambda is so big compared to the box, I'm not sure it's a reliable metric</t>
  </si>
  <si>
    <t>Had to bump dx down to 0.15 um to resolve this ... Also, smaller than L=8 gives c_r vanishingly small or negative</t>
  </si>
  <si>
    <t>This was at 0.15 um to resolve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</si>
</sst>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rgb="FFC00000"/>
      <name val="Arial Unicode MS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65" fontId="4" fillId="0" borderId="0" xfId="0" applyNumberFormat="1" applyFont="1"/>
    <xf numFmtId="0" fontId="4" fillId="0" borderId="0" xfId="0" applyFont="1"/>
    <xf numFmtId="2" fontId="5" fillId="0" borderId="0" xfId="0" applyNumberFormat="1" applyFont="1"/>
    <xf numFmtId="2" fontId="4" fillId="0" borderId="0" xfId="0" applyNumberFormat="1" applyFont="1"/>
    <xf numFmtId="11" fontId="4" fillId="0" borderId="0" xfId="0" applyNumberFormat="1" applyFont="1"/>
    <xf numFmtId="165" fontId="5" fillId="0" borderId="0" xfId="0" applyNumberFormat="1" applyFont="1"/>
    <xf numFmtId="0" fontId="6" fillId="0" borderId="0" xfId="0" applyFont="1"/>
    <xf numFmtId="165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2" fontId="7" fillId="0" borderId="0" xfId="0" applyNumberFormat="1" applyFont="1"/>
    <xf numFmtId="11" fontId="7" fillId="0" borderId="0" xfId="0" applyNumberFormat="1" applyFont="1"/>
    <xf numFmtId="165" fontId="8" fillId="0" borderId="0" xfId="0" applyNumberFormat="1" applyFont="1"/>
    <xf numFmtId="0" fontId="9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96549594077119E-2"/>
          <c:y val="7.6734308077209878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Sheet1!$B$4:$B$34</c:f>
              <c:numCache>
                <c:formatCode>0.000</c:formatCode>
                <c:ptCount val="31"/>
                <c:pt idx="0">
                  <c:v>0.67790768068330032</c:v>
                </c:pt>
                <c:pt idx="1">
                  <c:v>0.68599434057003528</c:v>
                </c:pt>
                <c:pt idx="2">
                  <c:v>0.72310152606218681</c:v>
                </c:pt>
                <c:pt idx="3">
                  <c:v>0.76696498884737041</c:v>
                </c:pt>
                <c:pt idx="4">
                  <c:v>0.77459666924148329</c:v>
                </c:pt>
                <c:pt idx="5">
                  <c:v>0.83434791468713909</c:v>
                </c:pt>
                <c:pt idx="6">
                  <c:v>0.89442719099991586</c:v>
                </c:pt>
                <c:pt idx="7">
                  <c:v>0.89442719099991586</c:v>
                </c:pt>
                <c:pt idx="8">
                  <c:v>0.94280904158206336</c:v>
                </c:pt>
                <c:pt idx="9">
                  <c:v>0.98604753553934621</c:v>
                </c:pt>
                <c:pt idx="10">
                  <c:v>1.0846522890932806</c:v>
                </c:pt>
                <c:pt idx="11">
                  <c:v>1.0846522890932806</c:v>
                </c:pt>
                <c:pt idx="12">
                  <c:v>1.0886621079036347</c:v>
                </c:pt>
                <c:pt idx="13">
                  <c:v>1.2051692101036453</c:v>
                </c:pt>
                <c:pt idx="14">
                  <c:v>1.264911064067352</c:v>
                </c:pt>
                <c:pt idx="15">
                  <c:v>1.3284223283101428</c:v>
                </c:pt>
                <c:pt idx="16">
                  <c:v>1.3558153613666009</c:v>
                </c:pt>
                <c:pt idx="17">
                  <c:v>1.5495032701332578</c:v>
                </c:pt>
                <c:pt idx="18">
                  <c:v>2.1693045781865616</c:v>
                </c:pt>
                <c:pt idx="19">
                  <c:v>2.4343224778007375</c:v>
                </c:pt>
                <c:pt idx="20">
                  <c:v>2.5819888974716116</c:v>
                </c:pt>
                <c:pt idx="21">
                  <c:v>2.9814239699997191</c:v>
                </c:pt>
                <c:pt idx="22">
                  <c:v>3.1622776601683795</c:v>
                </c:pt>
                <c:pt idx="23">
                  <c:v>3.5355339059327382</c:v>
                </c:pt>
                <c:pt idx="24">
                  <c:v>3.6155076303109346</c:v>
                </c:pt>
                <c:pt idx="25">
                  <c:v>4.9302376776967298</c:v>
                </c:pt>
                <c:pt idx="26">
                  <c:v>4.519384537888671</c:v>
                </c:pt>
                <c:pt idx="27">
                  <c:v>4.1717395734356959</c:v>
                </c:pt>
                <c:pt idx="28">
                  <c:v>4.5190000000000001</c:v>
                </c:pt>
                <c:pt idx="29">
                  <c:v>2.2821773229381912</c:v>
                </c:pt>
                <c:pt idx="30">
                  <c:v>1.8077538151554677</c:v>
                </c:pt>
              </c:numCache>
            </c:numRef>
          </c:xVal>
          <c:yVal>
            <c:numRef>
              <c:f>Sheet1!$E$4:$E$34</c:f>
              <c:numCache>
                <c:formatCode>0.00</c:formatCode>
                <c:ptCount val="31"/>
                <c:pt idx="0">
                  <c:v>3.3140016570008286</c:v>
                </c:pt>
                <c:pt idx="1">
                  <c:v>2.7639579878385847</c:v>
                </c:pt>
                <c:pt idx="2">
                  <c:v>3.4514496088357109</c:v>
                </c:pt>
                <c:pt idx="3">
                  <c:v>3.117206982543641</c:v>
                </c:pt>
                <c:pt idx="4">
                  <c:v>3.2113037893384715</c:v>
                </c:pt>
                <c:pt idx="5">
                  <c:v>3.7834691501746218</c:v>
                </c:pt>
                <c:pt idx="6">
                  <c:v>3.7735849056603774</c:v>
                </c:pt>
                <c:pt idx="7">
                  <c:v>2.9377203290246769</c:v>
                </c:pt>
                <c:pt idx="8">
                  <c:v>3.4403669724770638</c:v>
                </c:pt>
                <c:pt idx="9">
                  <c:v>4.2113323124042878</c:v>
                </c:pt>
                <c:pt idx="10">
                  <c:v>4.476275738585497</c:v>
                </c:pt>
                <c:pt idx="11">
                  <c:v>4.0584415584415581</c:v>
                </c:pt>
                <c:pt idx="12">
                  <c:v>4.0871934604904636</c:v>
                </c:pt>
                <c:pt idx="13">
                  <c:v>4.7821466524973433</c:v>
                </c:pt>
                <c:pt idx="14">
                  <c:v>4.1876046901172534</c:v>
                </c:pt>
                <c:pt idx="15">
                  <c:v>5.5066079295154182</c:v>
                </c:pt>
                <c:pt idx="16">
                  <c:v>5.161290322580645</c:v>
                </c:pt>
                <c:pt idx="17">
                  <c:v>5.627009646302251</c:v>
                </c:pt>
                <c:pt idx="18">
                  <c:v>7.0621468926553668</c:v>
                </c:pt>
                <c:pt idx="19">
                  <c:v>6.8493150684931505</c:v>
                </c:pt>
                <c:pt idx="20">
                  <c:v>7.1428571428571432</c:v>
                </c:pt>
                <c:pt idx="21">
                  <c:v>8.5714285714285712</c:v>
                </c:pt>
                <c:pt idx="22">
                  <c:v>9.4339622641509422</c:v>
                </c:pt>
                <c:pt idx="23">
                  <c:v>10.638297872340425</c:v>
                </c:pt>
                <c:pt idx="24">
                  <c:v>10.638297872340425</c:v>
                </c:pt>
                <c:pt idx="25">
                  <c:v>14.864864864864865</c:v>
                </c:pt>
                <c:pt idx="26">
                  <c:v>13.48314606741573</c:v>
                </c:pt>
                <c:pt idx="27">
                  <c:v>12.149532710280374</c:v>
                </c:pt>
                <c:pt idx="28">
                  <c:v>13.48</c:v>
                </c:pt>
                <c:pt idx="29">
                  <c:v>7.6923076923076916</c:v>
                </c:pt>
                <c:pt idx="30">
                  <c:v>6.2761506276150625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43741685561293E-2"/>
          <c:y val="4.2317684606213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Sheet1!$B$47:$B$63</c:f>
              <c:numCache>
                <c:formatCode>0.000</c:formatCode>
                <c:ptCount val="17"/>
                <c:pt idx="0">
                  <c:v>0.7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-0.02</c:v>
                </c:pt>
                <c:pt idx="10">
                  <c:v>-0.03</c:v>
                </c:pt>
                <c:pt idx="11">
                  <c:v>-0.05</c:v>
                </c:pt>
                <c:pt idx="12">
                  <c:v>-0.1</c:v>
                </c:pt>
                <c:pt idx="13">
                  <c:v>-0.2</c:v>
                </c:pt>
                <c:pt idx="14">
                  <c:v>-0.3</c:v>
                </c:pt>
                <c:pt idx="15">
                  <c:v>-0.4</c:v>
                </c:pt>
                <c:pt idx="16">
                  <c:v>-0.5</c:v>
                </c:pt>
              </c:numCache>
            </c:numRef>
          </c:xVal>
          <c:yVal>
            <c:numRef>
              <c:f>Sheet1!$E$47:$E$63</c:f>
              <c:numCache>
                <c:formatCode>0.00</c:formatCode>
                <c:ptCount val="17"/>
                <c:pt idx="0">
                  <c:v>2.6910656620021527</c:v>
                </c:pt>
                <c:pt idx="1">
                  <c:v>3.2808398950131235</c:v>
                </c:pt>
                <c:pt idx="2">
                  <c:v>5.3686471009305654</c:v>
                </c:pt>
                <c:pt idx="3">
                  <c:v>7.5225677031093277</c:v>
                </c:pt>
                <c:pt idx="4">
                  <c:v>8.2964601769911503</c:v>
                </c:pt>
                <c:pt idx="5">
                  <c:v>9.1687041564792171</c:v>
                </c:pt>
                <c:pt idx="6">
                  <c:v>9.8039215686274499</c:v>
                </c:pt>
                <c:pt idx="7">
                  <c:v>9.9469496021220163</c:v>
                </c:pt>
                <c:pt idx="8">
                  <c:v>9.5785440613026811</c:v>
                </c:pt>
                <c:pt idx="9">
                  <c:v>33.185840707964601</c:v>
                </c:pt>
                <c:pt idx="10">
                  <c:v>27.272727272727273</c:v>
                </c:pt>
                <c:pt idx="11">
                  <c:v>20.491803278688522</c:v>
                </c:pt>
                <c:pt idx="12">
                  <c:v>13.089005235602093</c:v>
                </c:pt>
                <c:pt idx="13">
                  <c:v>7.6844262295081966</c:v>
                </c:pt>
                <c:pt idx="14">
                  <c:v>5.3724928366762175</c:v>
                </c:pt>
                <c:pt idx="15">
                  <c:v>4.0805223068552774</c:v>
                </c:pt>
                <c:pt idx="16">
                  <c:v>3.288619645175249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745068</xdr:colOff>
      <xdr:row>4</xdr:row>
      <xdr:rowOff>67731</xdr:rowOff>
    </xdr:from>
    <xdr:to>
      <xdr:col>19</xdr:col>
      <xdr:colOff>812801</xdr:colOff>
      <xdr:row>25</xdr:row>
      <xdr:rowOff>169332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886417</xdr:colOff>
      <xdr:row>51</xdr:row>
      <xdr:rowOff>58438</xdr:rowOff>
    </xdr:from>
    <xdr:to>
      <xdr:col>19</xdr:col>
      <xdr:colOff>59358</xdr:colOff>
      <xdr:row>72</xdr:row>
      <xdr:rowOff>56301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75"/>
  <sheetViews>
    <sheetView tabSelected="1" zoomScale="75" workbookViewId="0">
      <pane ySplit="1" topLeftCell="A2" activePane="bottomLeft" state="frozen"/>
      <selection pane="bottomLeft" activeCell="P39" sqref="P39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4" max="4" width="10.83203125" style="8"/>
    <col min="5" max="5" width="11.6640625" bestFit="1" customWidth="1"/>
    <col min="6" max="6" width="14.33203125" customWidth="1"/>
    <col min="7" max="7" width="13.6640625" style="8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17</v>
      </c>
      <c r="B1" t="s">
        <v>8</v>
      </c>
      <c r="C1" t="s">
        <v>4</v>
      </c>
      <c r="D1" s="8" t="s">
        <v>2</v>
      </c>
      <c r="E1" t="s">
        <v>3</v>
      </c>
      <c r="F1" t="s">
        <v>0</v>
      </c>
      <c r="G1" s="8" t="s">
        <v>7</v>
      </c>
      <c r="H1" t="s">
        <v>6</v>
      </c>
      <c r="I1" s="1" t="s">
        <v>1</v>
      </c>
      <c r="J1" t="s">
        <v>5</v>
      </c>
      <c r="K1" t="s">
        <v>13</v>
      </c>
    </row>
    <row r="2" spans="1:16" s="7" customFormat="1" x14ac:dyDescent="0.2">
      <c r="L2" t="s">
        <v>24</v>
      </c>
    </row>
    <row r="3" spans="1:16" x14ac:dyDescent="0.2">
      <c r="A3" s="7"/>
      <c r="M3" s="7"/>
      <c r="N3" s="7"/>
      <c r="O3" s="7"/>
      <c r="P3" s="7"/>
    </row>
    <row r="4" spans="1:16" ht="17" x14ac:dyDescent="0.25">
      <c r="B4" s="3">
        <f t="shared" ref="B2:B30" si="0">F4^$C$38*C4^$C$41*K4^$C$40*C4^$C$39*10000</f>
        <v>0.67790768068330032</v>
      </c>
      <c r="C4">
        <v>80</v>
      </c>
      <c r="D4" s="10">
        <v>24.14</v>
      </c>
      <c r="E4" s="4">
        <f t="shared" ref="E2:E30" si="1">C4/D4</f>
        <v>3.3140016570008286</v>
      </c>
      <c r="F4" s="2">
        <v>1E-3</v>
      </c>
      <c r="G4" s="9">
        <v>0.22</v>
      </c>
      <c r="H4">
        <v>0.2</v>
      </c>
      <c r="I4" s="1">
        <f t="shared" ref="I2:I30" si="2">$G$38*C4+$G$39</f>
        <v>1.9490000000000001</v>
      </c>
      <c r="J4">
        <v>1</v>
      </c>
      <c r="K4">
        <v>34</v>
      </c>
      <c r="L4" t="s">
        <v>23</v>
      </c>
    </row>
    <row r="5" spans="1:16" s="7" customFormat="1" ht="17" x14ac:dyDescent="0.25">
      <c r="B5" s="3">
        <f t="shared" si="0"/>
        <v>0.68599434057003528</v>
      </c>
      <c r="C5">
        <v>50</v>
      </c>
      <c r="D5" s="10">
        <v>18.09</v>
      </c>
      <c r="E5" s="4">
        <f t="shared" si="1"/>
        <v>2.7639579878385847</v>
      </c>
      <c r="F5" s="2">
        <v>4.0000000000000002E-4</v>
      </c>
      <c r="G5" s="9">
        <v>0.22</v>
      </c>
      <c r="H5">
        <v>0.2</v>
      </c>
      <c r="I5" s="1">
        <f t="shared" si="2"/>
        <v>1.1509999999999998</v>
      </c>
      <c r="J5">
        <v>1</v>
      </c>
      <c r="K5">
        <v>34</v>
      </c>
      <c r="L5"/>
    </row>
    <row r="6" spans="1:16" ht="17" x14ac:dyDescent="0.25">
      <c r="A6" s="7"/>
      <c r="B6" s="3">
        <f t="shared" si="0"/>
        <v>0.72310152606218681</v>
      </c>
      <c r="C6">
        <v>75</v>
      </c>
      <c r="D6" s="10">
        <v>21.73</v>
      </c>
      <c r="E6" s="4">
        <f t="shared" si="1"/>
        <v>3.4514496088357109</v>
      </c>
      <c r="F6" s="2">
        <v>1E-3</v>
      </c>
      <c r="G6" s="9">
        <v>0.22</v>
      </c>
      <c r="H6">
        <v>0.2</v>
      </c>
      <c r="I6" s="1">
        <f t="shared" si="2"/>
        <v>1.8159999999999998</v>
      </c>
      <c r="J6">
        <v>1</v>
      </c>
      <c r="K6">
        <v>34</v>
      </c>
      <c r="L6" s="7"/>
      <c r="M6" s="7"/>
      <c r="N6" s="7"/>
      <c r="O6" s="7"/>
      <c r="P6" s="7"/>
    </row>
    <row r="7" spans="1:16" ht="17" x14ac:dyDescent="0.25">
      <c r="A7" s="7"/>
      <c r="B7" s="3">
        <f t="shared" si="0"/>
        <v>0.76696498884737041</v>
      </c>
      <c r="C7">
        <v>50</v>
      </c>
      <c r="D7" s="10">
        <v>16.04</v>
      </c>
      <c r="E7" s="4">
        <f t="shared" si="1"/>
        <v>3.117206982543641</v>
      </c>
      <c r="F7" s="2">
        <v>5.0000000000000001E-4</v>
      </c>
      <c r="G7" s="9">
        <v>0.22</v>
      </c>
      <c r="H7">
        <v>0.2</v>
      </c>
      <c r="I7" s="1">
        <f t="shared" si="2"/>
        <v>1.1509999999999998</v>
      </c>
      <c r="J7">
        <v>1</v>
      </c>
      <c r="K7">
        <v>34</v>
      </c>
      <c r="L7" s="7"/>
      <c r="M7" s="7"/>
      <c r="N7" s="7"/>
      <c r="O7" s="7"/>
      <c r="P7" s="7"/>
    </row>
    <row r="8" spans="1:16" s="7" customFormat="1" ht="17" x14ac:dyDescent="0.25">
      <c r="B8" s="3">
        <f t="shared" si="0"/>
        <v>0.77459666924148329</v>
      </c>
      <c r="C8">
        <v>50</v>
      </c>
      <c r="D8" s="10">
        <v>15.57</v>
      </c>
      <c r="E8" s="4">
        <f t="shared" si="1"/>
        <v>3.2113037893384715</v>
      </c>
      <c r="F8" s="2">
        <v>2.9999999999999997E-4</v>
      </c>
      <c r="G8" s="9">
        <v>0.22</v>
      </c>
      <c r="H8">
        <v>0.2</v>
      </c>
      <c r="I8" s="1">
        <f t="shared" si="2"/>
        <v>1.1509999999999998</v>
      </c>
      <c r="J8">
        <v>1</v>
      </c>
      <c r="K8">
        <v>20</v>
      </c>
      <c r="L8"/>
    </row>
    <row r="9" spans="1:16" s="7" customFormat="1" ht="17" x14ac:dyDescent="0.25">
      <c r="A9"/>
      <c r="B9" s="3">
        <f t="shared" si="0"/>
        <v>0.83434791468713909</v>
      </c>
      <c r="C9">
        <v>65</v>
      </c>
      <c r="D9" s="10">
        <v>17.18</v>
      </c>
      <c r="E9" s="4">
        <f t="shared" si="1"/>
        <v>3.7834691501746218</v>
      </c>
      <c r="F9" s="2">
        <v>1E-3</v>
      </c>
      <c r="G9" s="9">
        <v>0.22</v>
      </c>
      <c r="H9">
        <v>0.2</v>
      </c>
      <c r="I9" s="1">
        <f t="shared" si="2"/>
        <v>1.5499999999999998</v>
      </c>
      <c r="J9">
        <v>1</v>
      </c>
      <c r="K9">
        <v>34</v>
      </c>
      <c r="L9"/>
      <c r="M9"/>
      <c r="N9"/>
      <c r="O9"/>
      <c r="P9"/>
    </row>
    <row r="10" spans="1:16" s="7" customFormat="1" ht="17" x14ac:dyDescent="0.25">
      <c r="B10" s="3">
        <f t="shared" si="0"/>
        <v>0.89442719099991586</v>
      </c>
      <c r="C10">
        <v>50</v>
      </c>
      <c r="D10" s="10">
        <v>13.25</v>
      </c>
      <c r="E10" s="4">
        <f t="shared" si="1"/>
        <v>3.7735849056603774</v>
      </c>
      <c r="F10" s="2">
        <v>2.9999999999999997E-4</v>
      </c>
      <c r="G10" s="9">
        <v>0.22</v>
      </c>
      <c r="H10">
        <v>0.2</v>
      </c>
      <c r="I10" s="1">
        <f t="shared" si="2"/>
        <v>1.1509999999999998</v>
      </c>
      <c r="J10">
        <v>1</v>
      </c>
      <c r="K10">
        <v>15</v>
      </c>
      <c r="L10"/>
    </row>
    <row r="11" spans="1:16" s="7" customFormat="1" ht="17" x14ac:dyDescent="0.25">
      <c r="B11" s="3">
        <f t="shared" si="0"/>
        <v>0.89442719099991586</v>
      </c>
      <c r="C11">
        <v>25</v>
      </c>
      <c r="D11" s="10">
        <v>8.51</v>
      </c>
      <c r="E11" s="4">
        <f t="shared" si="1"/>
        <v>2.9377203290246769</v>
      </c>
      <c r="F11" s="2">
        <v>1E-4</v>
      </c>
      <c r="G11" s="9">
        <v>0.22</v>
      </c>
      <c r="H11">
        <v>0.2</v>
      </c>
      <c r="I11" s="1">
        <f t="shared" si="2"/>
        <v>0.48599999999999993</v>
      </c>
      <c r="J11">
        <v>1</v>
      </c>
      <c r="K11">
        <v>20</v>
      </c>
      <c r="L11"/>
    </row>
    <row r="12" spans="1:16" s="7" customFormat="1" ht="17" x14ac:dyDescent="0.25">
      <c r="B12" s="3">
        <f t="shared" si="0"/>
        <v>0.94280904158206336</v>
      </c>
      <c r="C12">
        <v>30</v>
      </c>
      <c r="D12" s="10">
        <v>8.7200000000000006</v>
      </c>
      <c r="E12" s="4">
        <f t="shared" si="1"/>
        <v>3.4403669724770638</v>
      </c>
      <c r="F12" s="2">
        <v>8.0000000000000007E-5</v>
      </c>
      <c r="G12" s="9">
        <v>0.22</v>
      </c>
      <c r="H12">
        <v>0.2</v>
      </c>
      <c r="I12" s="1">
        <f t="shared" si="2"/>
        <v>0.61899999999999999</v>
      </c>
      <c r="J12">
        <v>1</v>
      </c>
      <c r="K12">
        <v>10</v>
      </c>
      <c r="L12"/>
    </row>
    <row r="13" spans="1:16" s="7" customFormat="1" ht="17" x14ac:dyDescent="0.25">
      <c r="A13"/>
      <c r="B13" s="3">
        <f t="shared" si="0"/>
        <v>0.98604753553934621</v>
      </c>
      <c r="C13">
        <v>55</v>
      </c>
      <c r="D13" s="10">
        <v>13.06</v>
      </c>
      <c r="E13" s="4">
        <f t="shared" si="1"/>
        <v>4.2113323124042878</v>
      </c>
      <c r="F13" s="2">
        <v>1E-3</v>
      </c>
      <c r="G13" s="9">
        <v>0.22</v>
      </c>
      <c r="H13">
        <v>0.2</v>
      </c>
      <c r="I13" s="1">
        <f t="shared" si="2"/>
        <v>1.2839999999999998</v>
      </c>
      <c r="J13">
        <v>1</v>
      </c>
      <c r="K13">
        <v>34</v>
      </c>
      <c r="L13"/>
      <c r="M13"/>
      <c r="N13"/>
      <c r="O13"/>
      <c r="P13"/>
    </row>
    <row r="14" spans="1:16" s="7" customFormat="1" ht="17" x14ac:dyDescent="0.25">
      <c r="B14" s="3">
        <f t="shared" si="0"/>
        <v>1.0846522890932806</v>
      </c>
      <c r="C14">
        <v>50</v>
      </c>
      <c r="D14" s="10">
        <v>11.17</v>
      </c>
      <c r="E14" s="4">
        <f t="shared" si="1"/>
        <v>4.476275738585497</v>
      </c>
      <c r="F14" s="2">
        <v>1E-3</v>
      </c>
      <c r="G14" s="9">
        <v>0.22</v>
      </c>
      <c r="H14">
        <v>0.2</v>
      </c>
      <c r="I14" s="1">
        <f t="shared" si="2"/>
        <v>1.1509999999999998</v>
      </c>
      <c r="J14">
        <v>1</v>
      </c>
      <c r="K14">
        <v>34</v>
      </c>
      <c r="P14" s="7" t="s">
        <v>10</v>
      </c>
    </row>
    <row r="15" spans="1:16" s="7" customFormat="1" ht="17" x14ac:dyDescent="0.25">
      <c r="B15" s="3">
        <f t="shared" si="0"/>
        <v>1.0846522890932806</v>
      </c>
      <c r="C15">
        <v>50</v>
      </c>
      <c r="D15" s="10">
        <v>12.32</v>
      </c>
      <c r="E15" s="4">
        <f t="shared" si="1"/>
        <v>4.0584415584415581</v>
      </c>
      <c r="F15" s="2">
        <v>1E-3</v>
      </c>
      <c r="G15" s="9">
        <v>0.22</v>
      </c>
      <c r="H15">
        <v>0.2</v>
      </c>
      <c r="I15" s="1">
        <f t="shared" si="2"/>
        <v>1.1509999999999998</v>
      </c>
      <c r="J15">
        <v>2</v>
      </c>
      <c r="K15">
        <v>34</v>
      </c>
      <c r="L15" t="s">
        <v>28</v>
      </c>
    </row>
    <row r="16" spans="1:16" s="7" customFormat="1" ht="17" x14ac:dyDescent="0.25">
      <c r="B16" s="3">
        <f t="shared" si="0"/>
        <v>1.0886621079036347</v>
      </c>
      <c r="C16">
        <v>30</v>
      </c>
      <c r="D16" s="10">
        <v>7.34</v>
      </c>
      <c r="E16" s="4">
        <f t="shared" si="1"/>
        <v>4.0871934604904636</v>
      </c>
      <c r="F16" s="2">
        <v>8.0000000000000007E-5</v>
      </c>
      <c r="G16" s="9">
        <v>0.22</v>
      </c>
      <c r="H16">
        <v>0.2</v>
      </c>
      <c r="I16" s="1">
        <f t="shared" si="2"/>
        <v>0.61899999999999999</v>
      </c>
      <c r="J16">
        <v>1</v>
      </c>
      <c r="K16">
        <v>7.5</v>
      </c>
      <c r="L16"/>
    </row>
    <row r="17" spans="1:16" s="7" customFormat="1" ht="17" x14ac:dyDescent="0.25">
      <c r="B17" s="3">
        <f t="shared" si="0"/>
        <v>1.2051692101036453</v>
      </c>
      <c r="C17">
        <v>45</v>
      </c>
      <c r="D17" s="10">
        <v>9.41</v>
      </c>
      <c r="E17" s="4">
        <f t="shared" si="1"/>
        <v>4.7821466524973433</v>
      </c>
      <c r="F17" s="2">
        <v>1E-3</v>
      </c>
      <c r="G17" s="9">
        <v>0.22</v>
      </c>
      <c r="H17">
        <v>0.2</v>
      </c>
      <c r="I17" s="1">
        <f t="shared" si="2"/>
        <v>1.0179999999999998</v>
      </c>
      <c r="J17">
        <v>1</v>
      </c>
      <c r="K17">
        <v>34</v>
      </c>
      <c r="L17"/>
      <c r="P17" s="7" t="s">
        <v>10</v>
      </c>
    </row>
    <row r="18" spans="1:16" s="7" customFormat="1" ht="17" x14ac:dyDescent="0.25">
      <c r="B18" s="3">
        <f t="shared" si="0"/>
        <v>1.264911064067352</v>
      </c>
      <c r="C18">
        <v>25</v>
      </c>
      <c r="D18" s="10">
        <v>5.97</v>
      </c>
      <c r="E18" s="4">
        <f t="shared" si="1"/>
        <v>4.1876046901172534</v>
      </c>
      <c r="F18" s="2">
        <v>2.0000000000000001E-4</v>
      </c>
      <c r="G18" s="9">
        <v>0.22</v>
      </c>
      <c r="H18">
        <v>0.2</v>
      </c>
      <c r="I18" s="1">
        <f t="shared" si="2"/>
        <v>0.48599999999999993</v>
      </c>
      <c r="J18">
        <v>1</v>
      </c>
      <c r="K18">
        <v>20</v>
      </c>
      <c r="L18"/>
    </row>
    <row r="19" spans="1:16" s="7" customFormat="1" ht="17" x14ac:dyDescent="0.25">
      <c r="B19" s="3">
        <f t="shared" si="0"/>
        <v>1.3284223283101428</v>
      </c>
      <c r="C19">
        <v>50</v>
      </c>
      <c r="D19" s="10">
        <v>9.08</v>
      </c>
      <c r="E19" s="4">
        <f t="shared" si="1"/>
        <v>5.5066079295154182</v>
      </c>
      <c r="F19" s="2">
        <v>1.5E-3</v>
      </c>
      <c r="G19" s="9">
        <v>0.22</v>
      </c>
      <c r="H19">
        <v>0.2</v>
      </c>
      <c r="I19" s="1">
        <f t="shared" si="2"/>
        <v>1.1509999999999998</v>
      </c>
      <c r="J19">
        <v>1</v>
      </c>
      <c r="K19">
        <v>34</v>
      </c>
      <c r="L19" t="s">
        <v>21</v>
      </c>
    </row>
    <row r="20" spans="1:16" s="7" customFormat="1" ht="17" x14ac:dyDescent="0.25">
      <c r="B20" s="3">
        <f t="shared" si="0"/>
        <v>1.3558153613666009</v>
      </c>
      <c r="C20">
        <v>40</v>
      </c>
      <c r="D20" s="10">
        <v>7.75</v>
      </c>
      <c r="E20" s="4">
        <f t="shared" si="1"/>
        <v>5.161290322580645</v>
      </c>
      <c r="F20" s="2">
        <v>1E-3</v>
      </c>
      <c r="G20" s="9">
        <v>0.22</v>
      </c>
      <c r="H20">
        <v>0.2</v>
      </c>
      <c r="I20" s="1">
        <f t="shared" si="2"/>
        <v>0.88500000000000001</v>
      </c>
      <c r="J20">
        <v>1</v>
      </c>
      <c r="K20">
        <v>34</v>
      </c>
      <c r="L20"/>
    </row>
    <row r="21" spans="1:16" s="7" customFormat="1" ht="17" x14ac:dyDescent="0.25">
      <c r="A21"/>
      <c r="B21" s="3">
        <f t="shared" si="0"/>
        <v>1.5495032701332578</v>
      </c>
      <c r="C21">
        <v>35</v>
      </c>
      <c r="D21" s="10">
        <v>6.22</v>
      </c>
      <c r="E21" s="4">
        <f t="shared" si="1"/>
        <v>5.627009646302251</v>
      </c>
      <c r="F21" s="2">
        <v>1E-3</v>
      </c>
      <c r="G21" s="9">
        <v>0.22</v>
      </c>
      <c r="H21">
        <v>0.2</v>
      </c>
      <c r="I21" s="1">
        <f t="shared" si="2"/>
        <v>0.752</v>
      </c>
      <c r="J21">
        <v>1</v>
      </c>
      <c r="K21">
        <v>34</v>
      </c>
      <c r="L21"/>
      <c r="M21"/>
      <c r="N21"/>
      <c r="O21"/>
      <c r="P21"/>
    </row>
    <row r="22" spans="1:16" s="7" customFormat="1" ht="17" x14ac:dyDescent="0.25">
      <c r="B22" s="3">
        <f t="shared" si="0"/>
        <v>2.1693045781865616</v>
      </c>
      <c r="C22">
        <v>25</v>
      </c>
      <c r="D22" s="10">
        <v>3.54</v>
      </c>
      <c r="E22" s="4">
        <f t="shared" si="1"/>
        <v>7.0621468926553668</v>
      </c>
      <c r="F22" s="2">
        <v>1E-3</v>
      </c>
      <c r="G22" s="9">
        <v>0.22</v>
      </c>
      <c r="H22">
        <v>0.2</v>
      </c>
      <c r="I22" s="1">
        <f t="shared" si="2"/>
        <v>0.48599999999999993</v>
      </c>
      <c r="J22">
        <v>1</v>
      </c>
      <c r="K22">
        <v>34</v>
      </c>
      <c r="L22"/>
    </row>
    <row r="23" spans="1:16" s="7" customFormat="1" ht="17" x14ac:dyDescent="0.25">
      <c r="B23" s="3">
        <f t="shared" si="0"/>
        <v>2.4343224778007375</v>
      </c>
      <c r="C23">
        <v>15</v>
      </c>
      <c r="D23" s="10">
        <v>2.19</v>
      </c>
      <c r="E23" s="4">
        <f t="shared" si="1"/>
        <v>6.8493150684931505</v>
      </c>
      <c r="F23" s="2">
        <v>1E-3</v>
      </c>
      <c r="G23" s="9">
        <v>0.22</v>
      </c>
      <c r="H23">
        <v>0.2</v>
      </c>
      <c r="I23" s="1">
        <f t="shared" si="2"/>
        <v>0.21999999999999997</v>
      </c>
      <c r="J23">
        <v>1</v>
      </c>
      <c r="K23">
        <v>75</v>
      </c>
      <c r="L23"/>
    </row>
    <row r="24" spans="1:16" s="7" customFormat="1" ht="17" x14ac:dyDescent="0.25">
      <c r="B24" s="3">
        <f t="shared" si="0"/>
        <v>2.5819888974716116</v>
      </c>
      <c r="C24">
        <v>10</v>
      </c>
      <c r="D24" s="10">
        <v>1.4</v>
      </c>
      <c r="E24" s="4">
        <f t="shared" si="1"/>
        <v>7.1428571428571432</v>
      </c>
      <c r="F24" s="2">
        <v>1E-3</v>
      </c>
      <c r="G24" s="9">
        <v>0.22</v>
      </c>
      <c r="H24">
        <v>0.2</v>
      </c>
      <c r="I24" s="1">
        <f t="shared" si="2"/>
        <v>8.7000000000000022E-2</v>
      </c>
      <c r="J24">
        <v>1</v>
      </c>
      <c r="K24">
        <v>150</v>
      </c>
      <c r="L24" t="s">
        <v>26</v>
      </c>
    </row>
    <row r="25" spans="1:16" s="7" customFormat="1" ht="17" x14ac:dyDescent="0.25">
      <c r="B25" s="3">
        <f t="shared" si="0"/>
        <v>2.9814239699997191</v>
      </c>
      <c r="C25">
        <v>15</v>
      </c>
      <c r="D25" s="10">
        <v>1.75</v>
      </c>
      <c r="E25" s="4">
        <f t="shared" si="1"/>
        <v>8.5714285714285712</v>
      </c>
      <c r="F25" s="2">
        <v>1E-3</v>
      </c>
      <c r="G25" s="9">
        <v>0.22</v>
      </c>
      <c r="H25">
        <v>0.2</v>
      </c>
      <c r="I25" s="1">
        <f t="shared" si="2"/>
        <v>0.21999999999999997</v>
      </c>
      <c r="J25">
        <v>1</v>
      </c>
      <c r="K25">
        <v>50</v>
      </c>
      <c r="L25" t="s">
        <v>22</v>
      </c>
    </row>
    <row r="26" spans="1:16" s="7" customFormat="1" ht="17" x14ac:dyDescent="0.25">
      <c r="B26" s="3">
        <f t="shared" si="0"/>
        <v>3.1622776601683795</v>
      </c>
      <c r="C26">
        <v>10</v>
      </c>
      <c r="D26" s="10">
        <v>1.06</v>
      </c>
      <c r="E26" s="4">
        <f t="shared" si="1"/>
        <v>9.4339622641509422</v>
      </c>
      <c r="F26" s="2">
        <v>1E-3</v>
      </c>
      <c r="G26" s="9">
        <v>0.22</v>
      </c>
      <c r="H26">
        <v>0.2</v>
      </c>
      <c r="I26" s="1">
        <f t="shared" si="2"/>
        <v>8.7000000000000022E-2</v>
      </c>
      <c r="J26">
        <v>1</v>
      </c>
      <c r="K26">
        <v>100</v>
      </c>
      <c r="L26" t="s">
        <v>25</v>
      </c>
    </row>
    <row r="27" spans="1:16" s="7" customFormat="1" ht="17" x14ac:dyDescent="0.25">
      <c r="B27" s="3">
        <f t="shared" si="0"/>
        <v>3.5355339059327382</v>
      </c>
      <c r="C27">
        <v>10</v>
      </c>
      <c r="D27" s="10">
        <v>0.94</v>
      </c>
      <c r="E27" s="4">
        <f t="shared" si="1"/>
        <v>10.638297872340425</v>
      </c>
      <c r="F27" s="2">
        <v>1E-3</v>
      </c>
      <c r="G27" s="9">
        <v>0.22</v>
      </c>
      <c r="H27">
        <v>0.2</v>
      </c>
      <c r="I27" s="1">
        <f t="shared" si="2"/>
        <v>8.7000000000000022E-2</v>
      </c>
      <c r="J27">
        <v>1</v>
      </c>
      <c r="K27">
        <v>80</v>
      </c>
      <c r="L27" t="s">
        <v>25</v>
      </c>
    </row>
    <row r="28" spans="1:16" s="7" customFormat="1" ht="17" x14ac:dyDescent="0.25">
      <c r="B28" s="3">
        <f t="shared" si="0"/>
        <v>3.6155076303109346</v>
      </c>
      <c r="C28">
        <v>15</v>
      </c>
      <c r="D28" s="10">
        <v>1.41</v>
      </c>
      <c r="E28" s="4">
        <f t="shared" si="1"/>
        <v>10.638297872340425</v>
      </c>
      <c r="F28" s="2">
        <v>1E-3</v>
      </c>
      <c r="G28" s="9">
        <v>0.22</v>
      </c>
      <c r="H28">
        <v>0.2</v>
      </c>
      <c r="I28" s="1">
        <f t="shared" si="2"/>
        <v>0.21999999999999997</v>
      </c>
      <c r="J28">
        <v>1</v>
      </c>
      <c r="K28">
        <v>34</v>
      </c>
      <c r="L28"/>
    </row>
    <row r="29" spans="1:16" s="7" customFormat="1" ht="17" x14ac:dyDescent="0.25">
      <c r="B29" s="3">
        <f t="shared" si="0"/>
        <v>4.9302376776967298</v>
      </c>
      <c r="C29">
        <v>11</v>
      </c>
      <c r="D29" s="10">
        <v>0.74</v>
      </c>
      <c r="E29" s="4">
        <f t="shared" si="1"/>
        <v>14.864864864864865</v>
      </c>
      <c r="F29" s="2">
        <v>1E-3</v>
      </c>
      <c r="G29" s="9">
        <v>0.22</v>
      </c>
      <c r="H29">
        <v>0.2</v>
      </c>
      <c r="I29" s="1">
        <f t="shared" si="2"/>
        <v>0.11359999999999998</v>
      </c>
      <c r="J29">
        <v>1</v>
      </c>
      <c r="K29">
        <v>34</v>
      </c>
      <c r="L29" t="s">
        <v>25</v>
      </c>
    </row>
    <row r="30" spans="1:16" s="7" customFormat="1" ht="17" x14ac:dyDescent="0.25">
      <c r="B30" s="3">
        <f t="shared" ref="B30" si="3">F30^$C$38*C30^$C$41*K30^$C$40*C30^$C$39*10000</f>
        <v>4.519384537888671</v>
      </c>
      <c r="C30">
        <v>12</v>
      </c>
      <c r="D30" s="10">
        <v>0.89</v>
      </c>
      <c r="E30" s="4">
        <f t="shared" ref="E30" si="4">C30/D30</f>
        <v>13.48314606741573</v>
      </c>
      <c r="F30" s="2">
        <v>1E-3</v>
      </c>
      <c r="G30" s="9">
        <v>0.22</v>
      </c>
      <c r="H30">
        <v>0.2</v>
      </c>
      <c r="I30" s="1">
        <f t="shared" ref="I30" si="5">$G$38*C30+$G$39</f>
        <v>0.14019999999999999</v>
      </c>
      <c r="J30">
        <v>1</v>
      </c>
      <c r="K30">
        <v>34</v>
      </c>
      <c r="L30" t="s">
        <v>25</v>
      </c>
    </row>
    <row r="31" spans="1:16" s="7" customFormat="1" ht="17" x14ac:dyDescent="0.25">
      <c r="B31" s="3">
        <f t="shared" ref="B31" si="6">F31^$C$38*C31^$C$41*K31^$C$40*C31^$C$39*10000</f>
        <v>4.1717395734356959</v>
      </c>
      <c r="C31">
        <v>13</v>
      </c>
      <c r="D31" s="10">
        <v>1.07</v>
      </c>
      <c r="E31" s="4">
        <f t="shared" ref="E31" si="7">C31/D31</f>
        <v>12.149532710280374</v>
      </c>
      <c r="F31" s="2">
        <v>1E-3</v>
      </c>
      <c r="G31" s="9">
        <v>0.22</v>
      </c>
      <c r="H31">
        <v>0.2</v>
      </c>
      <c r="I31" s="1">
        <f t="shared" ref="I31" si="8">$G$38*C31+$G$39</f>
        <v>0.1668</v>
      </c>
      <c r="J31">
        <v>1</v>
      </c>
      <c r="K31">
        <v>34</v>
      </c>
      <c r="L31" t="s">
        <v>25</v>
      </c>
    </row>
    <row r="32" spans="1:16" s="7" customFormat="1" ht="17" x14ac:dyDescent="0.25">
      <c r="B32" s="19">
        <v>4.5190000000000001</v>
      </c>
      <c r="C32" s="20">
        <v>14</v>
      </c>
      <c r="D32" s="21">
        <v>1.24</v>
      </c>
      <c r="E32" s="22">
        <v>13.48</v>
      </c>
      <c r="F32" s="23">
        <v>1E-3</v>
      </c>
      <c r="G32" s="24">
        <v>0.22</v>
      </c>
      <c r="H32" s="20">
        <v>0.2</v>
      </c>
      <c r="I32" s="25">
        <v>0.14019999999999999</v>
      </c>
      <c r="J32" s="20">
        <v>1</v>
      </c>
      <c r="K32" s="20">
        <v>34</v>
      </c>
      <c r="L32" t="s">
        <v>25</v>
      </c>
    </row>
    <row r="33" spans="2:12" s="7" customFormat="1" ht="17" x14ac:dyDescent="0.25">
      <c r="B33" s="3">
        <f t="shared" ref="B33:B34" si="9">F33^$C$38*C33^$C$41*K33^$C$40*C33^$C$39*10000</f>
        <v>2.2821773229381912</v>
      </c>
      <c r="C33">
        <v>8</v>
      </c>
      <c r="D33" s="10">
        <v>1.04</v>
      </c>
      <c r="E33" s="4">
        <f t="shared" ref="E33:E34" si="10">C33/D33</f>
        <v>7.6923076923076916</v>
      </c>
      <c r="F33" s="2">
        <v>1E-3</v>
      </c>
      <c r="G33" s="9">
        <v>0.22</v>
      </c>
      <c r="H33">
        <v>0.2</v>
      </c>
      <c r="I33" s="1">
        <f t="shared" ref="I33:I34" si="11">$G$38*C33+$G$39</f>
        <v>3.3799999999999997E-2</v>
      </c>
      <c r="J33">
        <v>1</v>
      </c>
      <c r="K33">
        <v>300</v>
      </c>
      <c r="L33" t="s">
        <v>30</v>
      </c>
    </row>
    <row r="34" spans="2:12" s="7" customFormat="1" ht="17" x14ac:dyDescent="0.25">
      <c r="B34" s="3">
        <f t="shared" si="9"/>
        <v>1.8077538151554677</v>
      </c>
      <c r="C34">
        <v>30</v>
      </c>
      <c r="D34" s="10">
        <v>4.78</v>
      </c>
      <c r="E34" s="4">
        <f t="shared" si="10"/>
        <v>6.2761506276150625</v>
      </c>
      <c r="F34" s="2">
        <v>1E-3</v>
      </c>
      <c r="G34" s="9">
        <v>0.22</v>
      </c>
      <c r="H34">
        <v>0.2</v>
      </c>
      <c r="I34" s="1">
        <f t="shared" si="11"/>
        <v>0.61899999999999999</v>
      </c>
      <c r="J34">
        <v>1</v>
      </c>
      <c r="K34">
        <v>34</v>
      </c>
      <c r="L34" t="s">
        <v>31</v>
      </c>
    </row>
    <row r="35" spans="2:12" s="7" customFormat="1" ht="17" x14ac:dyDescent="0.25">
      <c r="B35" s="3"/>
      <c r="C35"/>
      <c r="D35" s="10"/>
      <c r="E35" s="4"/>
      <c r="F35" s="2"/>
      <c r="G35" s="9"/>
      <c r="H35"/>
      <c r="I35" s="1"/>
      <c r="J35"/>
      <c r="K35"/>
      <c r="L35"/>
    </row>
    <row r="36" spans="2:12" s="7" customFormat="1" ht="17" x14ac:dyDescent="0.25">
      <c r="B36" s="3"/>
      <c r="C36"/>
      <c r="D36" s="10"/>
      <c r="E36" s="4"/>
      <c r="F36" s="2"/>
      <c r="G36" s="9"/>
      <c r="H36"/>
      <c r="I36" s="1"/>
      <c r="J36"/>
      <c r="K36"/>
      <c r="L36"/>
    </row>
    <row r="37" spans="2:12" ht="17" x14ac:dyDescent="0.25">
      <c r="B37" s="4" t="s">
        <v>27</v>
      </c>
      <c r="C37">
        <f>MAX(C2:C33)/MIN(C4:C33)</f>
        <v>10</v>
      </c>
      <c r="D37" s="10"/>
      <c r="F37" s="26">
        <f>MAX(F2:F33)/MIN(F4:F33)</f>
        <v>18.75</v>
      </c>
      <c r="G37" s="9"/>
      <c r="I37" s="6"/>
      <c r="K37">
        <f>MAX(K2:K33)/MIN(K4:K33)</f>
        <v>40</v>
      </c>
    </row>
    <row r="38" spans="2:12" ht="17" x14ac:dyDescent="0.25">
      <c r="B38" s="4" t="s">
        <v>16</v>
      </c>
      <c r="C38">
        <v>0.5</v>
      </c>
      <c r="D38" s="10"/>
      <c r="E38" s="5"/>
      <c r="F38" s="2" t="s">
        <v>19</v>
      </c>
      <c r="G38" s="11">
        <v>2.6599999999999999E-2</v>
      </c>
      <c r="I38" s="6"/>
    </row>
    <row r="39" spans="2:12" x14ac:dyDescent="0.2">
      <c r="B39" t="s">
        <v>9</v>
      </c>
      <c r="C39">
        <v>-0.5</v>
      </c>
      <c r="F39" t="s">
        <v>20</v>
      </c>
      <c r="G39" s="8">
        <v>-0.17899999999999999</v>
      </c>
    </row>
    <row r="40" spans="2:12" x14ac:dyDescent="0.2">
      <c r="B40" t="s">
        <v>14</v>
      </c>
      <c r="C40">
        <v>-0.5</v>
      </c>
    </row>
    <row r="41" spans="2:12" x14ac:dyDescent="0.2">
      <c r="B41" t="s">
        <v>15</v>
      </c>
      <c r="C41">
        <v>-0.5</v>
      </c>
    </row>
    <row r="45" spans="2:12" x14ac:dyDescent="0.2">
      <c r="B45" t="s">
        <v>11</v>
      </c>
    </row>
    <row r="47" spans="2:12" ht="17" x14ac:dyDescent="0.25">
      <c r="B47" s="12">
        <f t="shared" ref="B47:B63" si="12">G47</f>
        <v>0.7</v>
      </c>
      <c r="C47" s="13">
        <v>75</v>
      </c>
      <c r="D47" s="14">
        <v>27.87</v>
      </c>
      <c r="E47" s="15">
        <f t="shared" ref="E47:E63" si="13">C47/D47</f>
        <v>2.6910656620021527</v>
      </c>
      <c r="F47" s="16">
        <v>1E-3</v>
      </c>
      <c r="G47" s="17">
        <v>0.7</v>
      </c>
      <c r="H47" s="13">
        <v>0.2</v>
      </c>
      <c r="I47" s="18">
        <v>2.5000000000000001E-3</v>
      </c>
      <c r="J47" s="13">
        <v>1</v>
      </c>
      <c r="K47" s="13">
        <v>34</v>
      </c>
    </row>
    <row r="48" spans="2:12" ht="17" x14ac:dyDescent="0.25">
      <c r="B48" s="12">
        <f t="shared" si="12"/>
        <v>0.6</v>
      </c>
      <c r="C48" s="13">
        <v>75</v>
      </c>
      <c r="D48" s="14">
        <v>22.86</v>
      </c>
      <c r="E48" s="15">
        <f t="shared" si="13"/>
        <v>3.2808398950131235</v>
      </c>
      <c r="F48" s="16">
        <v>1E-3</v>
      </c>
      <c r="G48" s="17">
        <v>0.6</v>
      </c>
      <c r="H48" s="13">
        <v>0.2</v>
      </c>
      <c r="I48" s="18">
        <v>2.5000000000000001E-3</v>
      </c>
      <c r="J48" s="13">
        <v>1</v>
      </c>
      <c r="K48" s="13">
        <v>34</v>
      </c>
    </row>
    <row r="49" spans="2:11" ht="17" x14ac:dyDescent="0.25">
      <c r="B49" s="12">
        <f t="shared" si="12"/>
        <v>0.4</v>
      </c>
      <c r="C49" s="13">
        <v>75</v>
      </c>
      <c r="D49" s="14">
        <v>13.97</v>
      </c>
      <c r="E49" s="15">
        <f t="shared" si="13"/>
        <v>5.3686471009305654</v>
      </c>
      <c r="F49" s="16">
        <v>1E-3</v>
      </c>
      <c r="G49" s="17">
        <v>0.4</v>
      </c>
      <c r="H49" s="13">
        <v>0.2</v>
      </c>
      <c r="I49" s="18">
        <v>2.5000000000000001E-3</v>
      </c>
      <c r="J49" s="13">
        <v>1</v>
      </c>
      <c r="K49" s="13">
        <v>34</v>
      </c>
    </row>
    <row r="50" spans="2:11" ht="17" x14ac:dyDescent="0.25">
      <c r="B50" s="12">
        <f t="shared" si="12"/>
        <v>0.3</v>
      </c>
      <c r="C50" s="13">
        <v>75</v>
      </c>
      <c r="D50" s="14">
        <v>9.9700000000000006</v>
      </c>
      <c r="E50" s="15">
        <f t="shared" si="13"/>
        <v>7.5225677031093277</v>
      </c>
      <c r="F50" s="16">
        <v>1E-3</v>
      </c>
      <c r="G50" s="17">
        <v>0.3</v>
      </c>
      <c r="H50" s="13">
        <v>0.2</v>
      </c>
      <c r="I50" s="18">
        <v>2.5000000000000001E-3</v>
      </c>
      <c r="J50" s="13">
        <v>1</v>
      </c>
      <c r="K50" s="13">
        <v>34</v>
      </c>
    </row>
    <row r="51" spans="2:11" ht="17" x14ac:dyDescent="0.25">
      <c r="B51" s="12">
        <f t="shared" si="12"/>
        <v>0.27500000000000002</v>
      </c>
      <c r="C51" s="13">
        <v>75</v>
      </c>
      <c r="D51" s="14">
        <v>9.0399999999999991</v>
      </c>
      <c r="E51" s="15">
        <f t="shared" si="13"/>
        <v>8.2964601769911503</v>
      </c>
      <c r="F51" s="16">
        <v>1E-3</v>
      </c>
      <c r="G51" s="17">
        <v>0.27500000000000002</v>
      </c>
      <c r="H51" s="13">
        <v>0.2</v>
      </c>
      <c r="I51" s="18">
        <v>2.5000000000000001E-3</v>
      </c>
      <c r="J51" s="13">
        <v>1</v>
      </c>
      <c r="K51" s="13">
        <v>34</v>
      </c>
    </row>
    <row r="52" spans="2:11" ht="17" x14ac:dyDescent="0.25">
      <c r="B52" s="12">
        <f t="shared" si="12"/>
        <v>0.25</v>
      </c>
      <c r="C52" s="13">
        <v>75</v>
      </c>
      <c r="D52" s="14">
        <v>8.18</v>
      </c>
      <c r="E52" s="15">
        <f t="shared" si="13"/>
        <v>9.1687041564792171</v>
      </c>
      <c r="F52" s="16">
        <v>1E-3</v>
      </c>
      <c r="G52" s="17">
        <v>0.25</v>
      </c>
      <c r="H52" s="13">
        <v>0.2</v>
      </c>
      <c r="I52" s="18">
        <v>2.5000000000000001E-3</v>
      </c>
      <c r="J52" s="13">
        <v>1</v>
      </c>
      <c r="K52" s="13">
        <v>34</v>
      </c>
    </row>
    <row r="53" spans="2:11" ht="17" x14ac:dyDescent="0.25">
      <c r="B53" s="12">
        <f t="shared" si="12"/>
        <v>0.23</v>
      </c>
      <c r="C53" s="13">
        <v>75</v>
      </c>
      <c r="D53" s="14">
        <v>7.65</v>
      </c>
      <c r="E53" s="15">
        <f t="shared" si="13"/>
        <v>9.8039215686274499</v>
      </c>
      <c r="F53" s="16">
        <v>1E-3</v>
      </c>
      <c r="G53" s="17">
        <v>0.23</v>
      </c>
      <c r="H53" s="13">
        <v>0.2</v>
      </c>
      <c r="I53" s="18">
        <v>2.5000000000000001E-3</v>
      </c>
      <c r="J53" s="13">
        <v>1</v>
      </c>
      <c r="K53" s="13">
        <v>34</v>
      </c>
    </row>
    <row r="54" spans="2:11" ht="17" x14ac:dyDescent="0.25">
      <c r="B54" s="12">
        <f t="shared" si="12"/>
        <v>0.22</v>
      </c>
      <c r="C54" s="13">
        <v>75</v>
      </c>
      <c r="D54" s="14">
        <v>7.54</v>
      </c>
      <c r="E54" s="15">
        <f t="shared" si="13"/>
        <v>9.9469496021220163</v>
      </c>
      <c r="F54" s="16">
        <v>1E-3</v>
      </c>
      <c r="G54" s="17">
        <v>0.22</v>
      </c>
      <c r="H54" s="13">
        <v>0.2</v>
      </c>
      <c r="I54" s="18">
        <v>2.5000000000000001E-3</v>
      </c>
      <c r="J54" s="13">
        <v>1</v>
      </c>
      <c r="K54" s="13">
        <v>34</v>
      </c>
    </row>
    <row r="55" spans="2:11" ht="17" x14ac:dyDescent="0.25">
      <c r="B55" s="12">
        <f t="shared" si="12"/>
        <v>0.21</v>
      </c>
      <c r="C55" s="13">
        <v>75</v>
      </c>
      <c r="D55" s="14">
        <v>7.83</v>
      </c>
      <c r="E55" s="15">
        <f t="shared" si="13"/>
        <v>9.5785440613026811</v>
      </c>
      <c r="F55" s="16">
        <v>1E-3</v>
      </c>
      <c r="G55" s="17">
        <v>0.21</v>
      </c>
      <c r="H55" s="13">
        <v>0.2</v>
      </c>
      <c r="I55" s="18">
        <v>2.5000000000000001E-3</v>
      </c>
      <c r="J55" s="13">
        <v>1</v>
      </c>
      <c r="K55" s="13">
        <v>34</v>
      </c>
    </row>
    <row r="56" spans="2:11" ht="17" x14ac:dyDescent="0.25">
      <c r="B56" s="12">
        <f t="shared" si="12"/>
        <v>-0.02</v>
      </c>
      <c r="C56" s="13">
        <v>75</v>
      </c>
      <c r="D56" s="14">
        <v>2.2599999999999998</v>
      </c>
      <c r="E56" s="15">
        <f t="shared" si="13"/>
        <v>33.185840707964601</v>
      </c>
      <c r="F56" s="16">
        <v>1E-3</v>
      </c>
      <c r="G56" s="17">
        <v>-0.02</v>
      </c>
      <c r="H56" s="13">
        <v>0.2</v>
      </c>
      <c r="I56" s="18">
        <v>2.5000000000000001E-3</v>
      </c>
      <c r="J56" s="13">
        <v>1</v>
      </c>
      <c r="K56" s="13">
        <v>34</v>
      </c>
    </row>
    <row r="57" spans="2:11" ht="17" x14ac:dyDescent="0.25">
      <c r="B57" s="12">
        <f t="shared" si="12"/>
        <v>-0.03</v>
      </c>
      <c r="C57" s="13">
        <v>75</v>
      </c>
      <c r="D57" s="14">
        <v>2.75</v>
      </c>
      <c r="E57" s="15">
        <f t="shared" si="13"/>
        <v>27.272727272727273</v>
      </c>
      <c r="F57" s="16">
        <v>1E-3</v>
      </c>
      <c r="G57" s="17">
        <v>-0.03</v>
      </c>
      <c r="H57" s="13">
        <v>0.2</v>
      </c>
      <c r="I57" s="18">
        <v>2.5000000000000001E-3</v>
      </c>
      <c r="J57" s="13">
        <v>1</v>
      </c>
      <c r="K57" s="13">
        <v>34</v>
      </c>
    </row>
    <row r="58" spans="2:11" ht="17" x14ac:dyDescent="0.25">
      <c r="B58" s="12">
        <f t="shared" si="12"/>
        <v>-0.05</v>
      </c>
      <c r="C58" s="13">
        <v>75</v>
      </c>
      <c r="D58" s="14">
        <v>3.66</v>
      </c>
      <c r="E58" s="15">
        <f t="shared" si="13"/>
        <v>20.491803278688522</v>
      </c>
      <c r="F58" s="16">
        <v>1E-3</v>
      </c>
      <c r="G58" s="17">
        <v>-0.05</v>
      </c>
      <c r="H58" s="13">
        <v>0.2</v>
      </c>
      <c r="I58" s="18">
        <v>2.5000000000000001E-3</v>
      </c>
      <c r="J58" s="13">
        <v>1</v>
      </c>
      <c r="K58" s="13">
        <v>34</v>
      </c>
    </row>
    <row r="59" spans="2:11" ht="17" x14ac:dyDescent="0.25">
      <c r="B59" s="12">
        <f t="shared" si="12"/>
        <v>-0.1</v>
      </c>
      <c r="C59" s="13">
        <v>75</v>
      </c>
      <c r="D59" s="14">
        <v>5.73</v>
      </c>
      <c r="E59" s="15">
        <f t="shared" si="13"/>
        <v>13.089005235602093</v>
      </c>
      <c r="F59" s="16">
        <v>1E-3</v>
      </c>
      <c r="G59" s="17">
        <v>-0.1</v>
      </c>
      <c r="H59" s="13">
        <v>0.2</v>
      </c>
      <c r="I59" s="18">
        <v>2.5000000000000001E-3</v>
      </c>
      <c r="J59" s="13">
        <v>1</v>
      </c>
      <c r="K59" s="13">
        <v>34</v>
      </c>
    </row>
    <row r="60" spans="2:11" ht="17" x14ac:dyDescent="0.25">
      <c r="B60" s="12">
        <f t="shared" si="12"/>
        <v>-0.2</v>
      </c>
      <c r="C60" s="13">
        <v>75</v>
      </c>
      <c r="D60" s="14">
        <v>9.76</v>
      </c>
      <c r="E60" s="15">
        <f t="shared" si="13"/>
        <v>7.6844262295081966</v>
      </c>
      <c r="F60" s="16">
        <v>1E-3</v>
      </c>
      <c r="G60" s="17">
        <v>-0.2</v>
      </c>
      <c r="H60" s="13">
        <v>0.2</v>
      </c>
      <c r="I60" s="18">
        <v>2.5000000000000001E-3</v>
      </c>
      <c r="J60" s="13">
        <v>1</v>
      </c>
      <c r="K60" s="13">
        <v>34</v>
      </c>
    </row>
    <row r="61" spans="2:11" ht="17" x14ac:dyDescent="0.25">
      <c r="B61" s="12">
        <f t="shared" si="12"/>
        <v>-0.3</v>
      </c>
      <c r="C61" s="13">
        <v>75</v>
      </c>
      <c r="D61" s="14">
        <v>13.96</v>
      </c>
      <c r="E61" s="15">
        <f t="shared" si="13"/>
        <v>5.3724928366762175</v>
      </c>
      <c r="F61" s="16">
        <v>1E-3</v>
      </c>
      <c r="G61" s="17">
        <v>-0.3</v>
      </c>
      <c r="H61" s="13">
        <v>0.2</v>
      </c>
      <c r="I61" s="18">
        <v>2.5000000000000001E-3</v>
      </c>
      <c r="J61" s="13">
        <v>1</v>
      </c>
      <c r="K61" s="13">
        <v>34</v>
      </c>
    </row>
    <row r="62" spans="2:11" ht="17" x14ac:dyDescent="0.25">
      <c r="B62" s="12">
        <f t="shared" si="12"/>
        <v>-0.4</v>
      </c>
      <c r="C62" s="13">
        <v>75</v>
      </c>
      <c r="D62" s="14">
        <v>18.38</v>
      </c>
      <c r="E62" s="15">
        <f t="shared" si="13"/>
        <v>4.0805223068552774</v>
      </c>
      <c r="F62" s="16">
        <v>1E-3</v>
      </c>
      <c r="G62" s="17">
        <v>-0.4</v>
      </c>
      <c r="H62" s="13">
        <v>0.2</v>
      </c>
      <c r="I62" s="18">
        <v>2.5000000000000001E-3</v>
      </c>
      <c r="J62" s="13">
        <v>1</v>
      </c>
      <c r="K62" s="13">
        <v>34</v>
      </c>
    </row>
    <row r="63" spans="2:11" ht="17" x14ac:dyDescent="0.25">
      <c r="B63" s="12">
        <f t="shared" si="12"/>
        <v>-0.5</v>
      </c>
      <c r="C63" s="13">
        <v>76</v>
      </c>
      <c r="D63" s="14">
        <v>23.11</v>
      </c>
      <c r="E63" s="15">
        <f t="shared" si="13"/>
        <v>3.288619645175249</v>
      </c>
      <c r="F63" s="16">
        <v>1E-3</v>
      </c>
      <c r="G63" s="17">
        <v>-0.5</v>
      </c>
      <c r="H63" s="13">
        <v>0.2</v>
      </c>
      <c r="I63" s="18">
        <v>2.5000000000000001E-3</v>
      </c>
      <c r="J63" s="13"/>
      <c r="K63" s="13"/>
    </row>
    <row r="64" spans="2:11" ht="17" x14ac:dyDescent="0.25">
      <c r="B64" s="3"/>
      <c r="D64" s="10"/>
      <c r="E64" s="5"/>
      <c r="F64" s="2"/>
      <c r="G64" s="9"/>
      <c r="I64" s="1"/>
    </row>
    <row r="66" spans="2:12" x14ac:dyDescent="0.2">
      <c r="B66" t="s">
        <v>12</v>
      </c>
    </row>
    <row r="67" spans="2:12" ht="17" x14ac:dyDescent="0.25">
      <c r="C67">
        <v>75</v>
      </c>
      <c r="F67" s="2">
        <v>1E-3</v>
      </c>
      <c r="G67" s="8">
        <v>0.19400000000000001</v>
      </c>
      <c r="H67">
        <v>0.19</v>
      </c>
      <c r="I67" s="1">
        <v>2.5000000000000001E-3</v>
      </c>
      <c r="J67">
        <v>1</v>
      </c>
      <c r="K67">
        <v>34</v>
      </c>
    </row>
    <row r="68" spans="2:12" ht="17" x14ac:dyDescent="0.25">
      <c r="B68" s="5"/>
      <c r="C68">
        <v>75</v>
      </c>
      <c r="F68" s="2">
        <v>1E-3</v>
      </c>
      <c r="G68" s="8">
        <v>0.192</v>
      </c>
      <c r="H68">
        <v>0.19</v>
      </c>
      <c r="I68" s="1">
        <v>2.5000000000000001E-3</v>
      </c>
      <c r="J68">
        <v>1</v>
      </c>
      <c r="K68">
        <v>34</v>
      </c>
    </row>
    <row r="69" spans="2:12" ht="17" x14ac:dyDescent="0.25">
      <c r="B69" s="3"/>
      <c r="C69">
        <v>75</v>
      </c>
      <c r="D69" s="10"/>
      <c r="E69" s="5"/>
      <c r="F69" s="2">
        <v>1E-3</v>
      </c>
      <c r="G69" s="9">
        <v>-0.5</v>
      </c>
      <c r="H69">
        <v>0.19</v>
      </c>
      <c r="I69" s="1">
        <v>2.5000000000000001E-3</v>
      </c>
      <c r="J69">
        <v>1</v>
      </c>
      <c r="K69">
        <v>34</v>
      </c>
    </row>
    <row r="70" spans="2:12" ht="17" x14ac:dyDescent="0.25">
      <c r="B70" s="3"/>
      <c r="C70">
        <v>75</v>
      </c>
      <c r="D70" s="10"/>
      <c r="E70" s="5"/>
      <c r="F70" s="2">
        <v>1E-3</v>
      </c>
      <c r="G70" s="9">
        <v>0.19500000000000001</v>
      </c>
      <c r="H70">
        <v>0.19</v>
      </c>
      <c r="I70" s="1">
        <v>2.5000000000000001E-3</v>
      </c>
      <c r="J70">
        <v>1</v>
      </c>
      <c r="K70">
        <v>34</v>
      </c>
    </row>
    <row r="71" spans="2:12" ht="17" x14ac:dyDescent="0.25">
      <c r="B71" s="3"/>
      <c r="C71">
        <v>75</v>
      </c>
      <c r="D71" s="10">
        <v>6.91</v>
      </c>
      <c r="E71" s="5">
        <f>C71/D71</f>
        <v>10.85383502170767</v>
      </c>
      <c r="F71" s="2">
        <v>1E-3</v>
      </c>
      <c r="G71" s="9">
        <v>0.2</v>
      </c>
      <c r="H71">
        <v>0.19</v>
      </c>
      <c r="I71" s="1">
        <v>2.5000000000000001E-3</v>
      </c>
      <c r="J71">
        <v>1</v>
      </c>
      <c r="K71">
        <v>34</v>
      </c>
      <c r="L71" t="s">
        <v>18</v>
      </c>
    </row>
    <row r="72" spans="2:12" ht="17" x14ac:dyDescent="0.25">
      <c r="B72" s="3">
        <f>F72^$C$38*C72^$C$41*K72^$C$40*C72^$C$39*10000</f>
        <v>1.3284223283101428</v>
      </c>
      <c r="C72">
        <v>50</v>
      </c>
      <c r="D72" s="10">
        <v>9.08</v>
      </c>
      <c r="E72" s="4">
        <f>C72/D72</f>
        <v>5.5066079295154182</v>
      </c>
      <c r="F72" s="2">
        <v>1.5E-3</v>
      </c>
      <c r="G72" s="9">
        <v>0.22</v>
      </c>
      <c r="H72">
        <v>0.2</v>
      </c>
      <c r="I72" s="1">
        <f>$G$38*C72+$G$39</f>
        <v>1.1509999999999998</v>
      </c>
      <c r="J72">
        <v>1</v>
      </c>
      <c r="K72">
        <v>34</v>
      </c>
    </row>
    <row r="73" spans="2:12" ht="17" x14ac:dyDescent="0.25">
      <c r="B73" s="3">
        <f>F73^$C$38*C73^$C$41*K73^$C$40*C73^$C$39*10000</f>
        <v>6.779076806833003</v>
      </c>
      <c r="C73">
        <v>8</v>
      </c>
      <c r="D73" s="10">
        <v>0.32</v>
      </c>
      <c r="E73" s="4">
        <f>C73/D73</f>
        <v>25</v>
      </c>
      <c r="F73" s="2">
        <v>1E-3</v>
      </c>
      <c r="G73" s="9">
        <v>0.22</v>
      </c>
      <c r="H73">
        <v>0.2</v>
      </c>
      <c r="I73" s="1">
        <f>$G$38*C73+$G$39</f>
        <v>3.3799999999999997E-2</v>
      </c>
      <c r="J73">
        <v>1</v>
      </c>
      <c r="K73">
        <v>34</v>
      </c>
      <c r="L73" t="s">
        <v>29</v>
      </c>
    </row>
    <row r="74" spans="2:12" ht="17" x14ac:dyDescent="0.25">
      <c r="B74" s="3">
        <f>F74^$C$38*C74^$C$41*K74^$C$40*C74^$C$39*10000</f>
        <v>0.54232614454664041</v>
      </c>
      <c r="C74">
        <v>100</v>
      </c>
      <c r="D74" s="10">
        <v>36.4</v>
      </c>
      <c r="E74" s="4">
        <f>C74/D74</f>
        <v>2.7472527472527473</v>
      </c>
      <c r="F74" s="2">
        <v>1E-3</v>
      </c>
      <c r="G74" s="9">
        <v>0.22</v>
      </c>
      <c r="H74">
        <v>0.2</v>
      </c>
      <c r="I74" s="1">
        <f>$G$38*C74+$G$39</f>
        <v>2.4809999999999999</v>
      </c>
      <c r="J74">
        <v>2</v>
      </c>
      <c r="K74">
        <v>34</v>
      </c>
    </row>
    <row r="75" spans="2:12" ht="17" x14ac:dyDescent="0.25">
      <c r="B75" s="3">
        <f>F75^$C$38*C75^$C$41*K75^$C$40*C75^$C$39*10000</f>
        <v>0.63803075829016498</v>
      </c>
      <c r="C75">
        <v>85</v>
      </c>
      <c r="D75" s="10">
        <v>27.72</v>
      </c>
      <c r="E75" s="4">
        <f>C75/D75</f>
        <v>3.0663780663780664</v>
      </c>
      <c r="F75" s="2">
        <v>1E-3</v>
      </c>
      <c r="G75" s="9">
        <v>0.22</v>
      </c>
      <c r="H75">
        <v>0.2</v>
      </c>
      <c r="I75" s="1">
        <f>$G$38*C75+$G$39</f>
        <v>2.0819999999999999</v>
      </c>
      <c r="J75">
        <v>2</v>
      </c>
      <c r="K75">
        <v>34</v>
      </c>
    </row>
  </sheetData>
  <sortState xmlns:xlrd2="http://schemas.microsoft.com/office/spreadsheetml/2017/richdata2" ref="A2:P30">
    <sortCondition ref="B2:B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2024-01-18T17:55:22Z</dcterms:modified>
</cp:coreProperties>
</file>