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001BDC0F-4E20-5F45-ACC9-EE53E7B9E023}" xr6:coauthVersionLast="47" xr6:coauthVersionMax="47" xr10:uidLastSave="{00000000-0000-0000-0000-000000000000}"/>
  <bookViews>
    <workbookView xWindow="6900" yWindow="500" windowWidth="21900" windowHeight="1548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B2" i="1"/>
  <c r="E2" i="1"/>
  <c r="B44" i="1"/>
  <c r="E44" i="1"/>
  <c r="B3" i="1"/>
  <c r="B4" i="1"/>
  <c r="B37" i="1"/>
  <c r="E37" i="1"/>
  <c r="E52" i="1"/>
  <c r="E38" i="1"/>
  <c r="B38" i="1"/>
  <c r="E43" i="1"/>
  <c r="B43" i="1"/>
  <c r="E42" i="1"/>
  <c r="B42" i="1"/>
  <c r="E28" i="1"/>
  <c r="B28" i="1"/>
  <c r="E29" i="1"/>
  <c r="B29" i="1"/>
  <c r="E30" i="1"/>
  <c r="B30" i="1"/>
  <c r="E41" i="1"/>
  <c r="B41" i="1"/>
  <c r="E40" i="1"/>
  <c r="B40" i="1"/>
  <c r="E39" i="1"/>
  <c r="B39" i="1"/>
  <c r="E32" i="1"/>
  <c r="B32" i="1"/>
  <c r="E4" i="1"/>
  <c r="E3" i="1"/>
  <c r="B33" i="1"/>
  <c r="B34" i="1"/>
  <c r="B35" i="1"/>
  <c r="B36" i="1"/>
  <c r="B31" i="1"/>
  <c r="E36" i="1"/>
  <c r="E35" i="1"/>
  <c r="E34" i="1"/>
  <c r="E33" i="1"/>
  <c r="E31" i="1"/>
</calcChain>
</file>

<file path=xl/sharedStrings.xml><?xml version="1.0" encoding="utf-8"?>
<sst xmlns="http://schemas.openxmlformats.org/spreadsheetml/2006/main" count="29" uniqueCount="28">
  <si>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</si>
  <si>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</si>
  <si>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</si>
  <si>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</si>
  <si>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</si>
  <si>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</si>
  <si>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</si>
  <si>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</si>
  <si>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</si>
  <si>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</si>
  <si>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</si>
  <si>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</si>
  <si>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</si>
  <si>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nu_kin (um/s)</t>
  </si>
  <si>
    <t>exp of nu_kin</t>
  </si>
  <si>
    <t>exp of L</t>
  </si>
  <si>
    <t>exp of D</t>
  </si>
  <si>
    <t>LSODA integrator, dx=.3 um</t>
  </si>
  <si>
    <t>I think this is borderline stable/unstable -- the lambda is lower than the value at sigmaIcorner = 0.21, which bucks the trend</t>
  </si>
  <si>
    <t>This is smallest D before going unstable</t>
  </si>
  <si>
    <t>This is the smallest c_r I tried</t>
  </si>
  <si>
    <t>This is the largest nu_kin I tried</t>
  </si>
  <si>
    <t>This is the biggest c_r I tried</t>
  </si>
  <si>
    <t>This is the biggest D I tried</t>
  </si>
  <si>
    <t>This is the smallest nu_kin I tried</t>
  </si>
  <si>
    <t>mc</t>
  </si>
  <si>
    <t>bc</t>
  </si>
  <si>
    <t>Derived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</si>
</sst>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43565194233407E-2"/>
          <c:y val="6.8377794197272981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0.000</c:formatCode>
                <c:ptCount val="12"/>
                <c:pt idx="0">
                  <c:v>1.0846522890932808</c:v>
                </c:pt>
                <c:pt idx="1">
                  <c:v>0.76696498884737041</c:v>
                </c:pt>
                <c:pt idx="2">
                  <c:v>1.7149858514250884</c:v>
                </c:pt>
                <c:pt idx="3">
                  <c:v>0.54232614454664041</c:v>
                </c:pt>
                <c:pt idx="4">
                  <c:v>0.34299717028501764</c:v>
                </c:pt>
                <c:pt idx="5">
                  <c:v>0.30678599553894814</c:v>
                </c:pt>
                <c:pt idx="6">
                  <c:v>2.4253562503633295</c:v>
                </c:pt>
                <c:pt idx="7">
                  <c:v>3.4299717028501764</c:v>
                </c:pt>
                <c:pt idx="8">
                  <c:v>0.63245553203367577</c:v>
                </c:pt>
                <c:pt idx="9">
                  <c:v>0.44721359549995787</c:v>
                </c:pt>
                <c:pt idx="10">
                  <c:v>0.36514837167011066</c:v>
                </c:pt>
                <c:pt idx="11">
                  <c:v>1.6329931618554518</c:v>
                </c:pt>
              </c:numCache>
            </c:numRef>
          </c:xVal>
          <c:yVal>
            <c:numRef>
              <c:f>Sheet1!$E$2:$E$13</c:f>
              <c:numCache>
                <c:formatCode>0.00</c:formatCode>
                <c:ptCount val="12"/>
                <c:pt idx="0">
                  <c:v>9.9469496021220163</c:v>
                </c:pt>
                <c:pt idx="1">
                  <c:v>6.9637883008356551</c:v>
                </c:pt>
                <c:pt idx="2">
                  <c:v>15.789473684210526</c:v>
                </c:pt>
                <c:pt idx="3">
                  <c:v>4.9570389953734297</c:v>
                </c:pt>
                <c:pt idx="4">
                  <c:v>3.0537459283387625</c:v>
                </c:pt>
                <c:pt idx="5">
                  <c:v>2.7056277056277058</c:v>
                </c:pt>
                <c:pt idx="6">
                  <c:v>22.255192878338278</c:v>
                </c:pt>
                <c:pt idx="7">
                  <c:v>31.380753138075313</c:v>
                </c:pt>
                <c:pt idx="8">
                  <c:v>5.4744525547445262</c:v>
                </c:pt>
                <c:pt idx="9">
                  <c:v>3.5561877667140824</c:v>
                </c:pt>
                <c:pt idx="10">
                  <c:v>2.6483050847457625</c:v>
                </c:pt>
                <c:pt idx="11">
                  <c:v>15.306122448979592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43741685561293E-2"/>
          <c:y val="4.2317684606213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Sheet1!$B$28:$B$44</c:f>
              <c:numCache>
                <c:formatCode>0.000</c:formatCode>
                <c:ptCount val="17"/>
                <c:pt idx="0">
                  <c:v>0.7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-0.02</c:v>
                </c:pt>
                <c:pt idx="10">
                  <c:v>-0.03</c:v>
                </c:pt>
                <c:pt idx="11">
                  <c:v>-0.05</c:v>
                </c:pt>
                <c:pt idx="12">
                  <c:v>-0.1</c:v>
                </c:pt>
                <c:pt idx="13">
                  <c:v>-0.2</c:v>
                </c:pt>
                <c:pt idx="14">
                  <c:v>-0.3</c:v>
                </c:pt>
                <c:pt idx="15">
                  <c:v>-0.4</c:v>
                </c:pt>
                <c:pt idx="16">
                  <c:v>-0.5</c:v>
                </c:pt>
              </c:numCache>
            </c:numRef>
          </c:xVal>
          <c:yVal>
            <c:numRef>
              <c:f>Sheet1!$E$28:$E$44</c:f>
              <c:numCache>
                <c:formatCode>0.00</c:formatCode>
                <c:ptCount val="17"/>
                <c:pt idx="0">
                  <c:v>2.6910656620021527</c:v>
                </c:pt>
                <c:pt idx="1">
                  <c:v>3.2808398950131235</c:v>
                </c:pt>
                <c:pt idx="2">
                  <c:v>5.3686471009305654</c:v>
                </c:pt>
                <c:pt idx="3">
                  <c:v>7.5225677031093277</c:v>
                </c:pt>
                <c:pt idx="4">
                  <c:v>8.2964601769911503</c:v>
                </c:pt>
                <c:pt idx="5">
                  <c:v>9.1687041564792171</c:v>
                </c:pt>
                <c:pt idx="6">
                  <c:v>9.8039215686274499</c:v>
                </c:pt>
                <c:pt idx="7">
                  <c:v>9.9469496021220163</c:v>
                </c:pt>
                <c:pt idx="8">
                  <c:v>9.5785440613026811</c:v>
                </c:pt>
                <c:pt idx="9">
                  <c:v>33.185840707964601</c:v>
                </c:pt>
                <c:pt idx="10">
                  <c:v>27.272727272727273</c:v>
                </c:pt>
                <c:pt idx="11">
                  <c:v>20.491803278688522</c:v>
                </c:pt>
                <c:pt idx="12">
                  <c:v>13.089005235602093</c:v>
                </c:pt>
                <c:pt idx="13">
                  <c:v>7.6844262295081966</c:v>
                </c:pt>
                <c:pt idx="14">
                  <c:v>5.3724928366762175</c:v>
                </c:pt>
                <c:pt idx="15">
                  <c:v>4.0805223068552774</c:v>
                </c:pt>
                <c:pt idx="16">
                  <c:v>3.288619645175249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363977</xdr:colOff>
      <xdr:row>0</xdr:row>
      <xdr:rowOff>0</xdr:rowOff>
    </xdr:from>
    <xdr:to>
      <xdr:col>21</xdr:col>
      <xdr:colOff>659476</xdr:colOff>
      <xdr:row>31</xdr:row>
      <xdr:rowOff>184421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886417</xdr:colOff>
      <xdr:row>32</xdr:row>
      <xdr:rowOff>58438</xdr:rowOff>
    </xdr:from>
    <xdr:to>
      <xdr:col>19</xdr:col>
      <xdr:colOff>59358</xdr:colOff>
      <xdr:row>53</xdr:row>
      <xdr:rowOff>56301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52"/>
  <sheetViews>
    <sheetView tabSelected="1" zoomScale="94" workbookViewId="0">
      <pane ySplit="1" topLeftCell="A2" activePane="bottomLeft" state="frozen"/>
      <selection pane="bottomLeft" activeCell="I4" sqref="I4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4" max="4" width="10.83203125" style="8"/>
    <col min="5" max="5" width="11.6640625" bestFit="1" customWidth="1"/>
    <col min="6" max="6" width="14.33203125" customWidth="1"/>
    <col min="7" max="7" width="13.6640625" style="8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17</v>
      </c>
      <c r="B1" t="s">
        <v>8</v>
      </c>
      <c r="C1" t="s">
        <v>4</v>
      </c>
      <c r="D1" s="8" t="s">
        <v>2</v>
      </c>
      <c r="E1" t="s">
        <v>3</v>
      </c>
      <c r="F1" t="s">
        <v>0</v>
      </c>
      <c r="G1" s="8" t="s">
        <v>7</v>
      </c>
      <c r="H1" t="s">
        <v>6</v>
      </c>
      <c r="I1" s="1" t="s">
        <v>1</v>
      </c>
      <c r="J1" t="s">
        <v>5</v>
      </c>
      <c r="K1" t="s">
        <v>13</v>
      </c>
      <c r="N1" t="s">
        <v>27</v>
      </c>
    </row>
    <row r="2" spans="1:16" s="7" customFormat="1" ht="17" x14ac:dyDescent="0.25">
      <c r="B2" s="3">
        <f>F2^$C$19*C2^$C$22*K2^$C$21*I2^$C$20*10</f>
        <v>1.0846522890932808</v>
      </c>
      <c r="C2">
        <v>75</v>
      </c>
      <c r="D2" s="10">
        <v>7.54</v>
      </c>
      <c r="E2" s="4">
        <f t="shared" ref="E2" si="0">C2/D2</f>
        <v>9.9469496021220163</v>
      </c>
      <c r="F2" s="2">
        <v>1E-3</v>
      </c>
      <c r="G2" s="9">
        <v>0.22</v>
      </c>
      <c r="H2">
        <v>0.2</v>
      </c>
      <c r="I2" s="1">
        <v>2.5000000000000001E-3</v>
      </c>
      <c r="J2">
        <v>1</v>
      </c>
      <c r="K2">
        <v>34</v>
      </c>
      <c r="N2" s="7">
        <f>(I2*100-$G$20)/$G$19</f>
        <v>16.127819548872182</v>
      </c>
    </row>
    <row r="3" spans="1:16" ht="17" x14ac:dyDescent="0.25">
      <c r="B3" s="3">
        <f>F3^$C$19*C3^$C$22*K3^$C$21*I3^$C$20*10</f>
        <v>0.76696498884737041</v>
      </c>
      <c r="C3">
        <v>75</v>
      </c>
      <c r="D3" s="10">
        <v>10.77</v>
      </c>
      <c r="E3" s="4">
        <f t="shared" ref="E3:E5" si="1">C3/D3</f>
        <v>6.9637883008356551</v>
      </c>
      <c r="F3" s="2">
        <v>1E-3</v>
      </c>
      <c r="G3" s="9">
        <v>0.22</v>
      </c>
      <c r="H3">
        <v>0.2</v>
      </c>
      <c r="I3" s="6">
        <v>5.0000000000000001E-3</v>
      </c>
      <c r="J3">
        <v>1</v>
      </c>
      <c r="K3">
        <v>34</v>
      </c>
      <c r="L3" t="s">
        <v>22</v>
      </c>
      <c r="N3" s="7">
        <f t="shared" ref="N3:N13" si="2">(I3*100-$G$20)/$G$19</f>
        <v>25.526315789473689</v>
      </c>
    </row>
    <row r="4" spans="1:16" ht="17" x14ac:dyDescent="0.25">
      <c r="B4" s="3">
        <f>F4^$C$19*C4^$C$22*K4^$C$21*I4^$C$20*10</f>
        <v>1.7149858514250884</v>
      </c>
      <c r="C4">
        <v>75</v>
      </c>
      <c r="D4" s="10">
        <v>4.75</v>
      </c>
      <c r="E4" s="4">
        <f t="shared" si="1"/>
        <v>15.789473684210526</v>
      </c>
      <c r="F4" s="2">
        <v>1E-3</v>
      </c>
      <c r="G4" s="9">
        <v>0.22</v>
      </c>
      <c r="H4">
        <v>0.2</v>
      </c>
      <c r="I4" s="6">
        <v>1E-3</v>
      </c>
      <c r="J4">
        <v>1</v>
      </c>
      <c r="K4">
        <v>34</v>
      </c>
      <c r="N4" s="7">
        <f t="shared" si="2"/>
        <v>10.488721804511279</v>
      </c>
    </row>
    <row r="5" spans="1:16" s="7" customFormat="1" ht="17" x14ac:dyDescent="0.25">
      <c r="B5" s="3">
        <f t="shared" ref="B5" si="3">F5^$C$19*C5^$C$22*K5^$C$21*I5^$C$20*10</f>
        <v>0.54232614454664041</v>
      </c>
      <c r="C5">
        <v>75</v>
      </c>
      <c r="D5" s="10">
        <v>15.13</v>
      </c>
      <c r="E5" s="4">
        <f t="shared" si="1"/>
        <v>4.9570389953734297</v>
      </c>
      <c r="F5" s="2">
        <v>1E-4</v>
      </c>
      <c r="G5" s="9">
        <v>0.22</v>
      </c>
      <c r="H5">
        <v>0.2</v>
      </c>
      <c r="I5" s="1">
        <v>1E-3</v>
      </c>
      <c r="J5">
        <v>1</v>
      </c>
      <c r="K5">
        <v>34</v>
      </c>
      <c r="L5" t="s">
        <v>20</v>
      </c>
      <c r="N5" s="7">
        <f t="shared" si="2"/>
        <v>10.488721804511279</v>
      </c>
      <c r="P5" s="7" t="s">
        <v>10</v>
      </c>
    </row>
    <row r="6" spans="1:16" ht="17" x14ac:dyDescent="0.25">
      <c r="B6" s="3">
        <f t="shared" ref="B6" si="4">F6^$C$19*C6^$C$22*K6^$C$21*I6^$C$20*10</f>
        <v>0.34299717028501764</v>
      </c>
      <c r="C6">
        <v>75</v>
      </c>
      <c r="D6" s="10">
        <v>24.56</v>
      </c>
      <c r="E6" s="4">
        <f t="shared" ref="E6" si="5">C6/D6</f>
        <v>3.0537459283387625</v>
      </c>
      <c r="F6" s="2">
        <v>1E-4</v>
      </c>
      <c r="G6" s="9">
        <v>0.22</v>
      </c>
      <c r="H6">
        <v>0.2</v>
      </c>
      <c r="I6" s="1">
        <v>2.5000000000000001E-3</v>
      </c>
      <c r="J6">
        <v>1</v>
      </c>
      <c r="K6">
        <v>34</v>
      </c>
      <c r="N6" s="7">
        <f t="shared" si="2"/>
        <v>16.127819548872182</v>
      </c>
    </row>
    <row r="7" spans="1:16" ht="17" x14ac:dyDescent="0.25">
      <c r="B7" s="3">
        <f t="shared" ref="B7:B8" si="6">F7^$C$19*C7^$C$22*K7^$C$21*I7^$C$20*10</f>
        <v>0.30678599553894814</v>
      </c>
      <c r="C7">
        <v>75</v>
      </c>
      <c r="D7" s="10">
        <v>27.72</v>
      </c>
      <c r="E7" s="4">
        <f t="shared" ref="E7:E8" si="7">C7/D7</f>
        <v>2.7056277056277058</v>
      </c>
      <c r="F7" s="2">
        <v>8.0000000000000007E-5</v>
      </c>
      <c r="G7" s="9">
        <v>0.22</v>
      </c>
      <c r="H7">
        <v>0.2</v>
      </c>
      <c r="I7" s="1">
        <v>2.5000000000000001E-3</v>
      </c>
      <c r="J7">
        <v>1</v>
      </c>
      <c r="K7">
        <v>34</v>
      </c>
      <c r="L7" t="s">
        <v>19</v>
      </c>
      <c r="N7" s="7">
        <f t="shared" si="2"/>
        <v>16.127819548872182</v>
      </c>
    </row>
    <row r="8" spans="1:16" s="7" customFormat="1" ht="17" x14ac:dyDescent="0.25">
      <c r="B8" s="3">
        <f t="shared" si="6"/>
        <v>2.4253562503633295</v>
      </c>
      <c r="C8">
        <v>75</v>
      </c>
      <c r="D8" s="10">
        <v>3.37</v>
      </c>
      <c r="E8" s="4">
        <f t="shared" si="7"/>
        <v>22.255192878338278</v>
      </c>
      <c r="F8" s="2">
        <v>5.0000000000000001E-3</v>
      </c>
      <c r="G8" s="9">
        <v>0.22</v>
      </c>
      <c r="H8">
        <v>0.2</v>
      </c>
      <c r="I8" s="1">
        <v>2.5000000000000001E-3</v>
      </c>
      <c r="J8">
        <v>1</v>
      </c>
      <c r="K8">
        <v>34</v>
      </c>
      <c r="N8" s="7">
        <f t="shared" si="2"/>
        <v>16.127819548872182</v>
      </c>
      <c r="P8" s="7" t="s">
        <v>10</v>
      </c>
    </row>
    <row r="9" spans="1:16" s="7" customFormat="1" ht="17" x14ac:dyDescent="0.25">
      <c r="B9" s="3">
        <f t="shared" ref="B9:B10" si="8">F9^$C$19*C9^$C$22*K9^$C$21*I9^$C$20*10</f>
        <v>3.4299717028501764</v>
      </c>
      <c r="C9">
        <v>75</v>
      </c>
      <c r="D9" s="10">
        <v>2.39</v>
      </c>
      <c r="E9" s="4">
        <f t="shared" ref="E9:E10" si="9">C9/D9</f>
        <v>31.380753138075313</v>
      </c>
      <c r="F9" s="2">
        <v>0.01</v>
      </c>
      <c r="G9" s="9">
        <v>0.22</v>
      </c>
      <c r="H9">
        <v>0.2</v>
      </c>
      <c r="I9" s="1">
        <v>2.5000000000000001E-3</v>
      </c>
      <c r="J9">
        <v>1</v>
      </c>
      <c r="K9">
        <v>34</v>
      </c>
      <c r="L9" t="s">
        <v>23</v>
      </c>
      <c r="N9" s="7">
        <f t="shared" si="2"/>
        <v>16.127819548872182</v>
      </c>
    </row>
    <row r="10" spans="1:16" s="7" customFormat="1" ht="17" x14ac:dyDescent="0.25">
      <c r="B10" s="3">
        <f t="shared" si="8"/>
        <v>0.63245553203367577</v>
      </c>
      <c r="C10">
        <v>75</v>
      </c>
      <c r="D10" s="10">
        <v>13.7</v>
      </c>
      <c r="E10" s="4">
        <f t="shared" si="9"/>
        <v>5.4744525547445262</v>
      </c>
      <c r="F10" s="2">
        <v>1E-3</v>
      </c>
      <c r="G10" s="9">
        <v>0.22</v>
      </c>
      <c r="H10">
        <v>0.2</v>
      </c>
      <c r="I10" s="1">
        <v>2.5000000000000001E-3</v>
      </c>
      <c r="J10">
        <v>1</v>
      </c>
      <c r="K10">
        <v>100</v>
      </c>
      <c r="N10" s="7">
        <f t="shared" si="2"/>
        <v>16.127819548872182</v>
      </c>
    </row>
    <row r="11" spans="1:16" s="7" customFormat="1" ht="17" x14ac:dyDescent="0.25">
      <c r="B11" s="3">
        <f t="shared" ref="B11" si="10">F11^$C$19*C11^$C$22*K11^$C$21*I11^$C$20*10</f>
        <v>0.44721359549995787</v>
      </c>
      <c r="C11">
        <v>75</v>
      </c>
      <c r="D11" s="10">
        <v>21.09</v>
      </c>
      <c r="E11" s="4">
        <f t="shared" ref="E11" si="11">C11/D11</f>
        <v>3.5561877667140824</v>
      </c>
      <c r="F11" s="2">
        <v>1E-3</v>
      </c>
      <c r="G11" s="9">
        <v>0.22</v>
      </c>
      <c r="H11">
        <v>0.2</v>
      </c>
      <c r="I11" s="1">
        <v>2.5000000000000001E-3</v>
      </c>
      <c r="J11">
        <v>1</v>
      </c>
      <c r="K11">
        <v>200</v>
      </c>
      <c r="N11" s="7">
        <f t="shared" si="2"/>
        <v>16.127819548872182</v>
      </c>
    </row>
    <row r="12" spans="1:16" s="7" customFormat="1" ht="17" x14ac:dyDescent="0.25">
      <c r="B12" s="3">
        <f t="shared" ref="B12" si="12">F12^$C$19*C12^$C$22*K12^$C$21*I12^$C$20*10</f>
        <v>0.36514837167011066</v>
      </c>
      <c r="C12">
        <v>75</v>
      </c>
      <c r="D12" s="10">
        <v>28.32</v>
      </c>
      <c r="E12" s="4">
        <f t="shared" ref="E12" si="13">C12/D12</f>
        <v>2.6483050847457625</v>
      </c>
      <c r="F12" s="2">
        <v>1E-3</v>
      </c>
      <c r="G12" s="9">
        <v>0.22</v>
      </c>
      <c r="H12">
        <v>0.2</v>
      </c>
      <c r="I12" s="1">
        <v>2.5000000000000001E-3</v>
      </c>
      <c r="J12">
        <v>1</v>
      </c>
      <c r="K12">
        <v>300</v>
      </c>
      <c r="L12" t="s">
        <v>21</v>
      </c>
      <c r="N12" s="7">
        <f t="shared" si="2"/>
        <v>16.127819548872182</v>
      </c>
    </row>
    <row r="13" spans="1:16" s="7" customFormat="1" ht="17" x14ac:dyDescent="0.25">
      <c r="B13" s="3">
        <f t="shared" ref="B13" si="14">F13^$C$19*C13^$C$22*K13^$C$21*I13^$C$20*10</f>
        <v>1.6329931618554518</v>
      </c>
      <c r="C13">
        <v>75</v>
      </c>
      <c r="D13" s="10">
        <v>4.9000000000000004</v>
      </c>
      <c r="E13" s="4">
        <f t="shared" ref="E13" si="15">C13/D13</f>
        <v>15.306122448979592</v>
      </c>
      <c r="F13" s="2">
        <v>1E-3</v>
      </c>
      <c r="G13" s="9">
        <v>0.22</v>
      </c>
      <c r="H13">
        <v>0.2</v>
      </c>
      <c r="I13" s="1">
        <v>2.5000000000000001E-3</v>
      </c>
      <c r="J13">
        <v>1</v>
      </c>
      <c r="K13">
        <v>15</v>
      </c>
      <c r="L13" t="s">
        <v>24</v>
      </c>
      <c r="N13" s="7">
        <f t="shared" si="2"/>
        <v>16.127819548872182</v>
      </c>
    </row>
    <row r="14" spans="1:16" s="7" customFormat="1" ht="17" x14ac:dyDescent="0.25">
      <c r="B14" s="3"/>
      <c r="C14"/>
      <c r="D14" s="10"/>
      <c r="E14" s="5"/>
      <c r="F14" s="2"/>
      <c r="G14" s="9"/>
      <c r="H14"/>
      <c r="I14" s="1"/>
      <c r="J14"/>
      <c r="K14"/>
      <c r="L14"/>
    </row>
    <row r="15" spans="1:16" s="7" customFormat="1" ht="17" x14ac:dyDescent="0.25">
      <c r="B15" s="3"/>
      <c r="C15"/>
      <c r="D15" s="10"/>
      <c r="E15" s="5"/>
      <c r="F15" s="2"/>
      <c r="G15" s="9"/>
      <c r="H15"/>
      <c r="I15" s="1"/>
      <c r="J15"/>
      <c r="K15"/>
      <c r="L15"/>
    </row>
    <row r="16" spans="1:16" s="7" customFormat="1" ht="17" x14ac:dyDescent="0.25">
      <c r="B16" s="3"/>
      <c r="C16"/>
      <c r="D16" s="10"/>
      <c r="E16" s="5"/>
      <c r="F16" s="2"/>
      <c r="G16" s="9"/>
      <c r="H16"/>
      <c r="I16" s="1"/>
      <c r="J16"/>
      <c r="K16"/>
      <c r="L16"/>
    </row>
    <row r="17" spans="2:12" s="7" customFormat="1" ht="17" x14ac:dyDescent="0.25">
      <c r="B17" s="3"/>
      <c r="C17"/>
      <c r="D17" s="10"/>
      <c r="E17" s="5"/>
      <c r="F17" s="2"/>
      <c r="G17" s="9"/>
      <c r="H17"/>
      <c r="I17" s="1"/>
      <c r="J17"/>
      <c r="K17"/>
      <c r="L17"/>
    </row>
    <row r="18" spans="2:12" ht="17" x14ac:dyDescent="0.25">
      <c r="B18" s="4"/>
      <c r="D18" s="10"/>
      <c r="E18" s="5"/>
      <c r="F18" s="2"/>
      <c r="G18" s="9"/>
      <c r="I18" s="6"/>
    </row>
    <row r="19" spans="2:12" ht="17" x14ac:dyDescent="0.25">
      <c r="B19" s="4" t="s">
        <v>16</v>
      </c>
      <c r="C19">
        <v>0.5</v>
      </c>
      <c r="D19" s="10"/>
      <c r="E19" s="5"/>
      <c r="F19" s="2" t="s">
        <v>25</v>
      </c>
      <c r="G19" s="11">
        <v>2.6599999999999999E-2</v>
      </c>
      <c r="I19" s="6"/>
    </row>
    <row r="20" spans="2:12" x14ac:dyDescent="0.2">
      <c r="B20" t="s">
        <v>9</v>
      </c>
      <c r="C20">
        <v>-0.5</v>
      </c>
      <c r="F20" t="s">
        <v>26</v>
      </c>
      <c r="G20" s="8">
        <v>-0.17899999999999999</v>
      </c>
    </row>
    <row r="21" spans="2:12" x14ac:dyDescent="0.2">
      <c r="B21" t="s">
        <v>14</v>
      </c>
      <c r="C21">
        <v>-0.5</v>
      </c>
    </row>
    <row r="22" spans="2:12" x14ac:dyDescent="0.2">
      <c r="B22" t="s">
        <v>15</v>
      </c>
      <c r="C22">
        <v>0</v>
      </c>
    </row>
    <row r="26" spans="2:12" x14ac:dyDescent="0.2">
      <c r="B26" t="s">
        <v>11</v>
      </c>
    </row>
    <row r="28" spans="2:12" ht="17" x14ac:dyDescent="0.25">
      <c r="B28" s="3">
        <f t="shared" ref="B28:B44" si="16">G28</f>
        <v>0.7</v>
      </c>
      <c r="C28">
        <v>75</v>
      </c>
      <c r="D28" s="10">
        <v>27.87</v>
      </c>
      <c r="E28" s="4">
        <f t="shared" ref="E28:E44" si="17">C28/D28</f>
        <v>2.6910656620021527</v>
      </c>
      <c r="F28" s="2">
        <v>1E-3</v>
      </c>
      <c r="G28" s="9">
        <v>0.7</v>
      </c>
      <c r="H28">
        <v>0.2</v>
      </c>
      <c r="I28" s="1">
        <v>2.5000000000000001E-3</v>
      </c>
      <c r="J28">
        <v>1</v>
      </c>
      <c r="K28">
        <v>34</v>
      </c>
    </row>
    <row r="29" spans="2:12" ht="17" x14ac:dyDescent="0.25">
      <c r="B29" s="3">
        <f t="shared" si="16"/>
        <v>0.6</v>
      </c>
      <c r="C29">
        <v>75</v>
      </c>
      <c r="D29" s="10">
        <v>22.86</v>
      </c>
      <c r="E29" s="4">
        <f t="shared" si="17"/>
        <v>3.2808398950131235</v>
      </c>
      <c r="F29" s="2">
        <v>1E-3</v>
      </c>
      <c r="G29" s="9">
        <v>0.6</v>
      </c>
      <c r="H29">
        <v>0.2</v>
      </c>
      <c r="I29" s="1">
        <v>2.5000000000000001E-3</v>
      </c>
      <c r="J29">
        <v>1</v>
      </c>
      <c r="K29">
        <v>34</v>
      </c>
    </row>
    <row r="30" spans="2:12" ht="17" x14ac:dyDescent="0.25">
      <c r="B30" s="3">
        <f t="shared" si="16"/>
        <v>0.4</v>
      </c>
      <c r="C30">
        <v>75</v>
      </c>
      <c r="D30" s="10">
        <v>13.97</v>
      </c>
      <c r="E30" s="4">
        <f t="shared" si="17"/>
        <v>5.3686471009305654</v>
      </c>
      <c r="F30" s="2">
        <v>1E-3</v>
      </c>
      <c r="G30" s="9">
        <v>0.4</v>
      </c>
      <c r="H30">
        <v>0.2</v>
      </c>
      <c r="I30" s="1">
        <v>2.5000000000000001E-3</v>
      </c>
      <c r="J30">
        <v>1</v>
      </c>
      <c r="K30">
        <v>34</v>
      </c>
    </row>
    <row r="31" spans="2:12" ht="17" x14ac:dyDescent="0.25">
      <c r="B31" s="3">
        <f t="shared" si="16"/>
        <v>0.3</v>
      </c>
      <c r="C31">
        <v>75</v>
      </c>
      <c r="D31" s="10">
        <v>9.9700000000000006</v>
      </c>
      <c r="E31" s="4">
        <f t="shared" si="17"/>
        <v>7.5225677031093277</v>
      </c>
      <c r="F31" s="2">
        <v>1E-3</v>
      </c>
      <c r="G31" s="9">
        <v>0.3</v>
      </c>
      <c r="H31">
        <v>0.2</v>
      </c>
      <c r="I31" s="1">
        <v>2.5000000000000001E-3</v>
      </c>
      <c r="J31">
        <v>1</v>
      </c>
      <c r="K31">
        <v>34</v>
      </c>
    </row>
    <row r="32" spans="2:12" ht="17" x14ac:dyDescent="0.25">
      <c r="B32" s="3">
        <f t="shared" si="16"/>
        <v>0.27500000000000002</v>
      </c>
      <c r="C32">
        <v>75</v>
      </c>
      <c r="D32" s="10">
        <v>9.0399999999999991</v>
      </c>
      <c r="E32" s="4">
        <f t="shared" si="17"/>
        <v>8.2964601769911503</v>
      </c>
      <c r="F32" s="2">
        <v>1E-3</v>
      </c>
      <c r="G32" s="9">
        <v>0.27500000000000002</v>
      </c>
      <c r="H32">
        <v>0.2</v>
      </c>
      <c r="I32" s="1">
        <v>2.5000000000000001E-3</v>
      </c>
      <c r="J32">
        <v>1</v>
      </c>
      <c r="K32">
        <v>34</v>
      </c>
    </row>
    <row r="33" spans="2:11" ht="17" x14ac:dyDescent="0.25">
      <c r="B33" s="3">
        <f t="shared" si="16"/>
        <v>0.25</v>
      </c>
      <c r="C33">
        <v>75</v>
      </c>
      <c r="D33" s="10">
        <v>8.18</v>
      </c>
      <c r="E33" s="4">
        <f t="shared" si="17"/>
        <v>9.1687041564792171</v>
      </c>
      <c r="F33" s="2">
        <v>1E-3</v>
      </c>
      <c r="G33" s="9">
        <v>0.25</v>
      </c>
      <c r="H33">
        <v>0.2</v>
      </c>
      <c r="I33" s="1">
        <v>2.5000000000000001E-3</v>
      </c>
      <c r="J33">
        <v>1</v>
      </c>
      <c r="K33">
        <v>34</v>
      </c>
    </row>
    <row r="34" spans="2:11" ht="17" x14ac:dyDescent="0.25">
      <c r="B34" s="3">
        <f t="shared" si="16"/>
        <v>0.23</v>
      </c>
      <c r="C34">
        <v>75</v>
      </c>
      <c r="D34" s="10">
        <v>7.65</v>
      </c>
      <c r="E34" s="4">
        <f t="shared" si="17"/>
        <v>9.8039215686274499</v>
      </c>
      <c r="F34" s="2">
        <v>1E-3</v>
      </c>
      <c r="G34" s="9">
        <v>0.23</v>
      </c>
      <c r="H34">
        <v>0.2</v>
      </c>
      <c r="I34" s="1">
        <v>2.5000000000000001E-3</v>
      </c>
      <c r="J34">
        <v>1</v>
      </c>
      <c r="K34">
        <v>34</v>
      </c>
    </row>
    <row r="35" spans="2:11" ht="17" x14ac:dyDescent="0.25">
      <c r="B35" s="3">
        <f t="shared" si="16"/>
        <v>0.22</v>
      </c>
      <c r="C35">
        <v>75</v>
      </c>
      <c r="D35" s="10">
        <v>7.54</v>
      </c>
      <c r="E35" s="4">
        <f t="shared" si="17"/>
        <v>9.9469496021220163</v>
      </c>
      <c r="F35" s="2">
        <v>1E-3</v>
      </c>
      <c r="G35" s="9">
        <v>0.22</v>
      </c>
      <c r="H35">
        <v>0.2</v>
      </c>
      <c r="I35" s="1">
        <v>2.5000000000000001E-3</v>
      </c>
      <c r="J35">
        <v>1</v>
      </c>
      <c r="K35">
        <v>34</v>
      </c>
    </row>
    <row r="36" spans="2:11" ht="17" x14ac:dyDescent="0.25">
      <c r="B36" s="3">
        <f t="shared" si="16"/>
        <v>0.21</v>
      </c>
      <c r="C36">
        <v>75</v>
      </c>
      <c r="D36" s="10">
        <v>7.83</v>
      </c>
      <c r="E36" s="4">
        <f t="shared" si="17"/>
        <v>9.5785440613026811</v>
      </c>
      <c r="F36" s="2">
        <v>1E-3</v>
      </c>
      <c r="G36" s="9">
        <v>0.21</v>
      </c>
      <c r="H36">
        <v>0.2</v>
      </c>
      <c r="I36" s="1">
        <v>2.5000000000000001E-3</v>
      </c>
      <c r="J36">
        <v>1</v>
      </c>
      <c r="K36">
        <v>34</v>
      </c>
    </row>
    <row r="37" spans="2:11" ht="17" x14ac:dyDescent="0.25">
      <c r="B37" s="3">
        <f t="shared" si="16"/>
        <v>-0.02</v>
      </c>
      <c r="C37">
        <v>75</v>
      </c>
      <c r="D37" s="10">
        <v>2.2599999999999998</v>
      </c>
      <c r="E37" s="4">
        <f t="shared" si="17"/>
        <v>33.185840707964601</v>
      </c>
      <c r="F37" s="2">
        <v>1E-3</v>
      </c>
      <c r="G37" s="9">
        <v>-0.02</v>
      </c>
      <c r="H37">
        <v>0.2</v>
      </c>
      <c r="I37" s="1">
        <v>2.5000000000000001E-3</v>
      </c>
      <c r="J37">
        <v>1</v>
      </c>
      <c r="K37">
        <v>34</v>
      </c>
    </row>
    <row r="38" spans="2:11" ht="17" x14ac:dyDescent="0.25">
      <c r="B38" s="3">
        <f t="shared" si="16"/>
        <v>-0.03</v>
      </c>
      <c r="C38">
        <v>75</v>
      </c>
      <c r="D38" s="10">
        <v>2.75</v>
      </c>
      <c r="E38" s="4">
        <f t="shared" si="17"/>
        <v>27.272727272727273</v>
      </c>
      <c r="F38" s="2">
        <v>1E-3</v>
      </c>
      <c r="G38" s="9">
        <v>-0.03</v>
      </c>
      <c r="H38">
        <v>0.2</v>
      </c>
      <c r="I38" s="1">
        <v>2.5000000000000001E-3</v>
      </c>
      <c r="J38">
        <v>1</v>
      </c>
      <c r="K38">
        <v>34</v>
      </c>
    </row>
    <row r="39" spans="2:11" ht="17" x14ac:dyDescent="0.25">
      <c r="B39" s="3">
        <f t="shared" si="16"/>
        <v>-0.05</v>
      </c>
      <c r="C39">
        <v>75</v>
      </c>
      <c r="D39" s="10">
        <v>3.66</v>
      </c>
      <c r="E39" s="4">
        <f t="shared" si="17"/>
        <v>20.491803278688522</v>
      </c>
      <c r="F39" s="2">
        <v>1E-3</v>
      </c>
      <c r="G39" s="9">
        <v>-0.05</v>
      </c>
      <c r="H39">
        <v>0.2</v>
      </c>
      <c r="I39" s="1">
        <v>2.5000000000000001E-3</v>
      </c>
      <c r="J39">
        <v>1</v>
      </c>
      <c r="K39">
        <v>34</v>
      </c>
    </row>
    <row r="40" spans="2:11" ht="17" x14ac:dyDescent="0.25">
      <c r="B40" s="3">
        <f t="shared" si="16"/>
        <v>-0.1</v>
      </c>
      <c r="C40">
        <v>75</v>
      </c>
      <c r="D40" s="10">
        <v>5.73</v>
      </c>
      <c r="E40" s="4">
        <f t="shared" si="17"/>
        <v>13.089005235602093</v>
      </c>
      <c r="F40" s="2">
        <v>1E-3</v>
      </c>
      <c r="G40" s="9">
        <v>-0.1</v>
      </c>
      <c r="H40">
        <v>0.2</v>
      </c>
      <c r="I40" s="1">
        <v>2.5000000000000001E-3</v>
      </c>
      <c r="J40">
        <v>1</v>
      </c>
      <c r="K40">
        <v>34</v>
      </c>
    </row>
    <row r="41" spans="2:11" ht="17" x14ac:dyDescent="0.25">
      <c r="B41" s="3">
        <f t="shared" si="16"/>
        <v>-0.2</v>
      </c>
      <c r="C41">
        <v>75</v>
      </c>
      <c r="D41" s="10">
        <v>9.76</v>
      </c>
      <c r="E41" s="4">
        <f t="shared" si="17"/>
        <v>7.6844262295081966</v>
      </c>
      <c r="F41" s="2">
        <v>1E-3</v>
      </c>
      <c r="G41" s="9">
        <v>-0.2</v>
      </c>
      <c r="H41">
        <v>0.2</v>
      </c>
      <c r="I41" s="1">
        <v>2.5000000000000001E-3</v>
      </c>
      <c r="J41">
        <v>1</v>
      </c>
      <c r="K41">
        <v>34</v>
      </c>
    </row>
    <row r="42" spans="2:11" ht="17" x14ac:dyDescent="0.25">
      <c r="B42" s="3">
        <f t="shared" si="16"/>
        <v>-0.3</v>
      </c>
      <c r="C42">
        <v>75</v>
      </c>
      <c r="D42" s="10">
        <v>13.96</v>
      </c>
      <c r="E42" s="4">
        <f t="shared" si="17"/>
        <v>5.3724928366762175</v>
      </c>
      <c r="F42" s="2">
        <v>1E-3</v>
      </c>
      <c r="G42" s="9">
        <v>-0.3</v>
      </c>
      <c r="H42">
        <v>0.2</v>
      </c>
      <c r="I42" s="1">
        <v>2.5000000000000001E-3</v>
      </c>
      <c r="J42">
        <v>1</v>
      </c>
      <c r="K42">
        <v>34</v>
      </c>
    </row>
    <row r="43" spans="2:11" ht="17" x14ac:dyDescent="0.25">
      <c r="B43" s="3">
        <f t="shared" si="16"/>
        <v>-0.4</v>
      </c>
      <c r="C43">
        <v>75</v>
      </c>
      <c r="D43" s="10">
        <v>18.38</v>
      </c>
      <c r="E43" s="4">
        <f t="shared" si="17"/>
        <v>4.0805223068552774</v>
      </c>
      <c r="F43" s="2">
        <v>1E-3</v>
      </c>
      <c r="G43" s="9">
        <v>-0.4</v>
      </c>
      <c r="H43">
        <v>0.2</v>
      </c>
      <c r="I43" s="1">
        <v>2.5000000000000001E-3</v>
      </c>
      <c r="J43">
        <v>1</v>
      </c>
      <c r="K43">
        <v>34</v>
      </c>
    </row>
    <row r="44" spans="2:11" ht="17" x14ac:dyDescent="0.25">
      <c r="B44" s="3">
        <f t="shared" si="16"/>
        <v>-0.5</v>
      </c>
      <c r="C44">
        <v>76</v>
      </c>
      <c r="D44" s="10">
        <v>23.11</v>
      </c>
      <c r="E44" s="4">
        <f t="shared" si="17"/>
        <v>3.288619645175249</v>
      </c>
      <c r="F44" s="2">
        <v>1E-3</v>
      </c>
      <c r="G44" s="9">
        <v>-0.5</v>
      </c>
      <c r="H44">
        <v>0.2</v>
      </c>
      <c r="I44" s="1">
        <v>2.5000000000000001E-3</v>
      </c>
    </row>
    <row r="45" spans="2:11" ht="17" x14ac:dyDescent="0.25">
      <c r="B45" s="3"/>
      <c r="D45" s="10"/>
      <c r="E45" s="5"/>
      <c r="F45" s="2"/>
      <c r="G45" s="9"/>
      <c r="I45" s="1"/>
    </row>
    <row r="47" spans="2:11" x14ac:dyDescent="0.2">
      <c r="B47" t="s">
        <v>12</v>
      </c>
    </row>
    <row r="48" spans="2:11" ht="17" x14ac:dyDescent="0.25">
      <c r="C48">
        <v>75</v>
      </c>
      <c r="F48" s="2">
        <v>1E-3</v>
      </c>
      <c r="G48" s="8">
        <v>0.19400000000000001</v>
      </c>
      <c r="H48">
        <v>0.19</v>
      </c>
      <c r="I48" s="1">
        <v>2.5000000000000001E-3</v>
      </c>
      <c r="J48">
        <v>1</v>
      </c>
      <c r="K48">
        <v>34</v>
      </c>
    </row>
    <row r="49" spans="2:12" ht="17" x14ac:dyDescent="0.25">
      <c r="B49" s="5"/>
      <c r="C49">
        <v>75</v>
      </c>
      <c r="F49" s="2">
        <v>1E-3</v>
      </c>
      <c r="G49" s="8">
        <v>0.192</v>
      </c>
      <c r="H49">
        <v>0.19</v>
      </c>
      <c r="I49" s="1">
        <v>2.5000000000000001E-3</v>
      </c>
      <c r="J49">
        <v>1</v>
      </c>
      <c r="K49">
        <v>34</v>
      </c>
    </row>
    <row r="50" spans="2:12" ht="17" x14ac:dyDescent="0.25">
      <c r="B50" s="3"/>
      <c r="C50">
        <v>75</v>
      </c>
      <c r="D50" s="10"/>
      <c r="E50" s="5"/>
      <c r="F50" s="2">
        <v>1E-3</v>
      </c>
      <c r="G50" s="9">
        <v>-0.5</v>
      </c>
      <c r="H50">
        <v>0.19</v>
      </c>
      <c r="I50" s="1">
        <v>2.5000000000000001E-3</v>
      </c>
      <c r="J50">
        <v>1</v>
      </c>
      <c r="K50">
        <v>34</v>
      </c>
    </row>
    <row r="51" spans="2:12" ht="17" x14ac:dyDescent="0.25">
      <c r="B51" s="3"/>
      <c r="C51">
        <v>75</v>
      </c>
      <c r="D51" s="10"/>
      <c r="E51" s="5"/>
      <c r="F51" s="2">
        <v>1E-3</v>
      </c>
      <c r="G51" s="9">
        <v>0.19500000000000001</v>
      </c>
      <c r="H51">
        <v>0.19</v>
      </c>
      <c r="I51" s="1">
        <v>2.5000000000000001E-3</v>
      </c>
      <c r="J51">
        <v>1</v>
      </c>
      <c r="K51">
        <v>34</v>
      </c>
    </row>
    <row r="52" spans="2:12" ht="17" x14ac:dyDescent="0.25">
      <c r="B52" s="3"/>
      <c r="C52">
        <v>75</v>
      </c>
      <c r="D52" s="10">
        <v>6.91</v>
      </c>
      <c r="E52" s="5">
        <f>C52/D52</f>
        <v>10.85383502170767</v>
      </c>
      <c r="F52" s="2">
        <v>1E-3</v>
      </c>
      <c r="G52" s="9">
        <v>0.2</v>
      </c>
      <c r="H52">
        <v>0.19</v>
      </c>
      <c r="I52" s="1">
        <v>2.5000000000000001E-3</v>
      </c>
      <c r="J52">
        <v>1</v>
      </c>
      <c r="K52">
        <v>34</v>
      </c>
      <c r="L52" t="s">
        <v>18</v>
      </c>
    </row>
  </sheetData>
  <sortState xmlns:xlrd2="http://schemas.microsoft.com/office/spreadsheetml/2017/richdata2" ref="A28:P43">
    <sortCondition descending="1" ref="B28:B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2024-01-18T08:11:25Z</dcterms:modified>
</cp:coreProperties>
</file>