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EVI\OneDrive\Desktop\Devi\Project\Project Marketing Portal\from user\"/>
    </mc:Choice>
  </mc:AlternateContent>
  <xr:revisionPtr revIDLastSave="0" documentId="13_ncr:1_{8BF3F3A6-0075-4CFB-89AF-821A0D9A489A}" xr6:coauthVersionLast="47" xr6:coauthVersionMax="47" xr10:uidLastSave="{00000000-0000-0000-0000-000000000000}"/>
  <bookViews>
    <workbookView xWindow="-120" yWindow="-120" windowWidth="20730" windowHeight="11160" tabRatio="830" activeTab="6" xr2:uid="{00000000-000D-0000-FFFF-FFFF00000000}"/>
  </bookViews>
  <sheets>
    <sheet name="List FG,YearlyPlan" sheetId="4" r:id="rId1"/>
    <sheet name="MD_Group" sheetId="5" r:id="rId2"/>
    <sheet name="MD_ProductType" sheetId="7" r:id="rId3"/>
    <sheet name="MD_Brand" sheetId="8" r:id="rId4"/>
    <sheet name="MD_MaterialType" sheetId="9" r:id="rId5"/>
    <sheet name="Recap MD" sheetId="6" r:id="rId6"/>
    <sheet name="Template Forecast GS version" sheetId="10" r:id="rId7"/>
    <sheet name="Template Order AOP version" sheetId="11" r:id="rId8"/>
  </sheets>
  <externalReferences>
    <externalReference r:id="rId9"/>
    <externalReference r:id="rId10"/>
  </externalReferences>
  <definedNames>
    <definedName name="__xlnm.Print_Area_1" localSheetId="7">#REF!</definedName>
    <definedName name="__xlnm.Print_Area_1">#REF!</definedName>
    <definedName name="_xlnm._FilterDatabase" localSheetId="0" hidden="1">'List FG,YearlyPlan'!$A$1:$I$107</definedName>
    <definedName name="_xlnm._FilterDatabase" localSheetId="7" hidden="1">'Template Order AOP version'!$B$8:$D$166</definedName>
    <definedName name="_xlnm.Print_Area" localSheetId="0">'List FG,YearlyPlan'!$A$1:$D$109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6" i="11" l="1"/>
  <c r="H184" i="11"/>
  <c r="E183" i="11"/>
  <c r="F182" i="11"/>
  <c r="E179" i="11"/>
  <c r="F178" i="11"/>
  <c r="G177" i="11"/>
  <c r="I174" i="11"/>
  <c r="H174" i="11"/>
  <c r="G174" i="11"/>
  <c r="F174" i="11"/>
  <c r="E174" i="11"/>
  <c r="H172" i="11"/>
  <c r="G172" i="11"/>
  <c r="F172" i="11"/>
  <c r="E172" i="11"/>
  <c r="H171" i="11"/>
  <c r="G171" i="11"/>
  <c r="G170" i="11" s="1"/>
  <c r="F171" i="11"/>
  <c r="F170" i="11" s="1"/>
  <c r="E171" i="11"/>
  <c r="E170" i="11" s="1"/>
  <c r="H170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 s="1"/>
  <c r="I186" i="11" s="1"/>
  <c r="H124" i="11"/>
  <c r="H186" i="11" s="1"/>
  <c r="G124" i="11"/>
  <c r="G186" i="11" s="1"/>
  <c r="F124" i="11"/>
  <c r="E124" i="11"/>
  <c r="E186" i="11" s="1"/>
  <c r="I123" i="11"/>
  <c r="I122" i="11"/>
  <c r="I121" i="11"/>
  <c r="I120" i="11" s="1"/>
  <c r="I185" i="11" s="1"/>
  <c r="H120" i="11"/>
  <c r="H185" i="11" s="1"/>
  <c r="G120" i="11"/>
  <c r="G185" i="11" s="1"/>
  <c r="F120" i="11"/>
  <c r="F185" i="11" s="1"/>
  <c r="E120" i="11"/>
  <c r="E185" i="11" s="1"/>
  <c r="I119" i="11"/>
  <c r="I118" i="11"/>
  <c r="I117" i="11" s="1"/>
  <c r="I184" i="11" s="1"/>
  <c r="H117" i="11"/>
  <c r="G117" i="11"/>
  <c r="G184" i="11" s="1"/>
  <c r="F117" i="11"/>
  <c r="F184" i="11" s="1"/>
  <c r="E117" i="11"/>
  <c r="E184" i="11" s="1"/>
  <c r="I116" i="11"/>
  <c r="I115" i="11"/>
  <c r="I114" i="11"/>
  <c r="I113" i="11"/>
  <c r="I112" i="11"/>
  <c r="I111" i="11"/>
  <c r="I110" i="11"/>
  <c r="I109" i="11"/>
  <c r="I108" i="11"/>
  <c r="I107" i="11" s="1"/>
  <c r="I183" i="11" s="1"/>
  <c r="H107" i="11"/>
  <c r="H183" i="11" s="1"/>
  <c r="G107" i="11"/>
  <c r="G183" i="11" s="1"/>
  <c r="F107" i="11"/>
  <c r="F183" i="11" s="1"/>
  <c r="E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 s="1"/>
  <c r="I182" i="11" s="1"/>
  <c r="H76" i="11"/>
  <c r="H182" i="11" s="1"/>
  <c r="G76" i="11"/>
  <c r="G182" i="11" s="1"/>
  <c r="F76" i="11"/>
  <c r="E76" i="11"/>
  <c r="E182" i="11" s="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 s="1"/>
  <c r="I181" i="11" s="1"/>
  <c r="H56" i="11"/>
  <c r="H181" i="11" s="1"/>
  <c r="G56" i="11"/>
  <c r="G181" i="11" s="1"/>
  <c r="G180" i="11" s="1"/>
  <c r="F56" i="11"/>
  <c r="F181" i="11" s="1"/>
  <c r="E56" i="11"/>
  <c r="E181" i="11" s="1"/>
  <c r="I55" i="11"/>
  <c r="I54" i="11"/>
  <c r="I53" i="11"/>
  <c r="I52" i="11"/>
  <c r="I51" i="11" s="1"/>
  <c r="I179" i="11" s="1"/>
  <c r="H51" i="11"/>
  <c r="H179" i="11" s="1"/>
  <c r="G51" i="11"/>
  <c r="G179" i="11" s="1"/>
  <c r="F51" i="11"/>
  <c r="F179" i="11" s="1"/>
  <c r="E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26" i="11" s="1"/>
  <c r="I178" i="11" s="1"/>
  <c r="I33" i="11"/>
  <c r="I32" i="11"/>
  <c r="I31" i="11"/>
  <c r="I30" i="11"/>
  <c r="I29" i="11"/>
  <c r="I28" i="11"/>
  <c r="I27" i="11"/>
  <c r="H26" i="11"/>
  <c r="H178" i="11" s="1"/>
  <c r="G26" i="11"/>
  <c r="G178" i="11" s="1"/>
  <c r="F26" i="11"/>
  <c r="E26" i="11"/>
  <c r="E178" i="11" s="1"/>
  <c r="I25" i="11"/>
  <c r="I24" i="11"/>
  <c r="I23" i="11"/>
  <c r="I22" i="11"/>
  <c r="I21" i="11"/>
  <c r="I20" i="11"/>
  <c r="I19" i="11"/>
  <c r="I18" i="11"/>
  <c r="I17" i="11" s="1"/>
  <c r="I177" i="11" s="1"/>
  <c r="H17" i="11"/>
  <c r="H177" i="11" s="1"/>
  <c r="H176" i="11" s="1"/>
  <c r="G17" i="11"/>
  <c r="F17" i="11"/>
  <c r="F177" i="11" s="1"/>
  <c r="F176" i="11" s="1"/>
  <c r="E17" i="11"/>
  <c r="E177" i="11" s="1"/>
  <c r="E176" i="11" s="1"/>
  <c r="I16" i="11"/>
  <c r="I15" i="11"/>
  <c r="I14" i="11"/>
  <c r="I13" i="11"/>
  <c r="I12" i="11"/>
  <c r="I172" i="11" s="1"/>
  <c r="I11" i="11"/>
  <c r="I10" i="11"/>
  <c r="I9" i="11" s="1"/>
  <c r="H9" i="11"/>
  <c r="G9" i="11"/>
  <c r="F9" i="11"/>
  <c r="E9" i="11"/>
  <c r="H180" i="11" l="1"/>
  <c r="G176" i="11"/>
  <c r="I176" i="11"/>
  <c r="E180" i="11"/>
  <c r="I180" i="11"/>
  <c r="F180" i="11"/>
  <c r="I171" i="11"/>
  <c r="I170" i="11" s="1"/>
  <c r="E140" i="10"/>
  <c r="D140" i="10"/>
  <c r="C140" i="10"/>
  <c r="B140" i="10"/>
  <c r="E139" i="10"/>
  <c r="D139" i="10"/>
  <c r="C139" i="10"/>
  <c r="B139" i="10"/>
  <c r="E138" i="10"/>
  <c r="E141" i="10" s="1"/>
  <c r="E142" i="10" s="1"/>
  <c r="D138" i="10"/>
  <c r="D141" i="10" s="1"/>
  <c r="D142" i="10" s="1"/>
  <c r="C138" i="10"/>
  <c r="C141" i="10" s="1"/>
  <c r="C142" i="10" s="1"/>
  <c r="B138" i="10"/>
  <c r="B141" i="10" s="1"/>
  <c r="B142" i="10" s="1"/>
  <c r="E134" i="10"/>
  <c r="D134" i="10"/>
  <c r="C134" i="10"/>
  <c r="B134" i="10"/>
  <c r="E133" i="10"/>
  <c r="D133" i="10"/>
  <c r="C133" i="10"/>
  <c r="B133" i="10"/>
  <c r="E2" i="10"/>
  <c r="E132" i="10" s="1"/>
  <c r="E135" i="10" s="1"/>
  <c r="E136" i="10" s="1"/>
  <c r="D2" i="10"/>
  <c r="D132" i="10" s="1"/>
  <c r="D135" i="10" s="1"/>
  <c r="D136" i="10" s="1"/>
  <c r="C2" i="10"/>
  <c r="C132" i="10" s="1"/>
  <c r="C135" i="10" s="1"/>
  <c r="C136" i="10" s="1"/>
  <c r="B2" i="10"/>
  <c r="B132" i="10" s="1"/>
  <c r="B135" i="10" s="1"/>
  <c r="B136" i="10" s="1"/>
  <c r="V107" i="4" l="1"/>
  <c r="I107" i="4"/>
  <c r="V106" i="4"/>
  <c r="I106" i="4"/>
  <c r="V105" i="4"/>
  <c r="I105" i="4"/>
  <c r="V104" i="4"/>
  <c r="I104" i="4"/>
  <c r="V103" i="4"/>
  <c r="I103" i="4"/>
  <c r="V102" i="4"/>
  <c r="I102" i="4"/>
  <c r="V101" i="4"/>
  <c r="I101" i="4"/>
  <c r="V100" i="4"/>
  <c r="I100" i="4"/>
  <c r="V99" i="4"/>
  <c r="I99" i="4"/>
  <c r="V98" i="4"/>
  <c r="I98" i="4"/>
  <c r="V97" i="4"/>
  <c r="I97" i="4"/>
  <c r="V96" i="4"/>
  <c r="I96" i="4"/>
  <c r="V95" i="4"/>
  <c r="I95" i="4"/>
  <c r="V94" i="4"/>
  <c r="I94" i="4"/>
  <c r="V93" i="4"/>
  <c r="I93" i="4"/>
  <c r="V92" i="4"/>
  <c r="I92" i="4"/>
  <c r="V91" i="4"/>
  <c r="I91" i="4"/>
  <c r="V90" i="4"/>
  <c r="I90" i="4"/>
  <c r="V89" i="4"/>
  <c r="I89" i="4"/>
  <c r="V88" i="4"/>
  <c r="I88" i="4"/>
  <c r="V87" i="4"/>
  <c r="I87" i="4"/>
  <c r="V86" i="4"/>
  <c r="I86" i="4"/>
  <c r="V85" i="4"/>
  <c r="I85" i="4"/>
  <c r="V84" i="4"/>
  <c r="I84" i="4"/>
  <c r="V83" i="4"/>
  <c r="I83" i="4"/>
  <c r="V82" i="4"/>
  <c r="I82" i="4"/>
  <c r="V81" i="4"/>
  <c r="I81" i="4"/>
  <c r="V80" i="4"/>
  <c r="I80" i="4"/>
  <c r="V79" i="4"/>
  <c r="I79" i="4"/>
  <c r="V78" i="4"/>
  <c r="I78" i="4"/>
  <c r="V77" i="4"/>
  <c r="I77" i="4"/>
  <c r="V76" i="4"/>
  <c r="I76" i="4"/>
  <c r="V75" i="4"/>
  <c r="I75" i="4"/>
  <c r="V74" i="4"/>
  <c r="I74" i="4"/>
  <c r="V73" i="4"/>
  <c r="I73" i="4"/>
  <c r="V72" i="4"/>
  <c r="I72" i="4"/>
  <c r="V71" i="4"/>
  <c r="I71" i="4"/>
  <c r="V70" i="4"/>
  <c r="I70" i="4"/>
  <c r="V69" i="4"/>
  <c r="I69" i="4"/>
  <c r="V68" i="4"/>
  <c r="I68" i="4"/>
  <c r="V67" i="4"/>
  <c r="I67" i="4"/>
  <c r="V66" i="4"/>
  <c r="I66" i="4"/>
  <c r="V65" i="4"/>
  <c r="I65" i="4"/>
  <c r="V64" i="4"/>
  <c r="I64" i="4"/>
  <c r="V63" i="4"/>
  <c r="I63" i="4"/>
  <c r="V62" i="4"/>
  <c r="I62" i="4"/>
  <c r="V61" i="4"/>
  <c r="I61" i="4"/>
  <c r="V60" i="4"/>
  <c r="I60" i="4"/>
  <c r="V59" i="4"/>
  <c r="I59" i="4"/>
  <c r="V58" i="4"/>
  <c r="I58" i="4"/>
  <c r="V57" i="4"/>
  <c r="I57" i="4"/>
  <c r="V56" i="4"/>
  <c r="I56" i="4"/>
  <c r="V55" i="4"/>
  <c r="I55" i="4"/>
  <c r="V54" i="4"/>
  <c r="I54" i="4"/>
  <c r="V53" i="4"/>
  <c r="I53" i="4"/>
  <c r="V52" i="4"/>
  <c r="I52" i="4"/>
  <c r="V51" i="4"/>
  <c r="I51" i="4"/>
  <c r="V50" i="4"/>
  <c r="I50" i="4"/>
  <c r="V49" i="4"/>
  <c r="I49" i="4"/>
  <c r="V48" i="4"/>
  <c r="I48" i="4"/>
  <c r="V47" i="4"/>
  <c r="I47" i="4"/>
  <c r="V46" i="4"/>
  <c r="I46" i="4"/>
  <c r="V45" i="4"/>
  <c r="I45" i="4"/>
  <c r="V44" i="4"/>
  <c r="I44" i="4"/>
  <c r="V43" i="4"/>
  <c r="I43" i="4"/>
  <c r="V42" i="4"/>
  <c r="I42" i="4"/>
  <c r="V41" i="4"/>
  <c r="I41" i="4"/>
  <c r="V40" i="4"/>
  <c r="I40" i="4"/>
  <c r="V39" i="4"/>
  <c r="I39" i="4"/>
  <c r="V38" i="4"/>
  <c r="I38" i="4"/>
  <c r="V37" i="4"/>
  <c r="I37" i="4"/>
  <c r="V36" i="4"/>
  <c r="I36" i="4"/>
  <c r="V35" i="4"/>
  <c r="I35" i="4"/>
  <c r="V34" i="4"/>
  <c r="I34" i="4"/>
  <c r="V33" i="4"/>
  <c r="I33" i="4"/>
  <c r="V32" i="4"/>
  <c r="I32" i="4"/>
  <c r="V31" i="4"/>
  <c r="I31" i="4"/>
  <c r="V30" i="4"/>
  <c r="I30" i="4"/>
  <c r="V29" i="4"/>
  <c r="I29" i="4"/>
  <c r="V28" i="4"/>
  <c r="I28" i="4"/>
  <c r="V27" i="4"/>
  <c r="I27" i="4"/>
  <c r="V26" i="4"/>
  <c r="I26" i="4"/>
  <c r="V25" i="4"/>
  <c r="I25" i="4"/>
  <c r="V24" i="4"/>
  <c r="I24" i="4"/>
  <c r="V23" i="4"/>
  <c r="I23" i="4"/>
  <c r="V22" i="4"/>
  <c r="I22" i="4"/>
  <c r="V21" i="4"/>
  <c r="I21" i="4"/>
  <c r="V20" i="4"/>
  <c r="I20" i="4"/>
  <c r="V19" i="4"/>
  <c r="I19" i="4"/>
  <c r="V18" i="4"/>
  <c r="I18" i="4"/>
  <c r="V17" i="4"/>
  <c r="I17" i="4"/>
  <c r="V16" i="4"/>
  <c r="I16" i="4"/>
  <c r="V15" i="4"/>
  <c r="I15" i="4"/>
  <c r="V14" i="4"/>
  <c r="I14" i="4"/>
  <c r="V13" i="4"/>
  <c r="I13" i="4"/>
  <c r="V12" i="4"/>
  <c r="I12" i="4"/>
  <c r="V11" i="4"/>
  <c r="I11" i="4"/>
  <c r="V10" i="4"/>
  <c r="I10" i="4"/>
  <c r="V9" i="4"/>
  <c r="I9" i="4"/>
  <c r="V8" i="4"/>
  <c r="I8" i="4"/>
  <c r="V7" i="4"/>
  <c r="I7" i="4"/>
  <c r="V6" i="4"/>
  <c r="I6" i="4"/>
  <c r="V5" i="4"/>
  <c r="I5" i="4"/>
  <c r="V4" i="4"/>
  <c r="I4" i="4"/>
  <c r="V3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B37" authorId="0" shapeId="0" xr:uid="{CBEB35F7-FA2B-4655-9D5F-DA411AB4DFF8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  <comment ref="B72" authorId="0" shapeId="0" xr:uid="{CFF60A75-B0FB-4D9C-A253-059D225BBE7B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new item</t>
        </r>
      </text>
    </comment>
  </commentList>
</comments>
</file>

<file path=xl/sharedStrings.xml><?xml version="1.0" encoding="utf-8"?>
<sst xmlns="http://schemas.openxmlformats.org/spreadsheetml/2006/main" count="1430" uniqueCount="619">
  <si>
    <t>Item Number BAAN</t>
  </si>
  <si>
    <t>11-ACDH-34B19R-PRM</t>
  </si>
  <si>
    <t>GSPR-34B19R</t>
  </si>
  <si>
    <t>11-ACDH-34B19L-PRM</t>
  </si>
  <si>
    <t>GSPR-34B19L</t>
  </si>
  <si>
    <t>11-ACDN-26A19L-PRM</t>
  </si>
  <si>
    <t>GSPR-12N24-3</t>
  </si>
  <si>
    <t>11-ACDN-26A19R-PRM</t>
  </si>
  <si>
    <t>GSPR-12N24-4</t>
  </si>
  <si>
    <t>11-ACDH-32B20R-PRM</t>
  </si>
  <si>
    <t>GSPR-NS40</t>
  </si>
  <si>
    <t>11-ACDH-32B20L-PRM</t>
  </si>
  <si>
    <t>GSPR-NS40L</t>
  </si>
  <si>
    <t>11-ACDH-36B20L-PRM</t>
  </si>
  <si>
    <t>GSPR-NS40ZL</t>
  </si>
  <si>
    <t>11-ACDH-36B20LS-PRM</t>
  </si>
  <si>
    <t>GSPR-NS40ZLS</t>
  </si>
  <si>
    <t>11-ACDH-36B20R-PRM</t>
  </si>
  <si>
    <t>GSPR-NS40Z</t>
  </si>
  <si>
    <t>11-ACDH-46B24L-PRM</t>
  </si>
  <si>
    <t>GSPR-NS60L</t>
  </si>
  <si>
    <t>11-ACDH-46B24LS-PRM</t>
  </si>
  <si>
    <t>GSPR-NS60LS</t>
  </si>
  <si>
    <t>11-ACDH-46B24R-PRM</t>
  </si>
  <si>
    <t>GSPR-NS60</t>
  </si>
  <si>
    <t>11-ACDH-46B24RS-PRM</t>
  </si>
  <si>
    <t>GSPR-NS60S</t>
  </si>
  <si>
    <t>11-ACDH-32C24R-PRM</t>
  </si>
  <si>
    <t>GSPR-N40</t>
  </si>
  <si>
    <t>11-ACDH-55D23L-PRM</t>
  </si>
  <si>
    <t>GSPR-55D23L</t>
  </si>
  <si>
    <t>11-ACDH-55D23R-PRM</t>
  </si>
  <si>
    <t>GSPR-55D23R</t>
  </si>
  <si>
    <t>11-ACDH-48D26R-PRM</t>
  </si>
  <si>
    <t>GSPR-N50</t>
  </si>
  <si>
    <t>11-ACDH-48D26L-PRM</t>
  </si>
  <si>
    <t>GSPR-N50L</t>
  </si>
  <si>
    <t>11-ACDH-55D26L-PRM</t>
  </si>
  <si>
    <t>GSPR-N50ZL</t>
  </si>
  <si>
    <t>11-ACDH-55D26R-PRM</t>
  </si>
  <si>
    <t>GSPR-N50Z</t>
  </si>
  <si>
    <t>11-ACDH-65D26L-PRM</t>
  </si>
  <si>
    <t>GSPR-NS70L</t>
  </si>
  <si>
    <t>11-ACDH-65D26R-PRM</t>
  </si>
  <si>
    <t>GSPR-NS70</t>
  </si>
  <si>
    <t>11-ACDH-80D26L-PRM</t>
  </si>
  <si>
    <t>GSPR-80D26L</t>
  </si>
  <si>
    <t>11-ACDH-65D31R-PRM</t>
  </si>
  <si>
    <t>GSPR-N70</t>
  </si>
  <si>
    <t>11-ACDH-75D31L-PRM</t>
  </si>
  <si>
    <t>GSPR-N70ZL</t>
  </si>
  <si>
    <t>11-ACDH-75D31R-PRM</t>
  </si>
  <si>
    <t>GSPR-N70Z</t>
  </si>
  <si>
    <t>11-ACDH-95D31L-PRM</t>
  </si>
  <si>
    <t>GSPR-95D31L</t>
  </si>
  <si>
    <t>11-ACDH-95D31R-PRM</t>
  </si>
  <si>
    <t>GSPR-95D31R</t>
  </si>
  <si>
    <t>11-ACDD-95E41R-PRM</t>
  </si>
  <si>
    <t>GSPR-N100</t>
  </si>
  <si>
    <t>11-ACDF-115F51-PRM</t>
  </si>
  <si>
    <t>GSPR-N120</t>
  </si>
  <si>
    <t>11-ACDR-145G51-PRM</t>
  </si>
  <si>
    <t>GSPR-N150</t>
  </si>
  <si>
    <t>11-ACDF-190H52-PRM</t>
  </si>
  <si>
    <t>GSPR-N200</t>
  </si>
  <si>
    <t>11-ACDN-55559-PRM</t>
  </si>
  <si>
    <t>GSPR-555-59</t>
  </si>
  <si>
    <t>11-ACDR-58024C-PRM</t>
  </si>
  <si>
    <t>GSPR-580-24C</t>
  </si>
  <si>
    <t>11-ACCD-115E41L-RM-AOP</t>
  </si>
  <si>
    <t>GSPR-115E41L</t>
  </si>
  <si>
    <t>11-AFCC-34B19LS-GS-HY00</t>
  </si>
  <si>
    <t>GSHY-34B19LS</t>
  </si>
  <si>
    <t>11-AFCC-34B19R-GS-HY00</t>
  </si>
  <si>
    <t>GSHY-34B19R</t>
  </si>
  <si>
    <t>11-AFCC-32B20R-GS-HY00</t>
  </si>
  <si>
    <t>GSHY-NS40</t>
  </si>
  <si>
    <t>11-AFCC-36B20L-GS-HY00</t>
  </si>
  <si>
    <t>GSHY-NS40ZL</t>
  </si>
  <si>
    <t>11-AFCC-36B20R-GS-HY00</t>
  </si>
  <si>
    <t>GSHY-NS40Z</t>
  </si>
  <si>
    <t>11-AFCC-46B24L-GS-HY00</t>
  </si>
  <si>
    <t>GSHY-NS60L</t>
  </si>
  <si>
    <t>11-AFCC-46B24LS-GS-HY00</t>
  </si>
  <si>
    <t>GSHY-NS60LS</t>
  </si>
  <si>
    <t>11-AFCC-46B24R-GS-HY00</t>
  </si>
  <si>
    <t>GSHY-NS60</t>
  </si>
  <si>
    <t>11-AFCC-46B24RS-GS-HY00</t>
  </si>
  <si>
    <t>GSHY-NS60S</t>
  </si>
  <si>
    <t>11-AFCE-55D23L-GS-HY00</t>
  </si>
  <si>
    <t>GSHY-55D23L</t>
  </si>
  <si>
    <t>11-AFCA-48D26R-GS-HY00</t>
  </si>
  <si>
    <t>GSHY-N50</t>
  </si>
  <si>
    <t>11-AFCA-55D26R-GS-HY00</t>
  </si>
  <si>
    <t>GSHY-N50Z</t>
  </si>
  <si>
    <t>11-AFCA-65D26R-GS-HY00</t>
  </si>
  <si>
    <t>GSHY-NS70</t>
  </si>
  <si>
    <t>11-AFCA-80D26L-GS-HY00</t>
  </si>
  <si>
    <t>GSHY-80D26L</t>
  </si>
  <si>
    <t>11-AFCA-65D31R-GS-HY00</t>
  </si>
  <si>
    <t>GSHY-N70</t>
  </si>
  <si>
    <t>11-AFCA-75D31R-GS-HY00</t>
  </si>
  <si>
    <t>GSHY-N70Z</t>
  </si>
  <si>
    <t>11-ALCI-34B19L-GS-MF00</t>
  </si>
  <si>
    <t>GSMFN-34B19L</t>
  </si>
  <si>
    <t>11-ALCI-32B20R-GS-MF00</t>
  </si>
  <si>
    <t>GSMFN-NS40</t>
  </si>
  <si>
    <t>11-ALCI-36B20L-GS-MF00</t>
  </si>
  <si>
    <t>GSMFN-NS40ZL</t>
  </si>
  <si>
    <t>11-ALCI-36B20R-GS-MF00</t>
  </si>
  <si>
    <t>GSMFN-NS40Z</t>
  </si>
  <si>
    <t>11-ALCI-46B24L-GS-MF00</t>
  </si>
  <si>
    <t>GSMFN-NS60L</t>
  </si>
  <si>
    <t>11-ALCI-46B24LS-GS-MF00</t>
  </si>
  <si>
    <t>GSMFN-NS60LS</t>
  </si>
  <si>
    <t>11-ALCI-46B24R-GS-MF00</t>
  </si>
  <si>
    <t>GSMFN-NS60</t>
  </si>
  <si>
    <t>11-ALCI-46B24RS-GS-MF00</t>
  </si>
  <si>
    <t>GSMFN-NS60S</t>
  </si>
  <si>
    <t>11-ALCI-55D23L-GS-MF00</t>
  </si>
  <si>
    <t>GSMFN-55D23L</t>
  </si>
  <si>
    <t>11-ALCI-48D26R-GS-MF00</t>
  </si>
  <si>
    <t>GSMFN-N50</t>
  </si>
  <si>
    <t>11-ALCI-55D26R-GS-MF00</t>
  </si>
  <si>
    <t>GSMFN-N50Z</t>
  </si>
  <si>
    <t>11-ALCI-65D26R-GS-MF00</t>
  </si>
  <si>
    <t>GSMFN-NS70</t>
  </si>
  <si>
    <t>11-ALCI-80D26L-GS-MF00</t>
  </si>
  <si>
    <t>GSMFN-80D26L</t>
  </si>
  <si>
    <t>11-ALCI-65D31R-GS-MF00</t>
  </si>
  <si>
    <t>GSMFN-N70</t>
  </si>
  <si>
    <t>11-ALCI-75D31R-GS-MF00</t>
  </si>
  <si>
    <t>GSMFN-N70Z</t>
  </si>
  <si>
    <t>11-ALCN-Q85-ISS</t>
  </si>
  <si>
    <t>GSMFISS-Q85</t>
  </si>
  <si>
    <t>11-ALCN-S95-ISS</t>
  </si>
  <si>
    <t>GSMFISS-S95</t>
  </si>
  <si>
    <t>11-ALCN-LN2-RM</t>
  </si>
  <si>
    <t>GSMFOE-355LN2</t>
  </si>
  <si>
    <t>11-ALCK-LN3-RM</t>
  </si>
  <si>
    <t>GSMFOE-370LN3</t>
  </si>
  <si>
    <t>11-AFCN-55B24LS-RM</t>
  </si>
  <si>
    <t>GSMFOE-55B24LS</t>
  </si>
  <si>
    <t>11-AJCM-65B24R-GS-GO00</t>
  </si>
  <si>
    <t>GSCAL-65B24R</t>
  </si>
  <si>
    <t>11-AJCM-65B24L-GS-GO00</t>
  </si>
  <si>
    <t>GSCAL-65B24L</t>
  </si>
  <si>
    <t>11-AJCM-65B24LS-GS-GO00</t>
  </si>
  <si>
    <t>GSCAL-65B24LS</t>
  </si>
  <si>
    <t>11-AJCM-75D23L-GS-GO00</t>
  </si>
  <si>
    <t>GSCAL-75D23L</t>
  </si>
  <si>
    <t>11-AJCM-105D31R-GS-GO00</t>
  </si>
  <si>
    <t>GSCAL-105D31R</t>
  </si>
  <si>
    <t>11-AJCM-105D31L-GS-GO00</t>
  </si>
  <si>
    <t>GSCAL-105D31L</t>
  </si>
  <si>
    <t>11-MCDN-6N42A4-PRM</t>
  </si>
  <si>
    <t>GSPR-6N4-2A-4</t>
  </si>
  <si>
    <t>11-MCDN-6N42A-PRM</t>
  </si>
  <si>
    <t>GSPR-6N4-2A</t>
  </si>
  <si>
    <t>11-MCDN-6N42A2-PRM</t>
  </si>
  <si>
    <t>GSPR-6N4-2A-2</t>
  </si>
  <si>
    <t>11-MCDN-6N63B1-PRM</t>
  </si>
  <si>
    <t>GSPR-6N6-3B-1</t>
  </si>
  <si>
    <t>11-MCDN-6N63B-PRM</t>
  </si>
  <si>
    <t>GSPR-6N6-3B</t>
  </si>
  <si>
    <t>11-MCDN-6N112D-PRM</t>
  </si>
  <si>
    <t>GSPR-6N11-2D</t>
  </si>
  <si>
    <t>11-MCDN-12N103BSP-PRM</t>
  </si>
  <si>
    <t>GSPR-12N10-3B</t>
  </si>
  <si>
    <t>11-MCDN-12N103BMP-PRM</t>
  </si>
  <si>
    <t>GSPR-12N10-3BM</t>
  </si>
  <si>
    <t>11-MCDN-12N94B1MP-PRM</t>
  </si>
  <si>
    <t>GSPR-12N9-4B1M</t>
  </si>
  <si>
    <t>11-MCDN-12N554BMP-PRM</t>
  </si>
  <si>
    <t>GSPR-12N5.54BM</t>
  </si>
  <si>
    <t>11-MHPD-GM25A3C2-PRM</t>
  </si>
  <si>
    <t>GSPR-GM2.5A3C2</t>
  </si>
  <si>
    <t>11-MHPD-GM33A-PRM</t>
  </si>
  <si>
    <t>GSPR-GM3-3A</t>
  </si>
  <si>
    <t>11-MHPD-GM43B-PRM</t>
  </si>
  <si>
    <t>GSPR-GM4-3B</t>
  </si>
  <si>
    <t>11-MCDN-12N53B-PRM-KIT</t>
  </si>
  <si>
    <t>GSPK-12N5-3B</t>
  </si>
  <si>
    <t>11-MHPD-GM33B-PRMKIT</t>
  </si>
  <si>
    <t>GSPK-GM3-3B</t>
  </si>
  <si>
    <t>11-MHPD-GM5Z3B-PRMKIT</t>
  </si>
  <si>
    <t>GSPK-GM5Z-3B</t>
  </si>
  <si>
    <t>11-MHPD-GM7B4B-PRMKIT</t>
  </si>
  <si>
    <t>GSPK-GM7B-4B</t>
  </si>
  <si>
    <t>11-MFCN-GT6A-RM</t>
  </si>
  <si>
    <t>GSMF-GM5Z-3B</t>
  </si>
  <si>
    <t>11-MFCN-GTZ4V-RM</t>
  </si>
  <si>
    <t>GSMF-GTZ-4V</t>
  </si>
  <si>
    <t>11-MFCN-GTZ5S-RM</t>
  </si>
  <si>
    <t>GSMF-GTZ-5S</t>
  </si>
  <si>
    <t>11-MBCN-GTZ5S-GS-GO00</t>
  </si>
  <si>
    <t>GSWA-GTZ-5S</t>
  </si>
  <si>
    <t>11-MFCN-GTZ6V-RM</t>
  </si>
  <si>
    <t>GSMF-GTZ-6V</t>
  </si>
  <si>
    <t>11-MFCN-GTZ7S-RM</t>
  </si>
  <si>
    <t>GSMF-GTZ-7S</t>
  </si>
  <si>
    <t>11-MACN-GTZ7V-GS-VR05-RM</t>
  </si>
  <si>
    <t>GSMF-GTZ-7V</t>
  </si>
  <si>
    <t>11-MFCN-GTZ8V-GS-VR05-RM</t>
  </si>
  <si>
    <t>GSMF-GTZ-8V</t>
  </si>
  <si>
    <t>11-MBCN-GTZ5S-QUA</t>
  </si>
  <si>
    <t>11-MFCN-GT6A-QUA</t>
  </si>
  <si>
    <t>11-MHPD-GM5Z3B-ASP-KIT</t>
  </si>
  <si>
    <t>11-GM5Z-3BPK</t>
  </si>
  <si>
    <t>11-MDCN-GTZ5S-ASP</t>
  </si>
  <si>
    <t>11-GTZ-5SMF</t>
  </si>
  <si>
    <t>11-MFCN-GM5Z3B-ASP</t>
  </si>
  <si>
    <t>11-GM5Z-3BMF</t>
  </si>
  <si>
    <t>11-MACN-GTZ6V-ASP</t>
  </si>
  <si>
    <t>11-GTZ-6VMF</t>
  </si>
  <si>
    <t>MFDS</t>
  </si>
  <si>
    <t>MF ISS</t>
  </si>
  <si>
    <t>MF Taxi</t>
  </si>
  <si>
    <t>MF OEM</t>
  </si>
  <si>
    <t>Calcium</t>
  </si>
  <si>
    <t>VRLA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</si>
  <si>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</si>
  <si>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</si>
  <si>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</si>
  <si>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</si>
  <si>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</si>
  <si>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</si>
  <si>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</si>
  <si>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</si>
  <si>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</si>
  <si>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</si>
  <si>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</si>
  <si>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</si>
  <si>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</si>
  <si>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</si>
  <si>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</si>
  <si>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</si>
  <si>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</si>
  <si>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</si>
  <si>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</si>
  <si>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</si>
  <si>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</si>
  <si>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</si>
  <si>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</si>
  <si>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</si>
  <si>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</si>
  <si>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</si>
  <si>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</si>
  <si>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</si>
  <si>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</si>
  <si>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</si>
  <si>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</si>
  <si>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</si>
  <si>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</si>
  <si>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</si>
  <si>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</si>
  <si>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F-AFCC-34B19LS-GS-HY00</t>
  </si>
  <si>
    <t>F-AFCC-34B19R0-GS-HY00</t>
  </si>
  <si>
    <t>F-AFCC-32B20R0-GS-HY00</t>
  </si>
  <si>
    <t>F-AFCC-36B20L0-GS-HY00</t>
  </si>
  <si>
    <t>F-AFCC-36B20R0-GS-HY00</t>
  </si>
  <si>
    <t>F-AFCC-46B24L0-GS-HY00</t>
  </si>
  <si>
    <t>F-AFCC-46B24LS-GS-HY00</t>
  </si>
  <si>
    <t>F-AFCC-46B24R0-GS-HY00</t>
  </si>
  <si>
    <t>F-AFCC-46B24RS-GS-HY00</t>
  </si>
  <si>
    <t>F-AFCE-55D23L0-GS-HY00</t>
  </si>
  <si>
    <t>F-AFCA-48D26R0-GS-HY00</t>
  </si>
  <si>
    <t>F-AFCA-55D26R0-GS-HY00</t>
  </si>
  <si>
    <t>F-AFCA-65D26R0-GS-HY00</t>
  </si>
  <si>
    <t>F-AFCA-80D26L0-GS-HY00</t>
  </si>
  <si>
    <t>F-AFCA-65D31R0-GS-HY00</t>
  </si>
  <si>
    <t>F-AFCA-75D31R0-GS-HY00</t>
  </si>
  <si>
    <t>F-ALCI-34B19L0-GS-MF00</t>
  </si>
  <si>
    <t>F-ALCI-32B20R0-GS-MF00</t>
  </si>
  <si>
    <t>F-ALCI-36B20L0-GS-MF00</t>
  </si>
  <si>
    <t>F-ALCI-36B20R0-GS-MF00</t>
  </si>
  <si>
    <t>F-ALCI-46B24L0-GS-MF00</t>
  </si>
  <si>
    <t>F-ALCI-46B24LS-GS-MF00</t>
  </si>
  <si>
    <t>F-ALCI-46B24R0-GS-MF00</t>
  </si>
  <si>
    <t>F-ALCI-46B24RS-GS-MF00</t>
  </si>
  <si>
    <t>F-ALCI-55D23L0-GS-MF00</t>
  </si>
  <si>
    <t>F-ALCI-48D26R0-GS-MF00</t>
  </si>
  <si>
    <t>F-ALCI-55D26R0-GS-MF00</t>
  </si>
  <si>
    <t>F-ALCI-65D26R0-GS-MF00</t>
  </si>
  <si>
    <t>F-ALCI-80D26L0-GS-MF00</t>
  </si>
  <si>
    <t>F-ALCI-65D31R0-GS-MF00</t>
  </si>
  <si>
    <t>F-ALCI-75D31R0-GS-MF00</t>
  </si>
  <si>
    <t>F-ALCN-Q850000-GS-IS00</t>
  </si>
  <si>
    <t>F-ALCN-S950000-GS-IS00</t>
  </si>
  <si>
    <t>F-ALCN-LN20000-GS-MF00</t>
  </si>
  <si>
    <t>F-ALCK-LN30000-GS-MF00</t>
  </si>
  <si>
    <t>F-AICN-55B24LS-GS-MF00</t>
  </si>
  <si>
    <t>F-AJCM-65B24R0-GS-GO00</t>
  </si>
  <si>
    <t>F-AJCM-65B24L0-GS-GO00</t>
  </si>
  <si>
    <t>F-AJCM-65B24LS-GS-GO00</t>
  </si>
  <si>
    <t>F-AJCM-75D23L0-GS-GO00</t>
  </si>
  <si>
    <t>F-AJCM-105D31R-GS-GO00</t>
  </si>
  <si>
    <t>F-AJCM-105D31L-GS-GO00</t>
  </si>
  <si>
    <t/>
  </si>
  <si>
    <t>F-MADN-12N103B-GS-PR00</t>
  </si>
  <si>
    <t>F-MADN-12N103B-GS-PRA0</t>
  </si>
  <si>
    <t>F-MADN-12N94B1-GS-PRA0</t>
  </si>
  <si>
    <t>F-MADN-GM25A3C-GS-PR00</t>
  </si>
  <si>
    <t>F-MADN-12N53B0-GS-PK00</t>
  </si>
  <si>
    <t>F-MADN-GM33B00-GS-PK00</t>
  </si>
  <si>
    <t>F-MADN-GM5Z3B0-GS-PK00</t>
  </si>
  <si>
    <t>F-MADN-GM7B4B0-GS-PK00</t>
  </si>
  <si>
    <t>F-MICN-GT6A000-GS-VR00</t>
  </si>
  <si>
    <t>F-MICN-GTZ4V00-GS-VR00</t>
  </si>
  <si>
    <t>F-MICN-GTZ5S00-GS-VR00</t>
  </si>
  <si>
    <t>F-MICN-GTZ5S00-GS-GO00</t>
  </si>
  <si>
    <t>F-MICN-GTZ6V00-GS-VR00</t>
  </si>
  <si>
    <t>F-MICN-GTZ7S00-GS-VR00</t>
  </si>
  <si>
    <t>F-MICN-GTZ7V00-GS-VR00</t>
  </si>
  <si>
    <t>F-MICN-GTZ8V00-GS-VR00</t>
  </si>
  <si>
    <t>F-MADN-GM5Z3B0-AS-PK00</t>
  </si>
  <si>
    <t>F-MICN-GTZ5S00-AS-VR00</t>
  </si>
  <si>
    <t>F-MICN-GM5Z3B0-AS-VR00</t>
  </si>
  <si>
    <t>F-MICN-GTZ6V00-AS-VR00</t>
  </si>
  <si>
    <t>AMB</t>
  </si>
  <si>
    <t>GS</t>
  </si>
  <si>
    <t>MCB</t>
  </si>
  <si>
    <t>PREMIUM</t>
  </si>
  <si>
    <t>HYBRID</t>
  </si>
  <si>
    <t>CALCIUM</t>
  </si>
  <si>
    <t>PREMIUM KIT</t>
  </si>
  <si>
    <t>ASPIRA</t>
  </si>
  <si>
    <t>DRY</t>
  </si>
  <si>
    <t>WET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</si>
  <si>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</si>
  <si>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</si>
  <si>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</si>
  <si>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</si>
  <si>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</si>
  <si>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</si>
  <si>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</si>
  <si>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</si>
  <si>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</si>
  <si>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</si>
  <si>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</si>
  <si>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</si>
  <si>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</si>
  <si>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Yearly Plan</t>
  </si>
  <si>
    <t>P/N GS</t>
  </si>
  <si>
    <t>P/N Customer</t>
  </si>
  <si>
    <t>Lot Size</t>
  </si>
  <si>
    <t>Battery Type</t>
  </si>
  <si>
    <t>Material Type</t>
  </si>
  <si>
    <t>Brand</t>
  </si>
  <si>
    <t>Group</t>
  </si>
  <si>
    <t>Spec</t>
  </si>
  <si>
    <t>List</t>
  </si>
  <si>
    <t>Remarks</t>
  </si>
  <si>
    <t>Hybrid</t>
  </si>
  <si>
    <t>Premium</t>
  </si>
  <si>
    <t>Premium Kit</t>
  </si>
  <si>
    <t>Order/Product Info</t>
  </si>
  <si>
    <t>Table Name</t>
  </si>
  <si>
    <t>amb or mcb</t>
  </si>
  <si>
    <t>dry or wet</t>
  </si>
  <si>
    <t>brand</t>
  </si>
  <si>
    <t>group</t>
  </si>
  <si>
    <t>Aspira</t>
  </si>
  <si>
    <t>Quantum</t>
  </si>
  <si>
    <t>see Ms. Excel</t>
  </si>
  <si>
    <t>=CONCATENATE(Battery Type," ",Brand," ",Group)</t>
  </si>
  <si>
    <t>Product Type</t>
  </si>
  <si>
    <t>Traction</t>
  </si>
  <si>
    <t>TRC</t>
  </si>
  <si>
    <t>11-ACDN-34B19R-PRM</t>
  </si>
  <si>
    <t>11-ACDN-34B19LS-PRM</t>
  </si>
  <si>
    <t>11-ACDH-34B19RS-PRM</t>
  </si>
  <si>
    <t>11-ACDH-32B20RS-PRM</t>
  </si>
  <si>
    <t>11-ACDH-36B20RS-PRM</t>
  </si>
  <si>
    <t>11-ACDN-55530-PRM</t>
  </si>
  <si>
    <t>11-ACDN-56617-PRM</t>
  </si>
  <si>
    <t>11-AHCD-95E41R-RM-1</t>
  </si>
  <si>
    <t>11-AJCI-80D26L-GS-MF00</t>
  </si>
  <si>
    <t>11-AICN-65B24LS-GS-MF08</t>
  </si>
  <si>
    <t>11-AICN-65B24L-GS-MF08</t>
  </si>
  <si>
    <t>11-AICN-65B24R-GS-MF08</t>
  </si>
  <si>
    <t>11-AICN-LN2-RM</t>
  </si>
  <si>
    <t>11-AICK-LN3-RM</t>
  </si>
  <si>
    <t>11-MCDN-6N4A4D-PRM</t>
  </si>
  <si>
    <t>11-MCDN-6N4B2A-PRM</t>
  </si>
  <si>
    <t>11-MHPD-GM33B-PRM</t>
  </si>
  <si>
    <t>11-MHPD-GM5Z3B-PRM</t>
  </si>
  <si>
    <t>11-MHPD-GM7B4B-PRM</t>
  </si>
  <si>
    <t>11-MCDN-12N53B-PRM</t>
  </si>
  <si>
    <t>11-MCDN-12N7C3DMP-PRM</t>
  </si>
  <si>
    <t>11-MCDN-12N123BSP-PRM</t>
  </si>
  <si>
    <t>amb</t>
  </si>
  <si>
    <t>prm</t>
  </si>
  <si>
    <t>hyb</t>
  </si>
  <si>
    <t>mf</t>
  </si>
  <si>
    <t>total amb</t>
  </si>
  <si>
    <t>mcb</t>
  </si>
  <si>
    <t>prm kit</t>
  </si>
  <si>
    <t>vrla</t>
  </si>
  <si>
    <t>total mcb</t>
  </si>
  <si>
    <t>FIX PO GS BATTERY</t>
  </si>
  <si>
    <t>FIX PO JULY 2021</t>
  </si>
  <si>
    <t>PART NUMBER</t>
  </si>
  <si>
    <t>Desc</t>
  </si>
  <si>
    <t>PO JKT</t>
  </si>
  <si>
    <t>PO BDG</t>
  </si>
  <si>
    <t>PO SBY</t>
  </si>
  <si>
    <t>PO SMG</t>
  </si>
  <si>
    <t xml:space="preserve">A. BATTERY2 </t>
  </si>
  <si>
    <t>MF</t>
  </si>
  <si>
    <t>11-MFCN-GTZ5S-ASP</t>
  </si>
  <si>
    <t>BATTERY,MF12V3.5</t>
  </si>
  <si>
    <t>11-GTZ-4VMF</t>
  </si>
  <si>
    <t>11-MFCN-GTZ4V-ASP</t>
  </si>
  <si>
    <t>BATTERY,MF12V3.0</t>
  </si>
  <si>
    <t>KIT</t>
  </si>
  <si>
    <t>BATTERY,PK 12V5AH</t>
  </si>
  <si>
    <t>BATTERY,MF 12V5AH</t>
  </si>
  <si>
    <t>BATTERY,MF12V4</t>
  </si>
  <si>
    <t>ASPIRA MF KIT</t>
  </si>
  <si>
    <t>11-GTZ5S-KIT</t>
  </si>
  <si>
    <t>GS 2W - MF</t>
  </si>
  <si>
    <t>BATTERY GTZ-5S MF</t>
  </si>
  <si>
    <t>BATTERY GM5Z3B MF</t>
  </si>
  <si>
    <t>BATTERY GTZ-7S MF</t>
  </si>
  <si>
    <t>BATTERY GTZ-6V MF</t>
  </si>
  <si>
    <t>BATTERY GTZ-4V MF</t>
  </si>
  <si>
    <t>11-MFCN-GTZ7V-RM</t>
  </si>
  <si>
    <t>BATTERY GTZ-7V MF</t>
  </si>
  <si>
    <t>BATTERY GTZ-8V MF</t>
  </si>
  <si>
    <t>BATTERY GTZ-5S MF GOLD</t>
  </si>
  <si>
    <t>GS 2W - PRM</t>
  </si>
  <si>
    <t>BATTERY 12N9-4B1M</t>
  </si>
  <si>
    <t>BATTERY 12N10-3B</t>
  </si>
  <si>
    <t>BATTERY GM2.5A3C2</t>
  </si>
  <si>
    <t>BATTERY 12N10-3BM</t>
  </si>
  <si>
    <t>BATTERY GM4-3B</t>
  </si>
  <si>
    <t>BATTERY 6N4-2A-4</t>
  </si>
  <si>
    <t>BATTERY 12N5.54BM</t>
  </si>
  <si>
    <t>BATTERY 6N6-3B-1</t>
  </si>
  <si>
    <t>BATTERY 6N6-3B</t>
  </si>
  <si>
    <t>BATTERY 6N4-2A-2</t>
  </si>
  <si>
    <t>BATTERY 6N11-2D</t>
  </si>
  <si>
    <t>BATTERY GM3-3A</t>
  </si>
  <si>
    <t>BATTERY 6N4-2A</t>
  </si>
  <si>
    <t>GSPR-12N5-3B</t>
  </si>
  <si>
    <t>BATTERY 12N5-3B</t>
  </si>
  <si>
    <t>GSPR-6N4A-4D</t>
  </si>
  <si>
    <t>BATTERY 6N4A-4D</t>
  </si>
  <si>
    <t>GSPR-6N4-2A-13</t>
  </si>
  <si>
    <t>BATTERY 6N4-2A-13</t>
  </si>
  <si>
    <t>GSPR-6N4B-2A-3</t>
  </si>
  <si>
    <t>BATTERY 6N4B-2A-3</t>
  </si>
  <si>
    <t>GSPR-GM5Z-3B</t>
  </si>
  <si>
    <t>BATTERY GM5Z-3B</t>
  </si>
  <si>
    <t>GSPR-GM7B-4B</t>
  </si>
  <si>
    <t>BATTERY GM7B-4B</t>
  </si>
  <si>
    <t>GSPR-12N7C-3DM</t>
  </si>
  <si>
    <t>BATTERY 12N7C-3DM</t>
  </si>
  <si>
    <t>GSPR-GM3-3B</t>
  </si>
  <si>
    <t>BATTERY GM3-3B</t>
  </si>
  <si>
    <t>GSPR-6N6-1B-1</t>
  </si>
  <si>
    <t>BATTERY 6N6-1B-1</t>
  </si>
  <si>
    <t>GSPR-12N12-3B</t>
  </si>
  <si>
    <t>BATTERY 12N12-3B</t>
  </si>
  <si>
    <t>GSPR-6N4B-2A</t>
  </si>
  <si>
    <t>BATTERY 6N4B-2A</t>
  </si>
  <si>
    <t>GS 2W - PRMKIT</t>
  </si>
  <si>
    <t>BATTERY GM5Z3B KIT</t>
  </si>
  <si>
    <t>BATTERY GM7B4B KIT</t>
  </si>
  <si>
    <t>BATTERY GM3-3B KIT</t>
  </si>
  <si>
    <t>BATTERY 12N53B KIT</t>
  </si>
  <si>
    <t>GS 4W - HYBRID</t>
  </si>
  <si>
    <t>BATTERY 46B24R HY</t>
  </si>
  <si>
    <t>BATTERY 65D26R HY</t>
  </si>
  <si>
    <t>BATTERY 55D26R HY</t>
  </si>
  <si>
    <t>BATTERY 36B20R HY</t>
  </si>
  <si>
    <t>BATTERY 32B20R HY</t>
  </si>
  <si>
    <t>11-AHCH-65D31R-RM-1</t>
  </si>
  <si>
    <t>BATTERY 65D31R HY</t>
  </si>
  <si>
    <t>11-AHCH-75D31R-RM-1</t>
  </si>
  <si>
    <t>BATTERY 75D31R HY</t>
  </si>
  <si>
    <t>BATTERY 48D26R HY</t>
  </si>
  <si>
    <t>BATTERY NS60L HY</t>
  </si>
  <si>
    <t>BATTERY NS40ZL HY</t>
  </si>
  <si>
    <t>BATTERY NS60LS HY</t>
  </si>
  <si>
    <t>BATTERY 55D23L HY</t>
  </si>
  <si>
    <t>BATTERY 80D26L HY</t>
  </si>
  <si>
    <t>BATTERY 46B24RSHY</t>
  </si>
  <si>
    <t>BATTERY 34B19LSHY</t>
  </si>
  <si>
    <t>BATTERY 34B19RHY</t>
  </si>
  <si>
    <t>GSHY-N100</t>
  </si>
  <si>
    <t>BATTERY N100 HY</t>
  </si>
  <si>
    <t>GSHY-NS40L</t>
  </si>
  <si>
    <t>BATTERY 32B20L HY</t>
  </si>
  <si>
    <t>GSHY-N40</t>
  </si>
  <si>
    <t>BATTERY 32C24R HY</t>
  </si>
  <si>
    <t>GS 4W - MF</t>
  </si>
  <si>
    <t>11-AJCI-46B24R-GS-MF00</t>
  </si>
  <si>
    <t>BATTERY 46B24 L/R MF</t>
  </si>
  <si>
    <t>11-AJCI-46B24LS-GS-MF00</t>
  </si>
  <si>
    <t>BATTERY 46B24 LS MF</t>
  </si>
  <si>
    <t>11-AJCI-36B20L-GS-MF00</t>
  </si>
  <si>
    <t>BATTERY NS40ZL MF</t>
  </si>
  <si>
    <t>11-AJCI-46B24L-GS-MF00</t>
  </si>
  <si>
    <t>11-AJCI-55D23L-GS-MF00</t>
  </si>
  <si>
    <t>BATTERY 55D23L MF</t>
  </si>
  <si>
    <t>BATTERY 80D26L MF</t>
  </si>
  <si>
    <t>11-AJCI-36B20R-GS-MF00</t>
  </si>
  <si>
    <t>BATTERY NS40Z MF</t>
  </si>
  <si>
    <t>11-AJCI-65D26R-GS-MF00</t>
  </si>
  <si>
    <t>BATTERY NS70 MF</t>
  </si>
  <si>
    <t>11-AJCI-32B20R-GS-MF00</t>
  </si>
  <si>
    <t>BATTERY NS40 MF</t>
  </si>
  <si>
    <t>11-AJCI-55D26R-GS-MF00</t>
  </si>
  <si>
    <t>BATTERY 55D26R MF</t>
  </si>
  <si>
    <t>11-AJCI-65D31R-GS-MF00</t>
  </si>
  <si>
    <t>BATTERY 65D31R MF</t>
  </si>
  <si>
    <t>11-AJCI-46B24RS-GS-MF00</t>
  </si>
  <si>
    <t>BATTERY 46B24S MF</t>
  </si>
  <si>
    <t>11-AJCI-75D31R-GS-MF00</t>
  </si>
  <si>
    <t>BATTERY 75D31R MF</t>
  </si>
  <si>
    <t>11-AJCI-48D26R-GS-MF00</t>
  </si>
  <si>
    <t>BATTERY 48D26R MF</t>
  </si>
  <si>
    <t>11-AJCI-34B19L-GS-MF00</t>
  </si>
  <si>
    <t>BATTERY 34B19L MF</t>
  </si>
  <si>
    <t>GSMF-34B19LS</t>
  </si>
  <si>
    <t>BATTERY 34B19LSMF</t>
  </si>
  <si>
    <t>GSMF-NS40L</t>
  </si>
  <si>
    <t>BATTERY NS40L MF</t>
  </si>
  <si>
    <t>GSMF-34B19L</t>
  </si>
  <si>
    <t>GSMF-55D23L</t>
  </si>
  <si>
    <t>GSMF-80D26L</t>
  </si>
  <si>
    <t>GSMF-N50</t>
  </si>
  <si>
    <t>GSMF-N50Z</t>
  </si>
  <si>
    <t>GSMF-NS40</t>
  </si>
  <si>
    <t>GSMF-NS40Z</t>
  </si>
  <si>
    <t>GSMF-NS40ZL</t>
  </si>
  <si>
    <t>GSMF-NS60</t>
  </si>
  <si>
    <t>GSMF-NS60L</t>
  </si>
  <si>
    <t>GSMF-NS60LS</t>
  </si>
  <si>
    <t>GSMF-NS60S</t>
  </si>
  <si>
    <t>GSMF-NS70</t>
  </si>
  <si>
    <t>GS 4W - CALSIUM</t>
  </si>
  <si>
    <t>GSCBT-65B24LS</t>
  </si>
  <si>
    <t>BATTERY 65B24LS CBT</t>
  </si>
  <si>
    <t>GSCBT-65B24L</t>
  </si>
  <si>
    <t>BATTERY 65B24L CBT</t>
  </si>
  <si>
    <t>GSCBT-65B24R</t>
  </si>
  <si>
    <t>BATTERY 65B24R CBT</t>
  </si>
  <si>
    <t>BATTERY 65B24R CAL</t>
  </si>
  <si>
    <t>BATTERY 65B24L CAL</t>
  </si>
  <si>
    <t>BATTERY 65B24LS CAL</t>
  </si>
  <si>
    <t>BATTERY 75D23L CAL</t>
  </si>
  <si>
    <t>BATTERY 105D31R CAL</t>
  </si>
  <si>
    <t>BATTERY 105D31L CAL</t>
  </si>
  <si>
    <t>GS 4W - MF ISS</t>
  </si>
  <si>
    <t>11-AJCN-Q85-SGS</t>
  </si>
  <si>
    <t>BATTERY Q85 MFISS</t>
  </si>
  <si>
    <t>11-AJCN-S95-S95</t>
  </si>
  <si>
    <t>BATTERY S95 MFISS</t>
  </si>
  <si>
    <t>GS 4W - MF OE</t>
  </si>
  <si>
    <t>34B19L (H) MF EXPANDED DS</t>
  </si>
  <si>
    <t>BATTERY LN2 OEM</t>
  </si>
  <si>
    <t>32B20R/NS40 (H) MF EXPANDED DS</t>
  </si>
  <si>
    <t>BATTERY LN3 OEM</t>
  </si>
  <si>
    <t>GS 4W - PREMIUM</t>
  </si>
  <si>
    <t>BATTERY 65D31R</t>
  </si>
  <si>
    <t>BATTERY 95E41R</t>
  </si>
  <si>
    <t>BATTERY 55D26R</t>
  </si>
  <si>
    <t>BATTERY 48D26R</t>
  </si>
  <si>
    <t>BATTERY 65D26R</t>
  </si>
  <si>
    <t>BATTERY 46B24R</t>
  </si>
  <si>
    <t>BATTERY 115F51</t>
  </si>
  <si>
    <t>BATTERY 32B20R</t>
  </si>
  <si>
    <t>BATTERY 190H52</t>
  </si>
  <si>
    <t>BATTERY 75D31R</t>
  </si>
  <si>
    <t>BATTERY 145G51</t>
  </si>
  <si>
    <t>BATTERY 36B20R</t>
  </si>
  <si>
    <t>BATTERY 46B24LS</t>
  </si>
  <si>
    <t>BATTERY 36B20L</t>
  </si>
  <si>
    <t>BATTERY 95D31L</t>
  </si>
  <si>
    <t>BATTERY 46B24L</t>
  </si>
  <si>
    <t>BATTERY 80D26L</t>
  </si>
  <si>
    <t>BATTERY 55D23L</t>
  </si>
  <si>
    <t>BATTERY 95D31R</t>
  </si>
  <si>
    <t>BATTERY 580-24C</t>
  </si>
  <si>
    <t>BATTERY 55D26L</t>
  </si>
  <si>
    <t>BATTERY 555-59</t>
  </si>
  <si>
    <t>BATTERY NS70L</t>
  </si>
  <si>
    <t>BATTERY 75D31L</t>
  </si>
  <si>
    <t>BATTERY 36B20LS</t>
  </si>
  <si>
    <t>BATTERY 46B24RS</t>
  </si>
  <si>
    <t>BATTERY 34B19R</t>
  </si>
  <si>
    <t>BATTERY 32C24R</t>
  </si>
  <si>
    <t>BATTERY 32B20L</t>
  </si>
  <si>
    <t>BATTERY 48D26L</t>
  </si>
  <si>
    <t>BATTERY 55D23R</t>
  </si>
  <si>
    <t>BATTERY 34B19L</t>
  </si>
  <si>
    <t>BATTERY 26A19R</t>
  </si>
  <si>
    <t>BATTERY 26A19L</t>
  </si>
  <si>
    <t>GSPR-NS40ZS</t>
  </si>
  <si>
    <t>BATTERY 36B20RS</t>
  </si>
  <si>
    <t>GSPR-580-24</t>
  </si>
  <si>
    <t>BATTERY 580-24</t>
  </si>
  <si>
    <t>GSPR-NS40S</t>
  </si>
  <si>
    <t>BATTERY 32B20RS</t>
  </si>
  <si>
    <t>GSPR-34B19LS</t>
  </si>
  <si>
    <t>BATTERY 34B19LS</t>
  </si>
  <si>
    <t>GSPR-566-17</t>
  </si>
  <si>
    <t>BATTERY 566-17</t>
  </si>
  <si>
    <t>GSPR-34B19RS</t>
  </si>
  <si>
    <t>BATTERY 34B19RS</t>
  </si>
  <si>
    <t>GSPR-555-30</t>
  </si>
  <si>
    <t>BATTERY 555-30</t>
  </si>
  <si>
    <t>SUMMARY</t>
  </si>
  <si>
    <t>ASPIRA MCB</t>
  </si>
  <si>
    <t>GS MCB</t>
  </si>
  <si>
    <t>GS 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</si>
</sst>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6" formatCode="#,###"/>
    <numFmt numFmtId="167" formatCode="_(* #,##0_);_(* \(#,##0\);_(* \-_);_(@_)"/>
    <numFmt numFmtId="168" formatCode="_(* #,##0.00_);_(* \(#,##0.00\);_(* \-??_);_(@_)"/>
    <numFmt numFmtId="169" formatCode="ddmmyyyy"/>
    <numFmt numFmtId="170" formatCode="_(* #,##0_);_(* \(#,##0\);_(* &quot;-&quot;??_);_(@_)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b/>
      <sz val="20"/>
      <color theme="1"/>
      <name val="Calibri Light"/>
      <family val="2"/>
      <scheme val="major"/>
    </font>
    <font>
      <b/>
      <sz val="20"/>
      <color theme="1"/>
      <name val="Arial monospaced for SAP"/>
      <family val="3"/>
    </font>
    <font>
      <b/>
      <sz val="18"/>
      <color theme="1"/>
      <name val="CordiaUPC"/>
      <family val="2"/>
    </font>
    <font>
      <b/>
      <sz val="14"/>
      <color theme="1"/>
      <name val="Calibri"/>
      <family val="2"/>
      <scheme val="minor"/>
    </font>
    <font>
      <b/>
      <sz val="18"/>
      <name val="Arial Black"/>
      <family val="2"/>
    </font>
    <font>
      <b/>
      <sz val="11"/>
      <color theme="1"/>
      <name val="Arial Unicode MS"/>
      <family val="2"/>
    </font>
    <font>
      <b/>
      <sz val="12"/>
      <color theme="1"/>
      <name val="Arial Unicode MS"/>
      <family val="2"/>
    </font>
    <font>
      <b/>
      <sz val="11"/>
      <color theme="0"/>
      <name val="Arial Unicode MS"/>
      <family val="2"/>
    </font>
    <font>
      <b/>
      <sz val="11"/>
      <name val="Arial Unicode MS"/>
      <family val="2"/>
    </font>
    <font>
      <sz val="8"/>
      <color theme="1"/>
      <name val="Calibri"/>
      <family val="2"/>
      <scheme val="minor"/>
    </font>
    <font>
      <b/>
      <sz val="8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theme="1"/>
      <name val="Arial Unicode MS"/>
      <family val="2"/>
    </font>
    <font>
      <sz val="9"/>
      <color theme="1"/>
      <name val="Arial Unicode MS"/>
      <family val="2"/>
    </font>
    <font>
      <strike/>
      <sz val="11"/>
      <color rgb="FFFDDCD3"/>
      <name val="Arial Unicode MS"/>
      <family val="2"/>
    </font>
    <font>
      <strike/>
      <sz val="9"/>
      <color rgb="FFFDDCD3"/>
      <name val="Arial Unicode MS"/>
      <family val="2"/>
    </font>
    <font>
      <strike/>
      <sz val="11"/>
      <color rgb="FFFDDCD3"/>
      <name val="Calibri"/>
      <family val="2"/>
      <scheme val="minor"/>
    </font>
    <font>
      <b/>
      <sz val="11"/>
      <color rgb="FF0000FF"/>
      <name val="Arial Unicode MS"/>
      <family val="2"/>
    </font>
    <font>
      <b/>
      <sz val="9"/>
      <color rgb="FF0000FF"/>
      <name val="Arial Unicode MS"/>
      <family val="2"/>
    </font>
    <font>
      <sz val="12"/>
      <color rgb="FFFF0000"/>
      <name val="Arial Unicode MS"/>
      <family val="2"/>
    </font>
    <font>
      <sz val="9"/>
      <color rgb="FFFF0000"/>
      <name val="Arial Unicode MS"/>
      <family val="2"/>
    </font>
    <font>
      <sz val="12"/>
      <name val="Arial Unicode MS"/>
      <family val="2"/>
    </font>
    <font>
      <sz val="9"/>
      <name val="Arial Unicode MS"/>
      <family val="2"/>
    </font>
    <font>
      <sz val="11"/>
      <name val="Arial Unicode MS"/>
      <family val="2"/>
    </font>
    <font>
      <b/>
      <sz val="18"/>
      <color theme="1"/>
      <name val="Aharoni"/>
      <charset val="177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B6B6"/>
        <bgColor indexed="64"/>
      </patternFill>
    </fill>
    <fill>
      <gradientFill degree="90">
        <stop position="0">
          <color theme="7" tint="0.80001220740379042"/>
        </stop>
        <stop position="1">
          <color theme="0"/>
        </stop>
      </gradientFill>
    </fill>
    <fill>
      <patternFill patternType="solid">
        <fgColor theme="8" tint="-0.249977111117893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2">
    <xf numFmtId="0" fontId="0" fillId="0" borderId="0"/>
    <xf numFmtId="41" fontId="3" fillId="0" borderId="0" applyFont="0" applyFill="0" applyBorder="0" applyAlignment="0" applyProtection="0"/>
    <xf numFmtId="0" fontId="1" fillId="0" borderId="0"/>
    <xf numFmtId="0" fontId="5" fillId="0" borderId="0"/>
    <xf numFmtId="168" fontId="1" fillId="0" borderId="0" applyFill="0" applyBorder="0" applyAlignment="0" applyProtection="0"/>
    <xf numFmtId="167" fontId="1" fillId="0" borderId="0" applyFill="0" applyBorder="0" applyAlignment="0" applyProtection="0"/>
    <xf numFmtId="164" fontId="4" fillId="0" borderId="0" applyFont="0" applyFill="0" applyBorder="0" applyAlignment="0" applyProtection="0"/>
    <xf numFmtId="168" fontId="1" fillId="0" borderId="0" applyFill="0" applyBorder="0" applyAlignment="0" applyProtection="0"/>
    <xf numFmtId="43" fontId="4" fillId="0" borderId="0" applyFont="0" applyFill="0" applyBorder="0" applyAlignment="0" applyProtection="0"/>
    <xf numFmtId="0" fontId="12" fillId="0" borderId="0"/>
    <xf numFmtId="167" fontId="12" fillId="0" borderId="0" applyFill="0" applyBorder="0" applyAlignment="0" applyProtection="0"/>
    <xf numFmtId="9" fontId="4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2" applyAlignment="1">
      <alignment vertical="center"/>
    </xf>
    <xf numFmtId="0" fontId="1" fillId="0" borderId="0" xfId="2" applyFill="1" applyAlignment="1">
      <alignment vertical="center"/>
    </xf>
    <xf numFmtId="0" fontId="2" fillId="0" borderId="0" xfId="2" applyFont="1" applyAlignment="1">
      <alignment vertical="center"/>
    </xf>
    <xf numFmtId="41" fontId="1" fillId="0" borderId="0" xfId="2" applyNumberFormat="1" applyAlignment="1">
      <alignment vertical="center"/>
    </xf>
    <xf numFmtId="0" fontId="2" fillId="0" borderId="0" xfId="2" applyFont="1" applyAlignment="1">
      <alignment horizontal="center" vertical="center" wrapText="1"/>
    </xf>
    <xf numFmtId="0" fontId="1" fillId="0" borderId="6" xfId="2" applyBorder="1" applyAlignment="1">
      <alignment vertical="center"/>
    </xf>
    <xf numFmtId="0" fontId="1" fillId="0" borderId="12" xfId="2" applyFill="1" applyBorder="1" applyAlignment="1">
      <alignment vertical="center"/>
    </xf>
    <xf numFmtId="0" fontId="1" fillId="0" borderId="12" xfId="2" applyBorder="1" applyAlignment="1">
      <alignment vertical="center"/>
    </xf>
    <xf numFmtId="41" fontId="1" fillId="0" borderId="0" xfId="1" applyFont="1" applyAlignment="1">
      <alignment vertical="center"/>
    </xf>
    <xf numFmtId="0" fontId="1" fillId="0" borderId="0" xfId="2" applyFill="1" applyBorder="1" applyAlignment="1">
      <alignment vertical="center"/>
    </xf>
    <xf numFmtId="0" fontId="2" fillId="0" borderId="19" xfId="2" applyFont="1" applyBorder="1" applyAlignment="1">
      <alignment horizontal="center" vertical="center" wrapText="1"/>
    </xf>
    <xf numFmtId="0" fontId="1" fillId="4" borderId="15" xfId="2" applyFill="1" applyBorder="1" applyAlignment="1">
      <alignment vertical="center"/>
    </xf>
    <xf numFmtId="0" fontId="1" fillId="5" borderId="15" xfId="2" applyFill="1" applyBorder="1" applyAlignment="1">
      <alignment vertical="center"/>
    </xf>
    <xf numFmtId="0" fontId="1" fillId="5" borderId="15" xfId="2" applyFont="1" applyFill="1" applyBorder="1" applyAlignment="1">
      <alignment vertical="center"/>
    </xf>
    <xf numFmtId="0" fontId="1" fillId="5" borderId="15" xfId="2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166" fontId="6" fillId="6" borderId="11" xfId="3" applyNumberFormat="1" applyFont="1" applyFill="1" applyBorder="1" applyAlignment="1" applyProtection="1">
      <alignment horizontal="center" vertical="center"/>
      <protection locked="0"/>
    </xf>
    <xf numFmtId="17" fontId="6" fillId="6" borderId="3" xfId="3" quotePrefix="1" applyNumberFormat="1" applyFont="1" applyFill="1" applyBorder="1" applyAlignment="1" applyProtection="1">
      <alignment horizontal="center" vertical="center"/>
      <protection locked="0"/>
    </xf>
    <xf numFmtId="0" fontId="6" fillId="7" borderId="4" xfId="3" applyFont="1" applyFill="1" applyBorder="1" applyAlignment="1" applyProtection="1">
      <alignment horizontal="center" vertical="center" wrapText="1"/>
      <protection locked="0"/>
    </xf>
    <xf numFmtId="0" fontId="6" fillId="8" borderId="16" xfId="3" quotePrefix="1" applyFont="1" applyFill="1" applyBorder="1" applyAlignment="1" applyProtection="1">
      <alignment horizontal="center" vertical="center" wrapText="1"/>
      <protection locked="0"/>
    </xf>
    <xf numFmtId="41" fontId="2" fillId="0" borderId="0" xfId="1" applyFont="1" applyAlignment="1">
      <alignment vertical="center"/>
    </xf>
    <xf numFmtId="0" fontId="2" fillId="0" borderId="0" xfId="2" applyFont="1" applyFill="1" applyAlignment="1">
      <alignment vertical="center"/>
    </xf>
    <xf numFmtId="0" fontId="1" fillId="4" borderId="7" xfId="2" applyFill="1" applyBorder="1" applyAlignment="1">
      <alignment vertical="center"/>
    </xf>
    <xf numFmtId="0" fontId="1" fillId="4" borderId="8" xfId="2" applyFill="1" applyBorder="1" applyAlignment="1">
      <alignment vertical="center"/>
    </xf>
    <xf numFmtId="41" fontId="1" fillId="4" borderId="20" xfId="1" applyFont="1" applyFill="1" applyBorder="1" applyAlignment="1">
      <alignment vertical="center"/>
    </xf>
    <xf numFmtId="0" fontId="1" fillId="4" borderId="15" xfId="2" applyFill="1" applyBorder="1" applyAlignment="1">
      <alignment horizontal="center" vertical="center"/>
    </xf>
    <xf numFmtId="0" fontId="1" fillId="4" borderId="9" xfId="2" applyFill="1" applyBorder="1" applyAlignment="1">
      <alignment vertical="center"/>
    </xf>
    <xf numFmtId="0" fontId="1" fillId="4" borderId="13" xfId="2" applyFill="1" applyBorder="1" applyAlignment="1">
      <alignment vertical="center"/>
    </xf>
    <xf numFmtId="0" fontId="1" fillId="5" borderId="14" xfId="2" applyFill="1" applyBorder="1" applyAlignment="1">
      <alignment vertical="center"/>
    </xf>
    <xf numFmtId="0" fontId="1" fillId="5" borderId="13" xfId="2" applyFill="1" applyBorder="1" applyAlignment="1">
      <alignment vertical="center"/>
    </xf>
    <xf numFmtId="41" fontId="1" fillId="5" borderId="20" xfId="1" applyFont="1" applyFill="1" applyBorder="1" applyAlignment="1">
      <alignment vertical="center"/>
    </xf>
    <xf numFmtId="0" fontId="1" fillId="4" borderId="14" xfId="2" applyFill="1" applyBorder="1" applyAlignment="1">
      <alignment vertical="center"/>
    </xf>
    <xf numFmtId="0" fontId="1" fillId="4" borderId="15" xfId="2" applyFont="1" applyFill="1" applyBorder="1" applyAlignment="1">
      <alignment vertical="center"/>
    </xf>
    <xf numFmtId="0" fontId="2" fillId="3" borderId="21" xfId="2" applyFont="1" applyFill="1" applyBorder="1" applyAlignment="1">
      <alignment horizontal="center" vertical="center" wrapText="1"/>
    </xf>
    <xf numFmtId="0" fontId="2" fillId="3" borderId="22" xfId="2" applyFont="1" applyFill="1" applyBorder="1" applyAlignment="1">
      <alignment horizontal="center" vertical="center" wrapText="1"/>
    </xf>
    <xf numFmtId="0" fontId="2" fillId="3" borderId="17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2" fillId="3" borderId="18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9" borderId="15" xfId="0" applyFill="1" applyBorder="1"/>
    <xf numFmtId="0" fontId="10" fillId="3" borderId="15" xfId="0" applyFont="1" applyFill="1" applyBorder="1" applyAlignment="1">
      <alignment horizontal="center"/>
    </xf>
    <xf numFmtId="0" fontId="0" fillId="9" borderId="0" xfId="0" applyFill="1"/>
    <xf numFmtId="0" fontId="7" fillId="9" borderId="15" xfId="0" quotePrefix="1" applyFont="1" applyFill="1" applyBorder="1"/>
    <xf numFmtId="0" fontId="0" fillId="9" borderId="0" xfId="0" applyFill="1" applyBorder="1"/>
    <xf numFmtId="0" fontId="11" fillId="9" borderId="0" xfId="0" applyFont="1" applyFill="1" applyBorder="1"/>
    <xf numFmtId="0" fontId="2" fillId="0" borderId="0" xfId="9" applyFont="1"/>
    <xf numFmtId="169" fontId="2" fillId="0" borderId="0" xfId="9" applyNumberFormat="1" applyFont="1"/>
    <xf numFmtId="0" fontId="12" fillId="0" borderId="0" xfId="9"/>
    <xf numFmtId="167" fontId="0" fillId="0" borderId="0" xfId="10" applyFont="1" applyFill="1" applyBorder="1" applyAlignment="1" applyProtection="1"/>
    <xf numFmtId="167" fontId="12" fillId="0" borderId="0" xfId="9" applyNumberFormat="1"/>
    <xf numFmtId="0" fontId="12" fillId="3" borderId="0" xfId="9" applyFill="1"/>
    <xf numFmtId="167" fontId="12" fillId="3" borderId="0" xfId="10" applyFill="1" applyBorder="1" applyAlignment="1" applyProtection="1"/>
    <xf numFmtId="0" fontId="12" fillId="2" borderId="0" xfId="9" applyFill="1"/>
    <xf numFmtId="167" fontId="12" fillId="2" borderId="0" xfId="10" applyFill="1" applyBorder="1" applyAlignment="1" applyProtection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8" fillId="0" borderId="0" xfId="0" applyFont="1" applyAlignment="1">
      <alignment horizontal="center"/>
    </xf>
    <xf numFmtId="17" fontId="17" fillId="0" borderId="23" xfId="11" applyNumberFormat="1" applyFont="1" applyFill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5" xfId="0" applyNumberFormat="1" applyFont="1" applyBorder="1" applyAlignment="1">
      <alignment horizontal="center" vertical="center"/>
    </xf>
    <xf numFmtId="49" fontId="20" fillId="10" borderId="25" xfId="0" applyNumberFormat="1" applyFont="1" applyFill="1" applyBorder="1" applyAlignment="1">
      <alignment horizontal="center" vertical="center"/>
    </xf>
    <xf numFmtId="49" fontId="20" fillId="10" borderId="26" xfId="0" applyNumberFormat="1" applyFont="1" applyFill="1" applyBorder="1" applyAlignment="1">
      <alignment horizontal="center" vertical="center"/>
    </xf>
    <xf numFmtId="49" fontId="21" fillId="11" borderId="27" xfId="0" applyNumberFormat="1" applyFont="1" applyFill="1" applyBorder="1" applyAlignment="1">
      <alignment horizontal="center" vertical="center"/>
    </xf>
    <xf numFmtId="49" fontId="18" fillId="0" borderId="28" xfId="0" applyNumberFormat="1" applyFont="1" applyBorder="1" applyAlignment="1">
      <alignment horizontal="center" vertical="center"/>
    </xf>
    <xf numFmtId="49" fontId="18" fillId="0" borderId="29" xfId="0" applyNumberFormat="1" applyFont="1" applyBorder="1" applyAlignment="1">
      <alignment horizontal="center" vertical="center"/>
    </xf>
    <xf numFmtId="49" fontId="19" fillId="0" borderId="30" xfId="0" applyNumberFormat="1" applyFont="1" applyBorder="1" applyAlignment="1">
      <alignment horizontal="center" vertical="center"/>
    </xf>
    <xf numFmtId="49" fontId="20" fillId="10" borderId="30" xfId="0" applyNumberFormat="1" applyFont="1" applyFill="1" applyBorder="1" applyAlignment="1">
      <alignment horizontal="center" vertical="center"/>
    </xf>
    <xf numFmtId="49" fontId="20" fillId="10" borderId="31" xfId="0" applyNumberFormat="1" applyFont="1" applyFill="1" applyBorder="1" applyAlignment="1">
      <alignment horizontal="center" vertical="center"/>
    </xf>
    <xf numFmtId="49" fontId="21" fillId="11" borderId="32" xfId="0" applyNumberFormat="1" applyFont="1" applyFill="1" applyBorder="1" applyAlignment="1">
      <alignment horizontal="center" vertical="center"/>
    </xf>
    <xf numFmtId="0" fontId="22" fillId="0" borderId="0" xfId="0" applyFont="1"/>
    <xf numFmtId="49" fontId="23" fillId="0" borderId="33" xfId="0" applyNumberFormat="1" applyFont="1" applyBorder="1" applyAlignment="1">
      <alignment horizontal="center" vertical="center"/>
    </xf>
    <xf numFmtId="49" fontId="23" fillId="0" borderId="34" xfId="0" applyNumberFormat="1" applyFont="1" applyBorder="1" applyAlignment="1">
      <alignment horizontal="center" vertical="center"/>
    </xf>
    <xf numFmtId="49" fontId="23" fillId="0" borderId="35" xfId="0" applyNumberFormat="1" applyFont="1" applyBorder="1" applyAlignment="1">
      <alignment horizontal="center" vertical="center"/>
    </xf>
    <xf numFmtId="49" fontId="23" fillId="0" borderId="36" xfId="0" applyNumberFormat="1" applyFont="1" applyBorder="1" applyAlignment="1">
      <alignment horizontal="center" vertical="center"/>
    </xf>
    <xf numFmtId="49" fontId="23" fillId="0" borderId="37" xfId="0" applyNumberFormat="1" applyFont="1" applyBorder="1" applyAlignment="1">
      <alignment horizontal="center" vertical="center"/>
    </xf>
    <xf numFmtId="0" fontId="18" fillId="12" borderId="38" xfId="0" applyFont="1" applyFill="1" applyBorder="1"/>
    <xf numFmtId="0" fontId="24" fillId="12" borderId="29" xfId="0" applyFont="1" applyFill="1" applyBorder="1"/>
    <xf numFmtId="49" fontId="23" fillId="12" borderId="30" xfId="0" applyNumberFormat="1" applyFont="1" applyFill="1" applyBorder="1" applyAlignment="1">
      <alignment horizontal="center" vertical="center"/>
    </xf>
    <xf numFmtId="170" fontId="21" fillId="12" borderId="39" xfId="8" applyNumberFormat="1" applyFont="1" applyFill="1" applyBorder="1"/>
    <xf numFmtId="170" fontId="21" fillId="12" borderId="40" xfId="8" applyNumberFormat="1" applyFont="1" applyFill="1" applyBorder="1"/>
    <xf numFmtId="170" fontId="21" fillId="12" borderId="41" xfId="8" applyNumberFormat="1" applyFont="1" applyFill="1" applyBorder="1"/>
    <xf numFmtId="0" fontId="25" fillId="0" borderId="42" xfId="0" applyFont="1" applyBorder="1"/>
    <xf numFmtId="0" fontId="26" fillId="0" borderId="43" xfId="0" applyFont="1" applyBorder="1"/>
    <xf numFmtId="0" fontId="0" fillId="0" borderId="44" xfId="0" applyBorder="1"/>
    <xf numFmtId="170" fontId="25" fillId="0" borderId="43" xfId="8" applyNumberFormat="1" applyFont="1" applyBorder="1"/>
    <xf numFmtId="170" fontId="25" fillId="0" borderId="45" xfId="8" applyNumberFormat="1" applyFont="1" applyBorder="1"/>
    <xf numFmtId="170" fontId="25" fillId="0" borderId="46" xfId="8" applyNumberFormat="1" applyFont="1" applyBorder="1"/>
    <xf numFmtId="170" fontId="20" fillId="13" borderId="39" xfId="8" applyNumberFormat="1" applyFont="1" applyFill="1" applyBorder="1"/>
    <xf numFmtId="170" fontId="20" fillId="13" borderId="40" xfId="8" applyNumberFormat="1" applyFont="1" applyFill="1" applyBorder="1"/>
    <xf numFmtId="170" fontId="20" fillId="13" borderId="41" xfId="8" applyNumberFormat="1" applyFont="1" applyFill="1" applyBorder="1"/>
    <xf numFmtId="0" fontId="25" fillId="0" borderId="33" xfId="0" applyFont="1" applyBorder="1"/>
    <xf numFmtId="0" fontId="26" fillId="0" borderId="34" xfId="0" applyFont="1" applyBorder="1"/>
    <xf numFmtId="0" fontId="0" fillId="0" borderId="35" xfId="0" applyBorder="1"/>
    <xf numFmtId="0" fontId="24" fillId="12" borderId="39" xfId="0" applyFont="1" applyFill="1" applyBorder="1"/>
    <xf numFmtId="0" fontId="0" fillId="12" borderId="47" xfId="0" applyFill="1" applyBorder="1"/>
    <xf numFmtId="0" fontId="25" fillId="0" borderId="48" xfId="0" applyFont="1" applyBorder="1"/>
    <xf numFmtId="170" fontId="25" fillId="0" borderId="44" xfId="8" applyNumberFormat="1" applyFont="1" applyBorder="1"/>
    <xf numFmtId="170" fontId="25" fillId="0" borderId="49" xfId="8" applyNumberFormat="1" applyFont="1" applyBorder="1"/>
    <xf numFmtId="0" fontId="26" fillId="0" borderId="50" xfId="0" applyFont="1" applyBorder="1"/>
    <xf numFmtId="0" fontId="0" fillId="0" borderId="51" xfId="0" applyBorder="1"/>
    <xf numFmtId="170" fontId="25" fillId="0" borderId="51" xfId="8" applyNumberFormat="1" applyFont="1" applyBorder="1"/>
    <xf numFmtId="170" fontId="25" fillId="0" borderId="52" xfId="8" applyNumberFormat="1" applyFont="1" applyBorder="1"/>
    <xf numFmtId="170" fontId="25" fillId="0" borderId="53" xfId="8" applyNumberFormat="1" applyFont="1" applyBorder="1"/>
    <xf numFmtId="170" fontId="25" fillId="0" borderId="34" xfId="8" applyNumberFormat="1" applyFont="1" applyBorder="1"/>
    <xf numFmtId="170" fontId="25" fillId="0" borderId="0" xfId="8" applyNumberFormat="1" applyFont="1" applyBorder="1"/>
    <xf numFmtId="170" fontId="25" fillId="0" borderId="37" xfId="8" applyNumberFormat="1" applyFont="1" applyBorder="1"/>
    <xf numFmtId="0" fontId="27" fillId="0" borderId="42" xfId="0" applyFont="1" applyBorder="1"/>
    <xf numFmtId="0" fontId="28" fillId="0" borderId="50" xfId="0" applyFont="1" applyBorder="1"/>
    <xf numFmtId="0" fontId="29" fillId="0" borderId="51" xfId="0" applyFont="1" applyBorder="1"/>
    <xf numFmtId="170" fontId="27" fillId="0" borderId="51" xfId="8" applyNumberFormat="1" applyFont="1" applyBorder="1"/>
    <xf numFmtId="170" fontId="27" fillId="0" borderId="52" xfId="8" applyNumberFormat="1" applyFont="1" applyBorder="1"/>
    <xf numFmtId="170" fontId="27" fillId="0" borderId="53" xfId="8" applyNumberFormat="1" applyFont="1" applyBorder="1"/>
    <xf numFmtId="0" fontId="29" fillId="0" borderId="0" xfId="0" applyFont="1"/>
    <xf numFmtId="0" fontId="30" fillId="0" borderId="42" xfId="0" applyFont="1" applyBorder="1"/>
    <xf numFmtId="0" fontId="31" fillId="0" borderId="50" xfId="0" applyFont="1" applyBorder="1"/>
    <xf numFmtId="0" fontId="25" fillId="14" borderId="42" xfId="0" applyFont="1" applyFill="1" applyBorder="1"/>
    <xf numFmtId="0" fontId="26" fillId="14" borderId="50" xfId="0" applyFont="1" applyFill="1" applyBorder="1"/>
    <xf numFmtId="0" fontId="32" fillId="0" borderId="42" xfId="0" applyFont="1" applyBorder="1"/>
    <xf numFmtId="0" fontId="33" fillId="0" borderId="50" xfId="0" applyFont="1" applyBorder="1"/>
    <xf numFmtId="0" fontId="0" fillId="2" borderId="0" xfId="0" applyFill="1"/>
    <xf numFmtId="0" fontId="34" fillId="0" borderId="42" xfId="0" applyFont="1" applyBorder="1"/>
    <xf numFmtId="0" fontId="35" fillId="0" borderId="50" xfId="0" applyFont="1" applyBorder="1"/>
    <xf numFmtId="0" fontId="34" fillId="0" borderId="33" xfId="0" applyFont="1" applyBorder="1"/>
    <xf numFmtId="0" fontId="35" fillId="0" borderId="34" xfId="0" applyFont="1" applyBorder="1"/>
    <xf numFmtId="170" fontId="25" fillId="0" borderId="35" xfId="8" applyNumberFormat="1" applyFont="1" applyBorder="1"/>
    <xf numFmtId="170" fontId="25" fillId="0" borderId="36" xfId="8" applyNumberFormat="1" applyFont="1" applyBorder="1"/>
    <xf numFmtId="0" fontId="11" fillId="0" borderId="0" xfId="0" applyFont="1"/>
    <xf numFmtId="0" fontId="36" fillId="0" borderId="42" xfId="0" applyFont="1" applyBorder="1"/>
    <xf numFmtId="0" fontId="11" fillId="0" borderId="51" xfId="0" applyFont="1" applyBorder="1"/>
    <xf numFmtId="170" fontId="36" fillId="0" borderId="51" xfId="8" applyNumberFormat="1" applyFont="1" applyBorder="1"/>
    <xf numFmtId="170" fontId="36" fillId="0" borderId="52" xfId="8" applyNumberFormat="1" applyFont="1" applyBorder="1"/>
    <xf numFmtId="170" fontId="36" fillId="0" borderId="53" xfId="8" applyNumberFormat="1" applyFont="1" applyBorder="1"/>
    <xf numFmtId="0" fontId="27" fillId="0" borderId="54" xfId="0" applyFont="1" applyBorder="1"/>
    <xf numFmtId="0" fontId="28" fillId="0" borderId="55" xfId="0" applyFont="1" applyBorder="1"/>
    <xf numFmtId="0" fontId="29" fillId="0" borderId="56" xfId="0" applyFont="1" applyBorder="1"/>
    <xf numFmtId="170" fontId="27" fillId="0" borderId="56" xfId="8" applyNumberFormat="1" applyFont="1" applyBorder="1"/>
    <xf numFmtId="170" fontId="27" fillId="0" borderId="57" xfId="8" applyNumberFormat="1" applyFont="1" applyBorder="1"/>
    <xf numFmtId="170" fontId="27" fillId="0" borderId="58" xfId="8" applyNumberFormat="1" applyFont="1" applyBorder="1"/>
    <xf numFmtId="0" fontId="37" fillId="15" borderId="59" xfId="0" applyFont="1" applyFill="1" applyBorder="1" applyAlignment="1">
      <alignment horizontal="center" vertical="center"/>
    </xf>
    <xf numFmtId="0" fontId="0" fillId="15" borderId="59" xfId="0" applyFill="1" applyBorder="1"/>
    <xf numFmtId="0" fontId="11" fillId="15" borderId="59" xfId="0" applyFont="1" applyFill="1" applyBorder="1"/>
    <xf numFmtId="0" fontId="21" fillId="3" borderId="60" xfId="0" applyFont="1" applyFill="1" applyBorder="1" applyAlignment="1">
      <alignment horizontal="center" vertical="center"/>
    </xf>
    <xf numFmtId="0" fontId="21" fillId="3" borderId="61" xfId="0" applyFont="1" applyFill="1" applyBorder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170" fontId="38" fillId="11" borderId="59" xfId="8" applyNumberFormat="1" applyFont="1" applyFill="1" applyBorder="1"/>
    <xf numFmtId="0" fontId="18" fillId="0" borderId="63" xfId="0" applyFont="1" applyBorder="1" applyAlignment="1">
      <alignment horizontal="left" vertical="center"/>
    </xf>
    <xf numFmtId="0" fontId="18" fillId="0" borderId="64" xfId="0" applyFont="1" applyBorder="1" applyAlignment="1">
      <alignment horizontal="left" vertical="center"/>
    </xf>
    <xf numFmtId="0" fontId="18" fillId="0" borderId="65" xfId="0" applyFont="1" applyBorder="1" applyAlignment="1">
      <alignment horizontal="left" vertical="center"/>
    </xf>
    <xf numFmtId="170" fontId="39" fillId="0" borderId="44" xfId="8" applyNumberFormat="1" applyFont="1" applyFill="1" applyBorder="1"/>
    <xf numFmtId="170" fontId="39" fillId="0" borderId="49" xfId="8" applyNumberFormat="1" applyFont="1" applyFill="1" applyBorder="1"/>
    <xf numFmtId="0" fontId="18" fillId="0" borderId="0" xfId="0" applyFont="1" applyAlignment="1">
      <alignment horizontal="left" vertical="center"/>
    </xf>
    <xf numFmtId="170" fontId="39" fillId="0" borderId="0" xfId="8" applyNumberFormat="1" applyFont="1" applyFill="1" applyBorder="1"/>
    <xf numFmtId="170" fontId="38" fillId="16" borderId="59" xfId="8" applyNumberFormat="1" applyFont="1" applyFill="1" applyBorder="1"/>
    <xf numFmtId="0" fontId="18" fillId="3" borderId="66" xfId="0" applyFont="1" applyFill="1" applyBorder="1" applyAlignment="1">
      <alignment horizontal="center" vertical="center"/>
    </xf>
    <xf numFmtId="0" fontId="18" fillId="3" borderId="67" xfId="0" applyFont="1" applyFill="1" applyBorder="1" applyAlignment="1">
      <alignment horizontal="center" vertical="center"/>
    </xf>
    <xf numFmtId="0" fontId="18" fillId="3" borderId="68" xfId="0" applyFont="1" applyFill="1" applyBorder="1" applyAlignment="1">
      <alignment horizontal="center" vertical="center"/>
    </xf>
    <xf numFmtId="170" fontId="38" fillId="11" borderId="30" xfId="8" applyNumberFormat="1" applyFont="1" applyFill="1" applyBorder="1"/>
    <xf numFmtId="170" fontId="38" fillId="11" borderId="31" xfId="8" applyNumberFormat="1" applyFont="1" applyFill="1" applyBorder="1"/>
    <xf numFmtId="0" fontId="18" fillId="0" borderId="69" xfId="0" applyFont="1" applyBorder="1" applyAlignment="1">
      <alignment horizontal="left" vertical="center"/>
    </xf>
    <xf numFmtId="0" fontId="18" fillId="0" borderId="70" xfId="0" applyFont="1" applyBorder="1" applyAlignment="1">
      <alignment horizontal="left" vertical="center"/>
    </xf>
    <xf numFmtId="0" fontId="18" fillId="0" borderId="71" xfId="0" applyFont="1" applyBorder="1" applyAlignment="1">
      <alignment horizontal="left" vertical="center"/>
    </xf>
    <xf numFmtId="170" fontId="39" fillId="0" borderId="51" xfId="8" applyNumberFormat="1" applyFont="1" applyFill="1" applyBorder="1"/>
    <xf numFmtId="170" fontId="39" fillId="0" borderId="52" xfId="8" applyNumberFormat="1" applyFont="1" applyFill="1" applyBorder="1"/>
    <xf numFmtId="0" fontId="18" fillId="3" borderId="72" xfId="0" applyFont="1" applyFill="1" applyBorder="1" applyAlignment="1">
      <alignment horizontal="center" vertical="center"/>
    </xf>
    <xf numFmtId="0" fontId="18" fillId="3" borderId="73" xfId="0" applyFont="1" applyFill="1" applyBorder="1" applyAlignment="1">
      <alignment horizontal="center" vertical="center"/>
    </xf>
    <xf numFmtId="0" fontId="18" fillId="3" borderId="74" xfId="0" applyFont="1" applyFill="1" applyBorder="1" applyAlignment="1">
      <alignment horizontal="center" vertical="center"/>
    </xf>
    <xf numFmtId="170" fontId="38" fillId="11" borderId="75" xfId="8" applyNumberFormat="1" applyFont="1" applyFill="1" applyBorder="1"/>
    <xf numFmtId="170" fontId="38" fillId="11" borderId="76" xfId="8" applyNumberFormat="1" applyFont="1" applyFill="1" applyBorder="1"/>
    <xf numFmtId="170" fontId="39" fillId="0" borderId="77" xfId="8" applyNumberFormat="1" applyFont="1" applyFill="1" applyBorder="1"/>
    <xf numFmtId="170" fontId="39" fillId="0" borderId="78" xfId="8" applyNumberFormat="1" applyFont="1" applyFill="1" applyBorder="1"/>
    <xf numFmtId="0" fontId="18" fillId="0" borderId="79" xfId="0" applyFont="1" applyBorder="1" applyAlignment="1">
      <alignment horizontal="left" vertical="center"/>
    </xf>
    <xf numFmtId="0" fontId="18" fillId="0" borderId="80" xfId="0" applyFont="1" applyBorder="1" applyAlignment="1">
      <alignment horizontal="left" vertical="center"/>
    </xf>
    <xf numFmtId="0" fontId="18" fillId="0" borderId="81" xfId="0" applyFont="1" applyBorder="1" applyAlignment="1">
      <alignment horizontal="left" vertical="center"/>
    </xf>
    <xf numFmtId="170" fontId="39" fillId="0" borderId="56" xfId="8" applyNumberFormat="1" applyFont="1" applyFill="1" applyBorder="1"/>
    <xf numFmtId="170" fontId="39" fillId="0" borderId="57" xfId="8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/>
  </cellXfs>
  <cellStyles count="12">
    <cellStyle name="Comma" xfId="8" builtinId="3"/>
    <cellStyle name="Comma [0]" xfId="1" builtinId="6"/>
    <cellStyle name="Comma [0] 10" xfId="6" xr:uid="{797EF624-4B75-4A16-9568-4CED9CB58626}"/>
    <cellStyle name="Comma [0] 2" xfId="5" xr:uid="{311E4469-011F-4A66-80FE-84A566301AAE}"/>
    <cellStyle name="Comma [0] 3" xfId="10" xr:uid="{FA880219-BD0C-44EF-9074-46A0A956BAEA}"/>
    <cellStyle name="Comma 2" xfId="4" xr:uid="{B3F64FBA-6934-405C-B109-C67817B75BBB}"/>
    <cellStyle name="Comma 3" xfId="7" xr:uid="{EAE50C7E-809C-4CA1-B0F1-63A20D3A11C9}"/>
    <cellStyle name="Normal" xfId="0" builtinId="0"/>
    <cellStyle name="Normal 2" xfId="3" xr:uid="{97129C8B-1DAF-4FF8-AA77-C78ED461EF4C}"/>
    <cellStyle name="Normal 3" xfId="9" xr:uid="{84DF7D64-8EBC-4457-9B09-32D85E171830}"/>
    <cellStyle name="Normal_Ordel AOP_Mar'15_Ori=Agreed_Updt_2015-03-11_13.13_ALL 2" xfId="2" xr:uid="{00000000-0005-0000-0000-000002000000}"/>
    <cellStyle name="Percent 2" xfId="11" xr:uid="{058F7608-4057-434B-9C74-49E9B810281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5</xdr:row>
      <xdr:rowOff>38101</xdr:rowOff>
    </xdr:from>
    <xdr:to>
      <xdr:col>2</xdr:col>
      <xdr:colOff>561975</xdr:colOff>
      <xdr:row>5</xdr:row>
      <xdr:rowOff>152400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5F05DA8-3731-460A-9216-ACC3123B7880}"/>
            </a:ext>
          </a:extLst>
        </xdr:cNvPr>
        <xdr:cNvSpPr/>
      </xdr:nvSpPr>
      <xdr:spPr>
        <a:xfrm>
          <a:off x="2924176" y="1000126"/>
          <a:ext cx="495299" cy="11429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57152</xdr:colOff>
      <xdr:row>4</xdr:row>
      <xdr:rowOff>19051</xdr:rowOff>
    </xdr:from>
    <xdr:to>
      <xdr:col>5</xdr:col>
      <xdr:colOff>295276</xdr:colOff>
      <xdr:row>4</xdr:row>
      <xdr:rowOff>161925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19A37D6-EC20-498A-9E16-532111A235F5}"/>
            </a:ext>
          </a:extLst>
        </xdr:cNvPr>
        <xdr:cNvSpPr/>
      </xdr:nvSpPr>
      <xdr:spPr>
        <a:xfrm>
          <a:off x="2914652" y="790576"/>
          <a:ext cx="2219324" cy="14287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57151</xdr:colOff>
      <xdr:row>3</xdr:row>
      <xdr:rowOff>19051</xdr:rowOff>
    </xdr:from>
    <xdr:to>
      <xdr:col>8</xdr:col>
      <xdr:colOff>276225</xdr:colOff>
      <xdr:row>3</xdr:row>
      <xdr:rowOff>133351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230FF49-E442-4551-9A37-85BFBAFBA274}"/>
            </a:ext>
          </a:extLst>
        </xdr:cNvPr>
        <xdr:cNvSpPr/>
      </xdr:nvSpPr>
      <xdr:spPr>
        <a:xfrm>
          <a:off x="2914651" y="600076"/>
          <a:ext cx="3895724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66676</xdr:colOff>
      <xdr:row>2</xdr:row>
      <xdr:rowOff>38100</xdr:rowOff>
    </xdr:from>
    <xdr:to>
      <xdr:col>11</xdr:col>
      <xdr:colOff>268941</xdr:colOff>
      <xdr:row>2</xdr:row>
      <xdr:rowOff>168088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F0150121-C13A-4A7A-9D25-CE44E9BE404B}"/>
            </a:ext>
          </a:extLst>
        </xdr:cNvPr>
        <xdr:cNvSpPr/>
      </xdr:nvSpPr>
      <xdr:spPr>
        <a:xfrm>
          <a:off x="4358529" y="430306"/>
          <a:ext cx="5558677" cy="1299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143527</xdr:colOff>
      <xdr:row>0</xdr:row>
      <xdr:rowOff>156575</xdr:rowOff>
    </xdr:from>
    <xdr:to>
      <xdr:col>2</xdr:col>
      <xdr:colOff>1122123</xdr:colOff>
      <xdr:row>3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8A65C4-CA20-43AA-9454-56AAA2CFCE54}"/>
            </a:ext>
          </a:extLst>
        </xdr:cNvPr>
        <xdr:cNvGrpSpPr/>
      </xdr:nvGrpSpPr>
      <xdr:grpSpPr>
        <a:xfrm>
          <a:off x="143527" y="156575"/>
          <a:ext cx="2622637" cy="756781"/>
          <a:chOff x="143527" y="574109"/>
          <a:chExt cx="2661591" cy="95263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6C3478D-A420-49EE-927D-BF8ED6D01C0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8447" b="30500"/>
          <a:stretch/>
        </xdr:blipFill>
        <xdr:spPr>
          <a:xfrm>
            <a:off x="724151" y="781839"/>
            <a:ext cx="2080967" cy="54801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5209485-5CE4-4CF9-969F-85892FC064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527" y="574109"/>
            <a:ext cx="722240" cy="952633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OUTLOOK%20Apr~Jul%202021%20FY%20AMB%20MCB%20RM-AOP_2021-03-10_For%20P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toh%20PO%20July'21_From%20A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AMB MCB '21 ACT_PO-Confirm"/>
    </sheetNames>
    <sheetDataSet>
      <sheetData sheetId="0">
        <row r="10">
          <cell r="D10" t="str">
            <v>11-ACDH-34B19L-PRM</v>
          </cell>
          <cell r="E10" t="str">
            <v>GSPR-34B19L</v>
          </cell>
          <cell r="F10">
            <v>225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 t="str">
            <v>11-ACDN-34B19R-PRM</v>
          </cell>
          <cell r="E11"/>
          <cell r="F11">
            <v>225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 t="str">
            <v>11-ACDN-34B19LS-PRM</v>
          </cell>
          <cell r="E12"/>
          <cell r="F12">
            <v>225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D13" t="str">
            <v>11-ACDH-34B19RS-PRM</v>
          </cell>
          <cell r="E13"/>
          <cell r="F13">
            <v>225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 t="str">
            <v>11-ACDN-26A19L-PRM</v>
          </cell>
          <cell r="E14" t="str">
            <v>GSPR-12N24-3</v>
          </cell>
          <cell r="F14">
            <v>225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 t="str">
            <v>11-ACDN-26A19R-PRM</v>
          </cell>
          <cell r="E15" t="str">
            <v>GSPR-12N24-4</v>
          </cell>
          <cell r="F15">
            <v>225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11-ACDH-34B19R-PRM</v>
          </cell>
          <cell r="E16" t="str">
            <v>GSPR-34B19R</v>
          </cell>
          <cell r="F16">
            <v>225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11-ACDH-32B20R-PRM</v>
          </cell>
          <cell r="E17" t="str">
            <v>GSPR-NS40</v>
          </cell>
          <cell r="F17">
            <v>210</v>
          </cell>
          <cell r="G17">
            <v>5670</v>
          </cell>
          <cell r="H17">
            <v>8400</v>
          </cell>
          <cell r="I17">
            <v>8400</v>
          </cell>
          <cell r="J17">
            <v>9030</v>
          </cell>
          <cell r="K17">
            <v>7560</v>
          </cell>
          <cell r="L17">
            <v>7560</v>
          </cell>
          <cell r="M17">
            <v>7560</v>
          </cell>
        </row>
        <row r="18">
          <cell r="D18" t="str">
            <v>11-ACDH-32B20L-PRM</v>
          </cell>
          <cell r="E18" t="str">
            <v>GSPR-NS40L</v>
          </cell>
          <cell r="F18">
            <v>210</v>
          </cell>
          <cell r="G18">
            <v>840</v>
          </cell>
          <cell r="H18">
            <v>210</v>
          </cell>
          <cell r="I18">
            <v>840</v>
          </cell>
          <cell r="J18">
            <v>630</v>
          </cell>
          <cell r="K18">
            <v>210</v>
          </cell>
          <cell r="L18">
            <v>630</v>
          </cell>
          <cell r="M18">
            <v>630</v>
          </cell>
        </row>
        <row r="19">
          <cell r="D19" t="str">
            <v>11-ACDH-32B20RS-PRM</v>
          </cell>
          <cell r="E19"/>
          <cell r="F19">
            <v>210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11-ACDH-36B20R-PRM</v>
          </cell>
          <cell r="E20" t="str">
            <v>GSPR-NS40Z</v>
          </cell>
          <cell r="F20">
            <v>210</v>
          </cell>
          <cell r="G20">
            <v>3360</v>
          </cell>
          <cell r="H20">
            <v>5250</v>
          </cell>
          <cell r="I20">
            <v>6300</v>
          </cell>
          <cell r="J20">
            <v>3780</v>
          </cell>
          <cell r="K20">
            <v>3780</v>
          </cell>
          <cell r="L20">
            <v>4620</v>
          </cell>
          <cell r="M20">
            <v>5250</v>
          </cell>
        </row>
        <row r="21">
          <cell r="D21" t="str">
            <v>11-ACDH-36B20L-PRM</v>
          </cell>
          <cell r="E21" t="str">
            <v>GSPR-NS40ZL</v>
          </cell>
          <cell r="F21">
            <v>210</v>
          </cell>
          <cell r="G21">
            <v>3360</v>
          </cell>
          <cell r="H21">
            <v>3990</v>
          </cell>
          <cell r="I21">
            <v>5670</v>
          </cell>
          <cell r="J21">
            <v>5880</v>
          </cell>
          <cell r="K21">
            <v>3990</v>
          </cell>
          <cell r="L21">
            <v>4620</v>
          </cell>
          <cell r="M21">
            <v>4620</v>
          </cell>
        </row>
        <row r="22">
          <cell r="D22" t="str">
            <v>11-ACDH-36B20RS-PRM</v>
          </cell>
          <cell r="E22"/>
          <cell r="F22">
            <v>210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 t="str">
            <v>11-ACDH-36B20LS-PRM</v>
          </cell>
          <cell r="E23" t="str">
            <v>GSPR-NS40ZLS</v>
          </cell>
          <cell r="F23">
            <v>210</v>
          </cell>
          <cell r="G23">
            <v>210</v>
          </cell>
          <cell r="H23">
            <v>0</v>
          </cell>
          <cell r="I23">
            <v>210</v>
          </cell>
          <cell r="J23">
            <v>0</v>
          </cell>
          <cell r="K23">
            <v>420</v>
          </cell>
          <cell r="L23">
            <v>420</v>
          </cell>
          <cell r="M23">
            <v>420</v>
          </cell>
        </row>
        <row r="24">
          <cell r="D24" t="str">
            <v>11-ACDH-32C24R-PRM</v>
          </cell>
          <cell r="E24" t="str">
            <v>GSPR-N40</v>
          </cell>
          <cell r="F24">
            <v>180</v>
          </cell>
          <cell r="G24">
            <v>180</v>
          </cell>
          <cell r="H24">
            <v>180</v>
          </cell>
          <cell r="I24">
            <v>180</v>
          </cell>
          <cell r="J24">
            <v>180</v>
          </cell>
          <cell r="K24">
            <v>180</v>
          </cell>
          <cell r="L24">
            <v>180</v>
          </cell>
          <cell r="M24">
            <v>180</v>
          </cell>
        </row>
        <row r="25">
          <cell r="D25" t="str">
            <v>11-ACDH-46B24R-PRM</v>
          </cell>
          <cell r="E25" t="str">
            <v>GSPR-NS60</v>
          </cell>
          <cell r="F25">
            <v>180</v>
          </cell>
          <cell r="G25">
            <v>6300</v>
          </cell>
          <cell r="H25">
            <v>7560</v>
          </cell>
          <cell r="I25">
            <v>7920</v>
          </cell>
          <cell r="J25">
            <v>9180</v>
          </cell>
          <cell r="K25">
            <v>7740</v>
          </cell>
          <cell r="L25">
            <v>7740</v>
          </cell>
          <cell r="M25">
            <v>7740</v>
          </cell>
        </row>
        <row r="26">
          <cell r="D26" t="str">
            <v>11-ACDH-46B24L-PRM</v>
          </cell>
          <cell r="E26" t="str">
            <v>GSPR-NS60L</v>
          </cell>
          <cell r="F26">
            <v>180</v>
          </cell>
          <cell r="G26">
            <v>1440</v>
          </cell>
          <cell r="H26">
            <v>1620</v>
          </cell>
          <cell r="I26">
            <v>1800</v>
          </cell>
          <cell r="J26">
            <v>1800</v>
          </cell>
          <cell r="K26">
            <v>1620</v>
          </cell>
          <cell r="L26">
            <v>1620</v>
          </cell>
          <cell r="M26">
            <v>1620</v>
          </cell>
        </row>
        <row r="27">
          <cell r="D27" t="str">
            <v>11-ACDH-46B24RS-PRM</v>
          </cell>
          <cell r="E27" t="str">
            <v>GSPR-NS60S</v>
          </cell>
          <cell r="F27">
            <v>180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11-ACDH-46B24LS-PRM</v>
          </cell>
          <cell r="E28" t="str">
            <v>GSPR-NS60LS</v>
          </cell>
          <cell r="F28">
            <v>180</v>
          </cell>
          <cell r="G28">
            <v>1620</v>
          </cell>
          <cell r="H28">
            <v>1620</v>
          </cell>
          <cell r="I28">
            <v>2700</v>
          </cell>
          <cell r="J28">
            <v>2340</v>
          </cell>
          <cell r="K28">
            <v>1800</v>
          </cell>
          <cell r="L28">
            <v>2700</v>
          </cell>
          <cell r="M28">
            <v>2700</v>
          </cell>
        </row>
        <row r="29">
          <cell r="D29" t="str">
            <v>11-ACDH-48D26R-PRM</v>
          </cell>
          <cell r="E29" t="str">
            <v>GSPR-N50</v>
          </cell>
          <cell r="F29">
            <v>120</v>
          </cell>
          <cell r="G29">
            <v>12000</v>
          </cell>
          <cell r="H29">
            <v>14400</v>
          </cell>
          <cell r="I29">
            <v>11520</v>
          </cell>
          <cell r="J29">
            <v>11040</v>
          </cell>
          <cell r="K29">
            <v>12000</v>
          </cell>
          <cell r="L29">
            <v>12000</v>
          </cell>
          <cell r="M29">
            <v>12000</v>
          </cell>
        </row>
        <row r="30">
          <cell r="D30" t="str">
            <v>11-ACDH-48D26L-PRM</v>
          </cell>
          <cell r="E30" t="str">
            <v>GSPR-N50L</v>
          </cell>
          <cell r="F30">
            <v>120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11-ACDH-55D26R-PRM</v>
          </cell>
          <cell r="E31" t="str">
            <v>GSPR-N50Z</v>
          </cell>
          <cell r="F31">
            <v>120</v>
          </cell>
          <cell r="G31">
            <v>7320</v>
          </cell>
          <cell r="H31">
            <v>9000</v>
          </cell>
          <cell r="I31">
            <v>8400</v>
          </cell>
          <cell r="J31">
            <v>9600</v>
          </cell>
          <cell r="K31">
            <v>7200</v>
          </cell>
          <cell r="L31">
            <v>7200</v>
          </cell>
          <cell r="M31">
            <v>7800</v>
          </cell>
        </row>
        <row r="32">
          <cell r="D32" t="str">
            <v>11-ACDH-55D26L-PRM</v>
          </cell>
          <cell r="E32" t="str">
            <v>GSPR-N50ZL</v>
          </cell>
          <cell r="F32">
            <v>120</v>
          </cell>
          <cell r="G32">
            <v>360</v>
          </cell>
          <cell r="H32">
            <v>480</v>
          </cell>
          <cell r="I32">
            <v>240</v>
          </cell>
          <cell r="J32">
            <v>240</v>
          </cell>
          <cell r="K32">
            <v>360</v>
          </cell>
          <cell r="L32">
            <v>360</v>
          </cell>
          <cell r="M32">
            <v>360</v>
          </cell>
        </row>
        <row r="33">
          <cell r="D33" t="str">
            <v>11-ACDH-65D26R-PRM</v>
          </cell>
          <cell r="E33" t="str">
            <v>GSPR-NS70</v>
          </cell>
          <cell r="F33">
            <v>120</v>
          </cell>
          <cell r="G33">
            <v>7680</v>
          </cell>
          <cell r="H33">
            <v>8760</v>
          </cell>
          <cell r="I33">
            <v>8880</v>
          </cell>
          <cell r="J33">
            <v>9600</v>
          </cell>
          <cell r="K33">
            <v>9360</v>
          </cell>
          <cell r="L33">
            <v>9360</v>
          </cell>
          <cell r="M33">
            <v>9360</v>
          </cell>
        </row>
        <row r="34">
          <cell r="D34" t="str">
            <v>11-ACDH-65D26L-PRM</v>
          </cell>
          <cell r="E34" t="str">
            <v>GSPR-NS70L</v>
          </cell>
          <cell r="F34">
            <v>120</v>
          </cell>
          <cell r="G34">
            <v>480</v>
          </cell>
          <cell r="H34">
            <v>480</v>
          </cell>
          <cell r="I34">
            <v>720</v>
          </cell>
          <cell r="J34">
            <v>120</v>
          </cell>
          <cell r="K34">
            <v>720</v>
          </cell>
          <cell r="L34">
            <v>720</v>
          </cell>
          <cell r="M34">
            <v>720</v>
          </cell>
        </row>
        <row r="35">
          <cell r="D35" t="str">
            <v>11-ACDH-65D31R-PRM</v>
          </cell>
          <cell r="E35" t="str">
            <v>GSPR-N70</v>
          </cell>
          <cell r="F35">
            <v>105</v>
          </cell>
          <cell r="G35">
            <v>10290</v>
          </cell>
          <cell r="H35">
            <v>10500</v>
          </cell>
          <cell r="I35">
            <v>9450</v>
          </cell>
          <cell r="J35">
            <v>12075</v>
          </cell>
          <cell r="K35">
            <v>9450</v>
          </cell>
          <cell r="L35">
            <v>9660</v>
          </cell>
          <cell r="M35">
            <v>9975</v>
          </cell>
        </row>
        <row r="36">
          <cell r="D36" t="str">
            <v>11-ACDH-75D31R-PRM</v>
          </cell>
          <cell r="E36" t="str">
            <v>GSPR-N70Z</v>
          </cell>
          <cell r="F36">
            <v>105</v>
          </cell>
          <cell r="G36">
            <v>3465</v>
          </cell>
          <cell r="H36">
            <v>4200</v>
          </cell>
          <cell r="I36">
            <v>4620</v>
          </cell>
          <cell r="J36">
            <v>4830</v>
          </cell>
          <cell r="K36">
            <v>4200</v>
          </cell>
          <cell r="L36">
            <v>4200</v>
          </cell>
          <cell r="M36">
            <v>4200</v>
          </cell>
        </row>
        <row r="37">
          <cell r="D37" t="str">
            <v>11-ACDH-75D31L-PRM</v>
          </cell>
          <cell r="E37" t="str">
            <v>GSPR-N70ZL</v>
          </cell>
          <cell r="F37">
            <v>105</v>
          </cell>
          <cell r="G37">
            <v>840</v>
          </cell>
          <cell r="H37">
            <v>735</v>
          </cell>
          <cell r="I37">
            <v>735</v>
          </cell>
          <cell r="J37">
            <v>1575</v>
          </cell>
          <cell r="K37">
            <v>840</v>
          </cell>
          <cell r="L37">
            <v>840</v>
          </cell>
          <cell r="M37">
            <v>840</v>
          </cell>
        </row>
        <row r="38">
          <cell r="D38" t="str">
            <v>11-ACDD-95E41R-PRM</v>
          </cell>
          <cell r="E38" t="str">
            <v>GSPR-N100</v>
          </cell>
          <cell r="F38">
            <v>56</v>
          </cell>
          <cell r="G38">
            <v>10024</v>
          </cell>
          <cell r="H38">
            <v>8344</v>
          </cell>
          <cell r="I38">
            <v>10096</v>
          </cell>
          <cell r="J38">
            <v>12320</v>
          </cell>
          <cell r="K38">
            <v>9520</v>
          </cell>
          <cell r="L38">
            <v>10640</v>
          </cell>
          <cell r="M38">
            <v>10640</v>
          </cell>
        </row>
        <row r="39">
          <cell r="D39" t="str">
            <v>11-ACDF-115F51-PRM</v>
          </cell>
          <cell r="E39" t="str">
            <v>GSPR-N120</v>
          </cell>
          <cell r="F39">
            <v>48</v>
          </cell>
          <cell r="G39">
            <v>4512</v>
          </cell>
          <cell r="H39">
            <v>4224</v>
          </cell>
          <cell r="I39">
            <v>1824</v>
          </cell>
          <cell r="J39">
            <v>4224</v>
          </cell>
          <cell r="K39">
            <v>3600</v>
          </cell>
          <cell r="L39">
            <v>3600</v>
          </cell>
          <cell r="M39">
            <v>3600</v>
          </cell>
        </row>
        <row r="40">
          <cell r="D40" t="str">
            <v>11-ACDR-145G51-PRM</v>
          </cell>
          <cell r="E40" t="str">
            <v>GSPR-N150</v>
          </cell>
          <cell r="F40">
            <v>40</v>
          </cell>
          <cell r="G40">
            <v>1000</v>
          </cell>
          <cell r="H40">
            <v>2000</v>
          </cell>
          <cell r="I40">
            <v>2400</v>
          </cell>
          <cell r="J40">
            <v>1200</v>
          </cell>
          <cell r="K40">
            <v>1800</v>
          </cell>
          <cell r="L40">
            <v>1800</v>
          </cell>
          <cell r="M40">
            <v>1800</v>
          </cell>
        </row>
        <row r="41">
          <cell r="D41" t="str">
            <v>11-ACDF-190H52-PRM</v>
          </cell>
          <cell r="E41" t="str">
            <v>GSPR-N200</v>
          </cell>
          <cell r="F41">
            <v>24</v>
          </cell>
          <cell r="G41">
            <v>1080</v>
          </cell>
          <cell r="H41">
            <v>1680</v>
          </cell>
          <cell r="I41">
            <v>2280</v>
          </cell>
          <cell r="J41">
            <v>2256</v>
          </cell>
          <cell r="K41">
            <v>1920</v>
          </cell>
          <cell r="L41">
            <v>1920</v>
          </cell>
          <cell r="M41">
            <v>1920</v>
          </cell>
        </row>
        <row r="42">
          <cell r="D42" t="str">
            <v>11-ACDN-55530-PRM</v>
          </cell>
          <cell r="E42"/>
          <cell r="F42"/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 t="str">
            <v>11-ACDN-55559-PRM</v>
          </cell>
          <cell r="E43" t="str">
            <v>GSPR-555-59</v>
          </cell>
          <cell r="F43">
            <v>96</v>
          </cell>
          <cell r="G43">
            <v>96</v>
          </cell>
          <cell r="H43">
            <v>96</v>
          </cell>
          <cell r="I43">
            <v>192</v>
          </cell>
          <cell r="J43">
            <v>192</v>
          </cell>
          <cell r="K43">
            <v>96</v>
          </cell>
          <cell r="L43">
            <v>192</v>
          </cell>
          <cell r="M43">
            <v>192</v>
          </cell>
        </row>
        <row r="44">
          <cell r="D44" t="str">
            <v>11-ACDH-55D23L-PRM</v>
          </cell>
          <cell r="E44" t="str">
            <v>GSPR-55D23L</v>
          </cell>
          <cell r="F44">
            <v>140</v>
          </cell>
          <cell r="G44">
            <v>1120</v>
          </cell>
          <cell r="H44">
            <v>280</v>
          </cell>
          <cell r="I44">
            <v>840</v>
          </cell>
          <cell r="J44">
            <v>700</v>
          </cell>
          <cell r="K44">
            <v>980</v>
          </cell>
          <cell r="L44">
            <v>980</v>
          </cell>
          <cell r="M44">
            <v>980</v>
          </cell>
        </row>
        <row r="45">
          <cell r="D45" t="str">
            <v>11-ACDH-55D23R-PRM</v>
          </cell>
          <cell r="E45" t="str">
            <v>GSPR-55D23R</v>
          </cell>
          <cell r="F45">
            <v>140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D46" t="str">
            <v>11-ACDH-80D26L-PRM</v>
          </cell>
          <cell r="E46" t="str">
            <v>GSPR-80D26L</v>
          </cell>
          <cell r="F46">
            <v>120</v>
          </cell>
          <cell r="G46">
            <v>1200</v>
          </cell>
          <cell r="H46">
            <v>840</v>
          </cell>
          <cell r="I46">
            <v>1680</v>
          </cell>
          <cell r="J46">
            <v>1440</v>
          </cell>
          <cell r="K46">
            <v>1440</v>
          </cell>
          <cell r="L46">
            <v>1440</v>
          </cell>
          <cell r="M46">
            <v>1440</v>
          </cell>
        </row>
        <row r="47">
          <cell r="D47" t="str">
            <v>11-ACDH-95D31R-PRM</v>
          </cell>
          <cell r="E47" t="str">
            <v>GSPR-95D31R</v>
          </cell>
          <cell r="F47">
            <v>105</v>
          </cell>
          <cell r="G47">
            <v>525</v>
          </cell>
          <cell r="H47">
            <v>420</v>
          </cell>
          <cell r="I47">
            <v>420</v>
          </cell>
          <cell r="J47">
            <v>630</v>
          </cell>
          <cell r="K47">
            <v>525</v>
          </cell>
          <cell r="L47">
            <v>525</v>
          </cell>
          <cell r="M47">
            <v>525</v>
          </cell>
        </row>
        <row r="48">
          <cell r="D48" t="str">
            <v>11-ACDH-95D31L-PRM</v>
          </cell>
          <cell r="E48" t="str">
            <v>GSPR-95D31L</v>
          </cell>
          <cell r="F48">
            <v>105</v>
          </cell>
          <cell r="G48">
            <v>2520</v>
          </cell>
          <cell r="H48">
            <v>2415</v>
          </cell>
          <cell r="I48">
            <v>2415</v>
          </cell>
          <cell r="J48">
            <v>3150</v>
          </cell>
          <cell r="K48">
            <v>2835</v>
          </cell>
          <cell r="L48">
            <v>2835</v>
          </cell>
          <cell r="M48">
            <v>3150</v>
          </cell>
        </row>
        <row r="49">
          <cell r="D49" t="str">
            <v>11-ACDN-56617-PRM</v>
          </cell>
          <cell r="E49"/>
          <cell r="F49"/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D50" t="str">
            <v>11-ACDR-58024C-PRM</v>
          </cell>
          <cell r="E50" t="str">
            <v>GSPR-580-24C</v>
          </cell>
          <cell r="F50">
            <v>84</v>
          </cell>
          <cell r="G50">
            <v>168</v>
          </cell>
          <cell r="H50">
            <v>84</v>
          </cell>
          <cell r="I50">
            <v>336</v>
          </cell>
          <cell r="J50">
            <v>168</v>
          </cell>
          <cell r="K50">
            <v>168</v>
          </cell>
          <cell r="L50">
            <v>252</v>
          </cell>
          <cell r="M50">
            <v>252</v>
          </cell>
        </row>
        <row r="51">
          <cell r="D51" t="str">
            <v>11-ACCD-115E41L-RM-AOP</v>
          </cell>
          <cell r="E51" t="str">
            <v>GSPR-115E41L</v>
          </cell>
          <cell r="F51">
            <v>1</v>
          </cell>
          <cell r="G51">
            <v>0</v>
          </cell>
          <cell r="H51">
            <v>10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/>
          <cell r="E52"/>
          <cell r="F52"/>
          <cell r="G52">
            <v>87660</v>
          </cell>
          <cell r="H52">
            <v>97778</v>
          </cell>
          <cell r="I52">
            <v>101068</v>
          </cell>
          <cell r="J52">
            <v>108180</v>
          </cell>
          <cell r="K52">
            <v>94314</v>
          </cell>
          <cell r="L52">
            <v>98614</v>
          </cell>
          <cell r="M52">
            <v>100474</v>
          </cell>
        </row>
        <row r="53">
          <cell r="D53" t="str">
            <v>11-AFCC-34B19LS-GS-HY00</v>
          </cell>
          <cell r="E53" t="str">
            <v>GSHY-34B19LS</v>
          </cell>
          <cell r="F53">
            <v>135</v>
          </cell>
          <cell r="G53">
            <v>135</v>
          </cell>
          <cell r="H53">
            <v>135</v>
          </cell>
          <cell r="I53">
            <v>135</v>
          </cell>
          <cell r="J53">
            <v>135</v>
          </cell>
          <cell r="K53">
            <v>0</v>
          </cell>
          <cell r="L53">
            <v>135</v>
          </cell>
          <cell r="M53">
            <v>270</v>
          </cell>
        </row>
        <row r="54">
          <cell r="D54" t="str">
            <v>11-AFCC-34B19R-GS-HY00</v>
          </cell>
          <cell r="E54" t="str">
            <v>GSHY-34B19R</v>
          </cell>
          <cell r="F54">
            <v>135</v>
          </cell>
          <cell r="G54">
            <v>135</v>
          </cell>
          <cell r="H54">
            <v>405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 t="str">
            <v>11-AFCC-32B20R-GS-HY00</v>
          </cell>
          <cell r="E55" t="str">
            <v>GSHY-NS40</v>
          </cell>
          <cell r="F55">
            <v>126</v>
          </cell>
          <cell r="G55">
            <v>10836</v>
          </cell>
          <cell r="H55">
            <v>9450</v>
          </cell>
          <cell r="I55">
            <v>9702</v>
          </cell>
          <cell r="J55">
            <v>9072</v>
          </cell>
          <cell r="K55">
            <v>8190</v>
          </cell>
          <cell r="L55">
            <v>8820</v>
          </cell>
          <cell r="M55">
            <v>10080</v>
          </cell>
        </row>
        <row r="56">
          <cell r="D56" t="str">
            <v>11-AFCC-36B20R-GS-HY00</v>
          </cell>
          <cell r="E56" t="str">
            <v>GSHY-NS40Z</v>
          </cell>
          <cell r="F56">
            <v>126</v>
          </cell>
          <cell r="G56">
            <v>9450</v>
          </cell>
          <cell r="H56">
            <v>9450</v>
          </cell>
          <cell r="I56">
            <v>11340</v>
          </cell>
          <cell r="J56">
            <v>9450</v>
          </cell>
          <cell r="K56">
            <v>7938</v>
          </cell>
          <cell r="L56">
            <v>8694</v>
          </cell>
          <cell r="M56">
            <v>9450</v>
          </cell>
        </row>
        <row r="57">
          <cell r="D57" t="str">
            <v>11-AFCC-36B20L-GS-HY00</v>
          </cell>
          <cell r="E57" t="str">
            <v>GSHY-NS40ZL</v>
          </cell>
          <cell r="F57">
            <v>126</v>
          </cell>
          <cell r="G57">
            <v>11844</v>
          </cell>
          <cell r="H57">
            <v>10332</v>
          </cell>
          <cell r="I57">
            <v>15120</v>
          </cell>
          <cell r="J57">
            <v>13986</v>
          </cell>
          <cell r="K57">
            <v>10458</v>
          </cell>
          <cell r="L57">
            <v>11340</v>
          </cell>
          <cell r="M57">
            <v>11970</v>
          </cell>
        </row>
        <row r="58">
          <cell r="D58" t="str">
            <v>11-AFCC-46B24R-GS-HY00</v>
          </cell>
          <cell r="E58" t="str">
            <v>GSHY-NS60</v>
          </cell>
          <cell r="F58">
            <v>108</v>
          </cell>
          <cell r="G58">
            <v>16740</v>
          </cell>
          <cell r="H58">
            <v>15444</v>
          </cell>
          <cell r="I58">
            <v>16740</v>
          </cell>
          <cell r="J58">
            <v>16200</v>
          </cell>
          <cell r="K58">
            <v>14580</v>
          </cell>
          <cell r="L58">
            <v>13824</v>
          </cell>
          <cell r="M58">
            <v>17280</v>
          </cell>
        </row>
        <row r="59">
          <cell r="D59" t="str">
            <v>11-AFCC-46B24RS-GS-HY00</v>
          </cell>
          <cell r="E59" t="str">
            <v>GSHY-NS60S</v>
          </cell>
          <cell r="F59">
            <v>108</v>
          </cell>
          <cell r="G59">
            <v>108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216</v>
          </cell>
        </row>
        <row r="60">
          <cell r="D60" t="str">
            <v>11-AFCC-46B24L-GS-HY00</v>
          </cell>
          <cell r="E60" t="str">
            <v>GSHY-NS60L</v>
          </cell>
          <cell r="F60">
            <v>108</v>
          </cell>
          <cell r="G60">
            <v>5400</v>
          </cell>
          <cell r="H60">
            <v>4644</v>
          </cell>
          <cell r="I60">
            <v>5400</v>
          </cell>
          <cell r="J60">
            <v>7020</v>
          </cell>
          <cell r="K60">
            <v>4320</v>
          </cell>
          <cell r="L60">
            <v>4644</v>
          </cell>
          <cell r="M60">
            <v>5400</v>
          </cell>
        </row>
        <row r="61">
          <cell r="D61" t="str">
            <v>11-AFCC-46B24LS-GS-HY00</v>
          </cell>
          <cell r="E61" t="str">
            <v>GSHY-NS60LS</v>
          </cell>
          <cell r="F61">
            <v>108</v>
          </cell>
          <cell r="G61">
            <v>3240</v>
          </cell>
          <cell r="H61">
            <v>3024</v>
          </cell>
          <cell r="I61">
            <v>2808</v>
          </cell>
          <cell r="J61">
            <v>3780</v>
          </cell>
          <cell r="K61">
            <v>2808</v>
          </cell>
          <cell r="L61">
            <v>2808</v>
          </cell>
          <cell r="M61">
            <v>3456</v>
          </cell>
        </row>
        <row r="62">
          <cell r="D62" t="str">
            <v>11-AFCA-48D26R-GS-HY00</v>
          </cell>
          <cell r="E62" t="str">
            <v>GSHY-N50</v>
          </cell>
          <cell r="F62">
            <v>72</v>
          </cell>
          <cell r="G62">
            <v>5832</v>
          </cell>
          <cell r="H62">
            <v>5616</v>
          </cell>
          <cell r="I62">
            <v>5040</v>
          </cell>
          <cell r="J62">
            <v>5040</v>
          </cell>
          <cell r="K62">
            <v>4680</v>
          </cell>
          <cell r="L62">
            <v>4680</v>
          </cell>
          <cell r="M62">
            <v>5472</v>
          </cell>
        </row>
        <row r="63">
          <cell r="D63" t="str">
            <v>11-AFCA-55D26R-GS-HY00</v>
          </cell>
          <cell r="E63" t="str">
            <v>GSHY-N50Z</v>
          </cell>
          <cell r="F63">
            <v>72</v>
          </cell>
          <cell r="G63">
            <v>8640</v>
          </cell>
          <cell r="H63">
            <v>7920</v>
          </cell>
          <cell r="I63">
            <v>7200</v>
          </cell>
          <cell r="J63">
            <v>7992</v>
          </cell>
          <cell r="K63">
            <v>7128</v>
          </cell>
          <cell r="L63">
            <v>6624</v>
          </cell>
          <cell r="M63">
            <v>8280</v>
          </cell>
        </row>
        <row r="64">
          <cell r="D64" t="str">
            <v>11-AFCA-65D26R-GS-HY00</v>
          </cell>
          <cell r="E64" t="str">
            <v>GSHY-NS70</v>
          </cell>
          <cell r="F64">
            <v>72</v>
          </cell>
          <cell r="G64">
            <v>9360</v>
          </cell>
          <cell r="H64">
            <v>8640</v>
          </cell>
          <cell r="I64">
            <v>7920</v>
          </cell>
          <cell r="J64">
            <v>9000</v>
          </cell>
          <cell r="K64">
            <v>7920</v>
          </cell>
          <cell r="L64">
            <v>7920</v>
          </cell>
          <cell r="M64">
            <v>9360</v>
          </cell>
        </row>
        <row r="65">
          <cell r="D65" t="str">
            <v>11-AHCH-65D31R-RM-1</v>
          </cell>
          <cell r="E65" t="str">
            <v>GSHY-N70</v>
          </cell>
          <cell r="F65">
            <v>63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 t="str">
            <v>11-AFCA-65D31R-GS-HY00</v>
          </cell>
          <cell r="E66" t="str">
            <v>GSHY-N70</v>
          </cell>
          <cell r="F66">
            <v>63</v>
          </cell>
          <cell r="G66">
            <v>5670</v>
          </cell>
          <cell r="H66">
            <v>5292</v>
          </cell>
          <cell r="I66">
            <v>5670</v>
          </cell>
          <cell r="J66">
            <v>5544</v>
          </cell>
          <cell r="K66">
            <v>4410</v>
          </cell>
          <cell r="L66">
            <v>4536</v>
          </cell>
          <cell r="M66">
            <v>5670</v>
          </cell>
        </row>
        <row r="67">
          <cell r="D67" t="str">
            <v>11-AHCH-75D31R-RM-1</v>
          </cell>
          <cell r="E67" t="str">
            <v>GSHY-N70Z</v>
          </cell>
          <cell r="F67">
            <v>63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 t="str">
            <v>11-AFCA-75D31R-GS-HY00</v>
          </cell>
          <cell r="E68" t="str">
            <v>GSHY-N70Z</v>
          </cell>
          <cell r="F68">
            <v>63</v>
          </cell>
          <cell r="G68">
            <v>4788</v>
          </cell>
          <cell r="H68">
            <v>4536</v>
          </cell>
          <cell r="I68">
            <v>4788</v>
          </cell>
          <cell r="J68">
            <v>5670</v>
          </cell>
          <cell r="K68">
            <v>4095</v>
          </cell>
          <cell r="L68">
            <v>4410</v>
          </cell>
          <cell r="M68">
            <v>4788</v>
          </cell>
        </row>
        <row r="69">
          <cell r="D69" t="str">
            <v>11-AHCD-95E41R-RM-1</v>
          </cell>
          <cell r="E69"/>
          <cell r="F69"/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D70" t="str">
            <v>11-AFCE-55D23L-GS-HY00</v>
          </cell>
          <cell r="E70" t="str">
            <v>GSHY-55D23L</v>
          </cell>
          <cell r="F70">
            <v>84</v>
          </cell>
          <cell r="G70">
            <v>2436</v>
          </cell>
          <cell r="H70">
            <v>2184</v>
          </cell>
          <cell r="I70">
            <v>2940</v>
          </cell>
          <cell r="J70">
            <v>2688</v>
          </cell>
          <cell r="K70">
            <v>2100</v>
          </cell>
          <cell r="L70">
            <v>2184</v>
          </cell>
          <cell r="M70">
            <v>2268</v>
          </cell>
        </row>
        <row r="71">
          <cell r="D71" t="str">
            <v>11-AFCA-80D26L-GS-HY00</v>
          </cell>
          <cell r="E71" t="str">
            <v>GSHY-80D26L</v>
          </cell>
          <cell r="F71">
            <v>72</v>
          </cell>
          <cell r="G71">
            <v>1728</v>
          </cell>
          <cell r="H71">
            <v>1440</v>
          </cell>
          <cell r="I71">
            <v>2664</v>
          </cell>
          <cell r="J71">
            <v>2304</v>
          </cell>
          <cell r="K71">
            <v>1584</v>
          </cell>
          <cell r="L71">
            <v>2088</v>
          </cell>
          <cell r="M71">
            <v>1800</v>
          </cell>
        </row>
        <row r="72">
          <cell r="D72"/>
          <cell r="E72"/>
          <cell r="F72"/>
          <cell r="G72">
            <v>96342</v>
          </cell>
          <cell r="H72">
            <v>88512</v>
          </cell>
          <cell r="I72">
            <v>97467</v>
          </cell>
          <cell r="J72">
            <v>97881</v>
          </cell>
          <cell r="K72">
            <v>80211</v>
          </cell>
          <cell r="L72">
            <v>82707</v>
          </cell>
          <cell r="M72">
            <v>95760</v>
          </cell>
        </row>
        <row r="73">
          <cell r="D73" t="str">
            <v>11-AHUH-32B20R-RM</v>
          </cell>
          <cell r="E73"/>
          <cell r="F73"/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11-AFUC-36B20L-GS-HY00</v>
          </cell>
          <cell r="E74"/>
          <cell r="F74"/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D75" t="str">
            <v>11-AHUH-36B20R-RM</v>
          </cell>
          <cell r="E75"/>
          <cell r="F75"/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 t="str">
            <v>11-AHUH-46B24L-RM</v>
          </cell>
          <cell r="E76"/>
          <cell r="F76"/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 t="str">
            <v>11-AFUC-46B24R-GS-HY00</v>
          </cell>
          <cell r="E77"/>
          <cell r="F77"/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 t="str">
            <v>11-AHUH-46B24RS-RM</v>
          </cell>
          <cell r="E78"/>
          <cell r="F78"/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 t="str">
            <v>11-AHUH-46B24LS-RM</v>
          </cell>
          <cell r="E79"/>
          <cell r="F79"/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11-AHUH-48D26R-RM</v>
          </cell>
          <cell r="E80"/>
          <cell r="F80"/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11-AFUA-55D26R-GS-HY00</v>
          </cell>
          <cell r="E81"/>
          <cell r="F81"/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11-AFUA-65D26R-GS-HY00</v>
          </cell>
          <cell r="E82"/>
          <cell r="F82"/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11-AHUH-65D31R-RM</v>
          </cell>
          <cell r="E83"/>
          <cell r="F83"/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D84" t="str">
            <v>11-AHUH-75D31R-RM</v>
          </cell>
          <cell r="E84"/>
          <cell r="F84"/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 t="str">
            <v>11-AHUH-34B19LS-RM</v>
          </cell>
          <cell r="E85"/>
          <cell r="F85"/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D86" t="str">
            <v>11-AHUH-55D23L-RM</v>
          </cell>
          <cell r="E86"/>
          <cell r="F86"/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11-AHUH-80D26L-RM</v>
          </cell>
          <cell r="E87"/>
          <cell r="F87"/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 t="str">
            <v>11-AHUH-95E41R-RM</v>
          </cell>
          <cell r="E88"/>
          <cell r="F88"/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/>
          <cell r="E89"/>
          <cell r="F89"/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11-AHCH-32B20R-CCA</v>
          </cell>
          <cell r="E90"/>
          <cell r="F90"/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 t="str">
            <v>11-AHCH-36B20R-CCA</v>
          </cell>
          <cell r="E91"/>
          <cell r="F91"/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11-AHCH-46B24R-CCA</v>
          </cell>
          <cell r="E92"/>
          <cell r="F92"/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 t="str">
            <v>11-AHCH-48D26R-CCA</v>
          </cell>
          <cell r="E93"/>
          <cell r="F93"/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11-AHCH-65D31R-CCA</v>
          </cell>
          <cell r="E94"/>
          <cell r="F94"/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11-AHCH-55D26R-CCA</v>
          </cell>
          <cell r="E95"/>
          <cell r="F95"/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D96" t="str">
            <v>11-AHCH-75D31R-CCA</v>
          </cell>
          <cell r="E96"/>
          <cell r="F96"/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11-AHCH-65D26R-CCA</v>
          </cell>
          <cell r="E97"/>
          <cell r="F97"/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/>
          <cell r="E98"/>
          <cell r="F98"/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 t="str">
            <v>11-ALCI-34B19L-GS-MF00</v>
          </cell>
          <cell r="E99" t="str">
            <v>GSMFN-34B19L</v>
          </cell>
          <cell r="F99">
            <v>135</v>
          </cell>
          <cell r="G99">
            <v>540</v>
          </cell>
          <cell r="H99">
            <v>270</v>
          </cell>
          <cell r="I99">
            <v>810</v>
          </cell>
          <cell r="J99">
            <v>540</v>
          </cell>
          <cell r="K99">
            <v>405</v>
          </cell>
          <cell r="L99">
            <v>675</v>
          </cell>
          <cell r="M99">
            <v>675</v>
          </cell>
        </row>
        <row r="100">
          <cell r="D100" t="str">
            <v>11-ALCI-32B20R-GS-MF00</v>
          </cell>
          <cell r="E100" t="str">
            <v>GSMFN-NS40</v>
          </cell>
          <cell r="F100">
            <v>126</v>
          </cell>
          <cell r="G100">
            <v>3654</v>
          </cell>
          <cell r="H100">
            <v>3780</v>
          </cell>
          <cell r="I100">
            <v>4284</v>
          </cell>
          <cell r="J100">
            <v>3654</v>
          </cell>
          <cell r="K100">
            <v>3528</v>
          </cell>
          <cell r="L100">
            <v>3654</v>
          </cell>
          <cell r="M100">
            <v>3654</v>
          </cell>
        </row>
        <row r="101">
          <cell r="D101" t="str">
            <v>11-ALCI-36B20R-GS-MF00</v>
          </cell>
          <cell r="E101" t="str">
            <v>GSMFN-NS40Z</v>
          </cell>
          <cell r="F101">
            <v>126</v>
          </cell>
          <cell r="G101">
            <v>6804</v>
          </cell>
          <cell r="H101">
            <v>5292</v>
          </cell>
          <cell r="I101">
            <v>6174</v>
          </cell>
          <cell r="J101">
            <v>5670</v>
          </cell>
          <cell r="K101">
            <v>5670</v>
          </cell>
          <cell r="L101">
            <v>5292</v>
          </cell>
          <cell r="M101">
            <v>5292</v>
          </cell>
        </row>
        <row r="102">
          <cell r="D102" t="str">
            <v>11-ALCI-36B20L-GS-MF00</v>
          </cell>
          <cell r="E102" t="str">
            <v>GSMFN-NS40ZL</v>
          </cell>
          <cell r="F102">
            <v>126</v>
          </cell>
          <cell r="G102">
            <v>19404</v>
          </cell>
          <cell r="H102">
            <v>16380</v>
          </cell>
          <cell r="I102">
            <v>21420</v>
          </cell>
          <cell r="J102">
            <v>23940</v>
          </cell>
          <cell r="K102">
            <v>17640</v>
          </cell>
          <cell r="L102">
            <v>20790</v>
          </cell>
          <cell r="M102">
            <v>19404</v>
          </cell>
        </row>
        <row r="103">
          <cell r="D103" t="str">
            <v>11-ALCI-46B24R-GS-MF00</v>
          </cell>
          <cell r="E103" t="str">
            <v>GSMFN-NS60</v>
          </cell>
          <cell r="F103">
            <v>108</v>
          </cell>
          <cell r="G103">
            <v>12744</v>
          </cell>
          <cell r="H103">
            <v>11448</v>
          </cell>
          <cell r="I103">
            <v>17280</v>
          </cell>
          <cell r="J103">
            <v>14040</v>
          </cell>
          <cell r="K103">
            <v>10476</v>
          </cell>
          <cell r="L103">
            <v>14040</v>
          </cell>
          <cell r="M103">
            <v>12960</v>
          </cell>
        </row>
        <row r="104">
          <cell r="D104" t="str">
            <v>11-ALCI-46B24L-GS-MF00</v>
          </cell>
          <cell r="E104" t="str">
            <v>GSMFN-NS60L</v>
          </cell>
          <cell r="F104">
            <v>108</v>
          </cell>
          <cell r="G104">
            <v>7128</v>
          </cell>
          <cell r="H104">
            <v>5616</v>
          </cell>
          <cell r="I104">
            <v>7560</v>
          </cell>
          <cell r="J104">
            <v>8640</v>
          </cell>
          <cell r="K104">
            <v>6048</v>
          </cell>
          <cell r="L104">
            <v>6696</v>
          </cell>
          <cell r="M104">
            <v>6696</v>
          </cell>
        </row>
        <row r="105">
          <cell r="D105" t="str">
            <v>11-ALCI-46B24RS-GS-MF00</v>
          </cell>
          <cell r="E105" t="str">
            <v>GSMFN-NS60S</v>
          </cell>
          <cell r="F105">
            <v>108</v>
          </cell>
          <cell r="G105">
            <v>108</v>
          </cell>
          <cell r="H105">
            <v>108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216</v>
          </cell>
        </row>
        <row r="106">
          <cell r="D106" t="str">
            <v>11-ALCI-46B24LS-GS-MF00</v>
          </cell>
          <cell r="E106" t="str">
            <v>GSMFN-NS60LS</v>
          </cell>
          <cell r="F106">
            <v>108</v>
          </cell>
          <cell r="G106">
            <v>6264</v>
          </cell>
          <cell r="H106">
            <v>9180</v>
          </cell>
          <cell r="I106">
            <v>5400</v>
          </cell>
          <cell r="J106">
            <v>7560</v>
          </cell>
          <cell r="K106">
            <v>5616</v>
          </cell>
          <cell r="L106">
            <v>8100</v>
          </cell>
          <cell r="M106">
            <v>7776</v>
          </cell>
        </row>
        <row r="107">
          <cell r="D107" t="str">
            <v>11-ALCI-48D26R-GS-MF00</v>
          </cell>
          <cell r="E107" t="str">
            <v>GSMFN-N50</v>
          </cell>
          <cell r="F107">
            <v>72</v>
          </cell>
          <cell r="G107">
            <v>1080</v>
          </cell>
          <cell r="H107">
            <v>576</v>
          </cell>
          <cell r="I107">
            <v>576</v>
          </cell>
          <cell r="J107">
            <v>864</v>
          </cell>
          <cell r="K107">
            <v>576</v>
          </cell>
          <cell r="L107">
            <v>864</v>
          </cell>
          <cell r="M107">
            <v>648</v>
          </cell>
        </row>
        <row r="108">
          <cell r="D108" t="str">
            <v>11-ALCI-55D26R-GS-MF00</v>
          </cell>
          <cell r="E108" t="str">
            <v>GSMFN-N50Z</v>
          </cell>
          <cell r="F108">
            <v>72</v>
          </cell>
          <cell r="G108">
            <v>1224</v>
          </cell>
          <cell r="H108">
            <v>792</v>
          </cell>
          <cell r="I108">
            <v>864</v>
          </cell>
          <cell r="J108">
            <v>936</v>
          </cell>
          <cell r="K108">
            <v>1008</v>
          </cell>
          <cell r="L108">
            <v>936</v>
          </cell>
          <cell r="M108">
            <v>936</v>
          </cell>
        </row>
        <row r="109">
          <cell r="D109" t="str">
            <v>11-ALCI-65D26R-GS-MF00</v>
          </cell>
          <cell r="E109" t="str">
            <v>GSMFN-NS70</v>
          </cell>
          <cell r="F109">
            <v>72</v>
          </cell>
          <cell r="G109">
            <v>2448</v>
          </cell>
          <cell r="H109">
            <v>1728</v>
          </cell>
          <cell r="I109">
            <v>1656</v>
          </cell>
          <cell r="J109">
            <v>1872</v>
          </cell>
          <cell r="K109">
            <v>1872</v>
          </cell>
          <cell r="L109">
            <v>2160</v>
          </cell>
          <cell r="M109">
            <v>2160</v>
          </cell>
        </row>
        <row r="110">
          <cell r="D110" t="str">
            <v>11-ALCI-55D23L-GS-MF00</v>
          </cell>
          <cell r="E110" t="str">
            <v>GSMFN-55D23L</v>
          </cell>
          <cell r="F110">
            <v>84</v>
          </cell>
          <cell r="G110">
            <v>5040</v>
          </cell>
          <cell r="H110">
            <v>5040</v>
          </cell>
          <cell r="I110">
            <v>3780</v>
          </cell>
          <cell r="J110">
            <v>5880</v>
          </cell>
          <cell r="K110">
            <v>4620</v>
          </cell>
          <cell r="L110">
            <v>5460</v>
          </cell>
          <cell r="M110">
            <v>5460</v>
          </cell>
        </row>
        <row r="111">
          <cell r="D111" t="str">
            <v>11-ALCI-80D26L-GS-MF00</v>
          </cell>
          <cell r="E111" t="str">
            <v>GSMFN-80D26L</v>
          </cell>
          <cell r="F111">
            <v>72</v>
          </cell>
          <cell r="G111">
            <v>2736</v>
          </cell>
          <cell r="H111">
            <v>3024</v>
          </cell>
          <cell r="I111">
            <v>2520</v>
          </cell>
          <cell r="J111">
            <v>2880</v>
          </cell>
          <cell r="K111">
            <v>3240</v>
          </cell>
          <cell r="L111">
            <v>3240</v>
          </cell>
          <cell r="M111">
            <v>4464</v>
          </cell>
        </row>
        <row r="112">
          <cell r="D112" t="str">
            <v>11-AJCI-80D26L-GS-MF00</v>
          </cell>
          <cell r="E112"/>
          <cell r="F112">
            <v>72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11-ALCI-65D31R-GS-MF00</v>
          </cell>
          <cell r="E113" t="str">
            <v>GSMFN-N70</v>
          </cell>
          <cell r="F113">
            <v>63</v>
          </cell>
          <cell r="G113">
            <v>1701</v>
          </cell>
          <cell r="H113">
            <v>756</v>
          </cell>
          <cell r="I113">
            <v>945</v>
          </cell>
          <cell r="J113">
            <v>1386</v>
          </cell>
          <cell r="K113">
            <v>945</v>
          </cell>
          <cell r="L113">
            <v>1575</v>
          </cell>
          <cell r="M113">
            <v>945</v>
          </cell>
        </row>
        <row r="114">
          <cell r="D114" t="str">
            <v>11-ALCI-75D31R-GS-MF00</v>
          </cell>
          <cell r="E114" t="str">
            <v>GSMFN-N70Z</v>
          </cell>
          <cell r="F114">
            <v>63</v>
          </cell>
          <cell r="G114">
            <v>2142</v>
          </cell>
          <cell r="H114">
            <v>1071</v>
          </cell>
          <cell r="I114">
            <v>630</v>
          </cell>
          <cell r="J114">
            <v>1449</v>
          </cell>
          <cell r="K114">
            <v>1008</v>
          </cell>
          <cell r="L114">
            <v>1575</v>
          </cell>
          <cell r="M114">
            <v>1071</v>
          </cell>
        </row>
        <row r="115">
          <cell r="D115" t="str">
            <v>11-AICN-65B24LS-GS-MF08</v>
          </cell>
          <cell r="E115" t="str">
            <v>GSCBT-65B24LS</v>
          </cell>
          <cell r="F115">
            <v>108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D116" t="str">
            <v>11-AICN-65B24L-GS-MF08</v>
          </cell>
          <cell r="E116" t="str">
            <v>GSCBT-65B24L</v>
          </cell>
          <cell r="F116">
            <v>108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11-AICN-65B24R-GS-MF08</v>
          </cell>
          <cell r="E117" t="str">
            <v>GSCBT-65B24R</v>
          </cell>
          <cell r="F117">
            <v>108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D118" t="str">
            <v>11-ALCN-Q85-ISS</v>
          </cell>
          <cell r="E118" t="str">
            <v>GSMFISS-Q85</v>
          </cell>
          <cell r="F118">
            <v>84</v>
          </cell>
          <cell r="G118">
            <v>420</v>
          </cell>
          <cell r="H118">
            <v>420</v>
          </cell>
          <cell r="I118">
            <v>336</v>
          </cell>
          <cell r="J118">
            <v>420</v>
          </cell>
          <cell r="K118">
            <v>252</v>
          </cell>
          <cell r="L118">
            <v>252</v>
          </cell>
          <cell r="M118">
            <v>252</v>
          </cell>
        </row>
        <row r="119">
          <cell r="D119" t="str">
            <v>11-ALCN-S95-ISS</v>
          </cell>
          <cell r="E119" t="str">
            <v>GSMFISS-S95</v>
          </cell>
          <cell r="F119">
            <v>72</v>
          </cell>
          <cell r="G119">
            <v>192</v>
          </cell>
          <cell r="H119">
            <v>144</v>
          </cell>
          <cell r="I119">
            <v>144</v>
          </cell>
          <cell r="J119">
            <v>96</v>
          </cell>
          <cell r="K119">
            <v>48</v>
          </cell>
          <cell r="L119">
            <v>48</v>
          </cell>
          <cell r="M119">
            <v>48</v>
          </cell>
        </row>
        <row r="120">
          <cell r="D120" t="str">
            <v>11-AICN-LN2-RM</v>
          </cell>
          <cell r="E120" t="str">
            <v>GSMFOE-355LN2</v>
          </cell>
          <cell r="F120">
            <v>72</v>
          </cell>
          <cell r="G120">
            <v>720</v>
          </cell>
          <cell r="H120">
            <v>1080</v>
          </cell>
          <cell r="I120">
            <v>1440</v>
          </cell>
          <cell r="J120">
            <v>2592</v>
          </cell>
          <cell r="K120">
            <v>1512</v>
          </cell>
          <cell r="L120">
            <v>1584</v>
          </cell>
          <cell r="M120">
            <v>1800</v>
          </cell>
        </row>
        <row r="121">
          <cell r="D121" t="str">
            <v>11-AICK-LN3-RM</v>
          </cell>
          <cell r="E121" t="str">
            <v>GSMFOE-370LN3</v>
          </cell>
          <cell r="F121">
            <v>63</v>
          </cell>
          <cell r="G121">
            <v>2520</v>
          </cell>
          <cell r="H121">
            <v>1260</v>
          </cell>
          <cell r="I121">
            <v>2016</v>
          </cell>
          <cell r="J121">
            <v>2835</v>
          </cell>
          <cell r="K121">
            <v>2016</v>
          </cell>
          <cell r="L121">
            <v>2016</v>
          </cell>
          <cell r="M121">
            <v>2331</v>
          </cell>
        </row>
        <row r="122">
          <cell r="D122" t="str">
            <v>11-AFCN-55B24LS-RM</v>
          </cell>
          <cell r="E122" t="str">
            <v>GSMFOE-55B24LS</v>
          </cell>
          <cell r="F122">
            <v>108</v>
          </cell>
          <cell r="G122">
            <v>108</v>
          </cell>
          <cell r="H122">
            <v>108</v>
          </cell>
          <cell r="I122">
            <v>108</v>
          </cell>
          <cell r="J122">
            <v>0</v>
          </cell>
          <cell r="K122">
            <v>108</v>
          </cell>
          <cell r="L122">
            <v>0</v>
          </cell>
          <cell r="M122">
            <v>216</v>
          </cell>
        </row>
        <row r="123">
          <cell r="D123" t="str">
            <v>11-AJCM-65B24R-GS-GO00</v>
          </cell>
          <cell r="E123" t="str">
            <v>GSCAL-65B24R</v>
          </cell>
          <cell r="F123">
            <v>108</v>
          </cell>
          <cell r="G123">
            <v>0</v>
          </cell>
          <cell r="H123">
            <v>432</v>
          </cell>
          <cell r="I123">
            <v>648</v>
          </cell>
          <cell r="J123">
            <v>324</v>
          </cell>
          <cell r="K123">
            <v>324</v>
          </cell>
          <cell r="L123">
            <v>648</v>
          </cell>
          <cell r="M123">
            <v>648</v>
          </cell>
        </row>
        <row r="124">
          <cell r="D124" t="str">
            <v>11-AJCM-65B24L-GS-GO00</v>
          </cell>
          <cell r="E124" t="str">
            <v>GSCAL-65B24L</v>
          </cell>
          <cell r="F124">
            <v>108</v>
          </cell>
          <cell r="G124">
            <v>216</v>
          </cell>
          <cell r="H124">
            <v>432</v>
          </cell>
          <cell r="I124">
            <v>540</v>
          </cell>
          <cell r="J124">
            <v>432</v>
          </cell>
          <cell r="K124">
            <v>432</v>
          </cell>
          <cell r="L124">
            <v>324</v>
          </cell>
          <cell r="M124">
            <v>324</v>
          </cell>
        </row>
        <row r="125">
          <cell r="D125" t="str">
            <v>11-AJCM-65B24LS-GS-GO00</v>
          </cell>
          <cell r="E125" t="str">
            <v>GSCAL-65B24LS</v>
          </cell>
          <cell r="F125">
            <v>108</v>
          </cell>
          <cell r="G125">
            <v>2808</v>
          </cell>
          <cell r="H125">
            <v>1836</v>
          </cell>
          <cell r="I125">
            <v>2808</v>
          </cell>
          <cell r="J125">
            <v>3240</v>
          </cell>
          <cell r="K125">
            <v>2700</v>
          </cell>
          <cell r="L125">
            <v>2916</v>
          </cell>
          <cell r="M125">
            <v>2916</v>
          </cell>
        </row>
        <row r="126">
          <cell r="D126" t="str">
            <v>11-AJCM-75D23L-GS-GO00</v>
          </cell>
          <cell r="E126" t="str">
            <v>GSCAL-75D23L</v>
          </cell>
          <cell r="F126">
            <v>84</v>
          </cell>
          <cell r="G126">
            <v>324</v>
          </cell>
          <cell r="H126">
            <v>324</v>
          </cell>
          <cell r="I126">
            <v>108</v>
          </cell>
          <cell r="J126">
            <v>540</v>
          </cell>
          <cell r="K126">
            <v>108</v>
          </cell>
          <cell r="L126">
            <v>108</v>
          </cell>
          <cell r="M126">
            <v>108</v>
          </cell>
        </row>
        <row r="127">
          <cell r="D127" t="str">
            <v>11-AJCM-105D31R-GS-GO00</v>
          </cell>
          <cell r="E127" t="str">
            <v>GSCAL-105D31R</v>
          </cell>
          <cell r="F127">
            <v>63</v>
          </cell>
          <cell r="G127">
            <v>0</v>
          </cell>
          <cell r="H127">
            <v>24</v>
          </cell>
          <cell r="I127">
            <v>0</v>
          </cell>
          <cell r="J127">
            <v>168</v>
          </cell>
          <cell r="K127">
            <v>0</v>
          </cell>
          <cell r="L127">
            <v>0</v>
          </cell>
          <cell r="M127">
            <v>0</v>
          </cell>
        </row>
        <row r="128">
          <cell r="D128" t="str">
            <v>11-AJCM-105D31L-GS-GO00</v>
          </cell>
          <cell r="E128" t="str">
            <v>GSCAL-105D31L</v>
          </cell>
          <cell r="F128">
            <v>63</v>
          </cell>
          <cell r="G128">
            <v>840</v>
          </cell>
          <cell r="H128">
            <v>714</v>
          </cell>
          <cell r="I128">
            <v>840</v>
          </cell>
          <cell r="J128">
            <v>1260</v>
          </cell>
          <cell r="K128">
            <v>420</v>
          </cell>
          <cell r="L128">
            <v>420</v>
          </cell>
          <cell r="M128">
            <v>420</v>
          </cell>
        </row>
        <row r="129"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</row>
        <row r="130">
          <cell r="D130"/>
          <cell r="E130"/>
          <cell r="F130"/>
          <cell r="G130">
            <v>81165</v>
          </cell>
          <cell r="H130">
            <v>71835</v>
          </cell>
          <cell r="I130">
            <v>82887</v>
          </cell>
          <cell r="J130">
            <v>91218</v>
          </cell>
          <cell r="K130">
            <v>70572</v>
          </cell>
          <cell r="L130">
            <v>83373</v>
          </cell>
          <cell r="M130">
            <v>81420</v>
          </cell>
        </row>
        <row r="131">
          <cell r="D131"/>
          <cell r="E131"/>
          <cell r="F131"/>
          <cell r="G131">
            <v>265167</v>
          </cell>
          <cell r="H131">
            <v>258125</v>
          </cell>
          <cell r="I131">
            <v>281422</v>
          </cell>
          <cell r="J131">
            <v>297279</v>
          </cell>
          <cell r="K131">
            <v>245097</v>
          </cell>
          <cell r="L131">
            <v>264694</v>
          </cell>
          <cell r="M131">
            <v>277654</v>
          </cell>
        </row>
        <row r="132"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</row>
        <row r="133">
          <cell r="D133"/>
          <cell r="E133"/>
          <cell r="F133"/>
        </row>
        <row r="134"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</row>
        <row r="135"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</row>
        <row r="136"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</row>
        <row r="137">
          <cell r="D137"/>
          <cell r="F137"/>
          <cell r="G137"/>
          <cell r="H137"/>
          <cell r="I137"/>
          <cell r="J137"/>
          <cell r="K137"/>
          <cell r="L137"/>
          <cell r="M137"/>
        </row>
        <row r="138"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</row>
        <row r="139"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</row>
        <row r="140">
          <cell r="D140" t="str">
            <v>BATTERY
TYPE</v>
          </cell>
          <cell r="E140" t="str">
            <v>BATTERY
TYPE
AOP</v>
          </cell>
          <cell r="F140" t="str">
            <v>Lot Size
(Pcs/Pallet)</v>
          </cell>
          <cell r="G140" t="str">
            <v>2021</v>
          </cell>
          <cell r="H140"/>
          <cell r="I140"/>
          <cell r="J140"/>
          <cell r="K140"/>
          <cell r="L140"/>
          <cell r="M140"/>
        </row>
        <row r="141">
          <cell r="D141"/>
          <cell r="E141"/>
          <cell r="F141"/>
          <cell r="G141" t="str">
            <v>Jan</v>
          </cell>
          <cell r="H141" t="str">
            <v>Feb</v>
          </cell>
          <cell r="I141" t="str">
            <v>Mar</v>
          </cell>
          <cell r="J141" t="str">
            <v>Apr</v>
          </cell>
          <cell r="K141" t="str">
            <v>May</v>
          </cell>
          <cell r="L141" t="str">
            <v>Jun</v>
          </cell>
          <cell r="M141" t="str">
            <v>Jul</v>
          </cell>
        </row>
        <row r="142">
          <cell r="D142"/>
          <cell r="E142"/>
          <cell r="F142"/>
          <cell r="G142" t="str">
            <v>ACT</v>
          </cell>
          <cell r="H142" t="str">
            <v>ACT</v>
          </cell>
          <cell r="I142" t="str">
            <v>Confirm_26Feb</v>
          </cell>
          <cell r="J142" t="str">
            <v>PO_10Mar</v>
          </cell>
          <cell r="K142" t="str">
            <v>FC_10Mar</v>
          </cell>
          <cell r="L142" t="str">
            <v>FC_10Mar</v>
          </cell>
          <cell r="M142" t="str">
            <v>FC_10Mar</v>
          </cell>
        </row>
        <row r="143">
          <cell r="D143" t="str">
            <v>11-MCDN-6N42A-PRM</v>
          </cell>
          <cell r="E143" t="str">
            <v>GSPR-6N4-2A</v>
          </cell>
          <cell r="F143">
            <v>1440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D144" t="str">
            <v>11-MCDN-6N42A2-PRM</v>
          </cell>
          <cell r="E144" t="str">
            <v>GSPR-6N4-2A-2</v>
          </cell>
          <cell r="F144">
            <v>1440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D145" t="str">
            <v>11-MCDN-6N42A4-PRM</v>
          </cell>
          <cell r="E145" t="str">
            <v>GSPR-6N4-2A-4</v>
          </cell>
          <cell r="F145">
            <v>1440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D146" t="str">
            <v>11-MCDN-6N4A4D-PRM</v>
          </cell>
          <cell r="E146"/>
          <cell r="F146"/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D147" t="str">
            <v>11-MCDN-6N4B2A-PRM</v>
          </cell>
          <cell r="E147"/>
          <cell r="F147"/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11-MCDN-6N63B-PRM</v>
          </cell>
          <cell r="E148" t="str">
            <v>GSPR-6N6-3B</v>
          </cell>
          <cell r="F148">
            <v>960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11-MCDN-6N63B1-PRM</v>
          </cell>
          <cell r="E149" t="str">
            <v>GSPR-6N6-3B-1</v>
          </cell>
          <cell r="F149">
            <v>960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11-MCDN-6N112D-PRM</v>
          </cell>
          <cell r="E150" t="str">
            <v>GSPR-6N11-2D</v>
          </cell>
          <cell r="F150">
            <v>720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11-MHPD-GM25A3C2-PRM</v>
          </cell>
          <cell r="E151" t="str">
            <v>GSPR-GM2.5A3C2</v>
          </cell>
          <cell r="F151">
            <v>1000</v>
          </cell>
          <cell r="G151">
            <v>1000</v>
          </cell>
          <cell r="H151">
            <v>1000</v>
          </cell>
          <cell r="I151">
            <v>1000</v>
          </cell>
          <cell r="J151">
            <v>828.46772920940498</v>
          </cell>
          <cell r="K151">
            <v>262.69702276707528</v>
          </cell>
          <cell r="L151">
            <v>723.24011571841845</v>
          </cell>
          <cell r="M151">
            <v>602.70009643201536</v>
          </cell>
        </row>
        <row r="152">
          <cell r="D152" t="str">
            <v>11-MHPD-GM33A-PRM</v>
          </cell>
          <cell r="E152" t="str">
            <v>GSPR-GM3-3A</v>
          </cell>
          <cell r="F152">
            <v>720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11-MHPD-GM33B-PRM</v>
          </cell>
          <cell r="E153"/>
          <cell r="F153"/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11-MHPD-GM43B-PRM</v>
          </cell>
          <cell r="E154" t="str">
            <v>GSPR-GM4-3B</v>
          </cell>
          <cell r="F154">
            <v>720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11-MHPD-GM5Z3B-PRM</v>
          </cell>
          <cell r="E155"/>
          <cell r="F155"/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11-MHPD-GM7B4B-PRM</v>
          </cell>
          <cell r="E156"/>
          <cell r="F156"/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11-MCDN-12N53B-PRM</v>
          </cell>
          <cell r="E157"/>
          <cell r="F157"/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11-MCDN-12N554BMP-PRM</v>
          </cell>
          <cell r="E158" t="str">
            <v>GSPR-12N5.54BM</v>
          </cell>
          <cell r="F158">
            <v>630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D159" t="str">
            <v>11-MCDN-12N7C3DMP-PRM</v>
          </cell>
          <cell r="E159"/>
          <cell r="F159"/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11-MCDN-12N94B1MP-PRM</v>
          </cell>
          <cell r="E160" t="str">
            <v>GSPR-12N9-4B1M</v>
          </cell>
          <cell r="F160">
            <v>504</v>
          </cell>
          <cell r="G160">
            <v>504</v>
          </cell>
          <cell r="H160">
            <v>1008</v>
          </cell>
          <cell r="I160">
            <v>1008</v>
          </cell>
          <cell r="J160">
            <v>1043.8693388038505</v>
          </cell>
          <cell r="K160">
            <v>330.99824868651484</v>
          </cell>
          <cell r="L160">
            <v>911.28254580520729</v>
          </cell>
          <cell r="M160">
            <v>759.40212150433945</v>
          </cell>
        </row>
        <row r="161">
          <cell r="D161" t="str">
            <v>11-MCDN-12N103BSP-PRM</v>
          </cell>
          <cell r="E161" t="str">
            <v>GSPR-12N10-3B</v>
          </cell>
          <cell r="F161">
            <v>378</v>
          </cell>
          <cell r="G161">
            <v>1890</v>
          </cell>
          <cell r="H161">
            <v>3024</v>
          </cell>
          <cell r="I161">
            <v>2646</v>
          </cell>
          <cell r="J161">
            <v>1722.3844090263531</v>
          </cell>
          <cell r="K161">
            <v>546.14711033274955</v>
          </cell>
          <cell r="L161">
            <v>1503.6162005785923</v>
          </cell>
          <cell r="M161">
            <v>1253.0135004821602</v>
          </cell>
        </row>
        <row r="162">
          <cell r="D162" t="str">
            <v>11-MCDN-12N103BMP-PRM</v>
          </cell>
          <cell r="E162" t="str">
            <v>GSPR-12N10-3BM</v>
          </cell>
          <cell r="F162">
            <v>378</v>
          </cell>
          <cell r="G162">
            <v>1134</v>
          </cell>
          <cell r="H162">
            <v>756</v>
          </cell>
          <cell r="I162">
            <v>756</v>
          </cell>
          <cell r="J162">
            <v>1409.223607385198</v>
          </cell>
          <cell r="K162">
            <v>446.84763572679509</v>
          </cell>
          <cell r="L162">
            <v>1230.2314368370298</v>
          </cell>
          <cell r="M162">
            <v>1025.1928640308581</v>
          </cell>
        </row>
        <row r="163">
          <cell r="D163" t="str">
            <v>11-MCDN-12N123BSP-PRM</v>
          </cell>
          <cell r="E163"/>
          <cell r="F163"/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/>
          <cell r="E164"/>
          <cell r="F164"/>
          <cell r="G164">
            <v>4528</v>
          </cell>
          <cell r="H164">
            <v>5788</v>
          </cell>
          <cell r="I164">
            <v>5410</v>
          </cell>
          <cell r="J164">
            <v>5003.9450844248067</v>
          </cell>
          <cell r="K164">
            <v>1586.6900175131345</v>
          </cell>
          <cell r="L164">
            <v>4368.3702989392477</v>
          </cell>
          <cell r="M164">
            <v>3640.3085824493728</v>
          </cell>
        </row>
        <row r="165">
          <cell r="D165" t="str">
            <v>11-MHPD-GM5Z3B-PRMKIT</v>
          </cell>
          <cell r="E165" t="str">
            <v>GSPK-GM5Z-3B</v>
          </cell>
          <cell r="F165">
            <v>432</v>
          </cell>
          <cell r="G165">
            <v>28944</v>
          </cell>
          <cell r="H165">
            <v>28944</v>
          </cell>
          <cell r="I165">
            <v>28080</v>
          </cell>
          <cell r="J165">
            <v>27737.099573930882</v>
          </cell>
          <cell r="K165">
            <v>8511.3835376532406</v>
          </cell>
          <cell r="L165">
            <v>24214.079074252651</v>
          </cell>
          <cell r="M165">
            <v>20178.399228543876</v>
          </cell>
        </row>
        <row r="166">
          <cell r="D166" t="str">
            <v>11-MCDN-12N53B-PRM-KIT</v>
          </cell>
          <cell r="E166" t="str">
            <v>GSPK-12N5-3B</v>
          </cell>
          <cell r="F166">
            <v>432</v>
          </cell>
          <cell r="G166">
            <v>0</v>
          </cell>
          <cell r="H166">
            <v>0</v>
          </cell>
          <cell r="I166">
            <v>0</v>
          </cell>
          <cell r="J166">
            <v>178.94902950923151</v>
          </cell>
          <cell r="K166">
            <v>56.742556917688269</v>
          </cell>
          <cell r="L166">
            <v>156.2198649951784</v>
          </cell>
          <cell r="M166">
            <v>130.18322082931533</v>
          </cell>
        </row>
        <row r="167">
          <cell r="D167" t="str">
            <v>11-MHPD-GM33B-PRMKIT</v>
          </cell>
          <cell r="E167" t="str">
            <v>GSPK-GM3-3B</v>
          </cell>
          <cell r="F167">
            <v>480</v>
          </cell>
          <cell r="G167">
            <v>1440</v>
          </cell>
          <cell r="H167">
            <v>1440</v>
          </cell>
          <cell r="I167">
            <v>1440</v>
          </cell>
          <cell r="J167">
            <v>994.16127505128611</v>
          </cell>
          <cell r="K167">
            <v>189.14185639229422</v>
          </cell>
          <cell r="L167">
            <v>867.88813886210221</v>
          </cell>
          <cell r="M167">
            <v>723.24011571841856</v>
          </cell>
        </row>
        <row r="168">
          <cell r="D168" t="str">
            <v>11-MHPD-GM7B4B-PRMKIT</v>
          </cell>
          <cell r="E168" t="str">
            <v>GSPK-GM7B-4B</v>
          </cell>
          <cell r="F168">
            <v>320</v>
          </cell>
          <cell r="G168">
            <v>1920</v>
          </cell>
          <cell r="H168">
            <v>1280</v>
          </cell>
          <cell r="I168">
            <v>2560</v>
          </cell>
          <cell r="J168">
            <v>927.88385671453364</v>
          </cell>
          <cell r="K168">
            <v>294.22066549912432</v>
          </cell>
          <cell r="L168">
            <v>925.7473481195758</v>
          </cell>
          <cell r="M168">
            <v>771.45612343297978</v>
          </cell>
        </row>
        <row r="169">
          <cell r="D169"/>
          <cell r="E169"/>
          <cell r="F169"/>
          <cell r="G169">
            <v>32304</v>
          </cell>
          <cell r="H169">
            <v>31664</v>
          </cell>
          <cell r="I169">
            <v>32080</v>
          </cell>
          <cell r="J169">
            <v>29838.093735205934</v>
          </cell>
          <cell r="K169">
            <v>9051.4886164623476</v>
          </cell>
          <cell r="L169">
            <v>26163.934426229509</v>
          </cell>
          <cell r="M169">
            <v>21803.278688524591</v>
          </cell>
        </row>
        <row r="170">
          <cell r="D170" t="str">
            <v>11-MFCN-GTZ4V-RM</v>
          </cell>
          <cell r="E170" t="str">
            <v>GSMF-GTZ-4V</v>
          </cell>
          <cell r="F170">
            <v>600</v>
          </cell>
          <cell r="G170">
            <v>11400</v>
          </cell>
          <cell r="H170">
            <v>7800</v>
          </cell>
          <cell r="I170">
            <v>11400</v>
          </cell>
          <cell r="J170">
            <v>7800</v>
          </cell>
          <cell r="K170">
            <v>7200</v>
          </cell>
          <cell r="L170">
            <v>7200</v>
          </cell>
          <cell r="M170">
            <v>8400</v>
          </cell>
        </row>
        <row r="171">
          <cell r="D171" t="str">
            <v>11-MFCN-GT6A-RM</v>
          </cell>
          <cell r="E171" t="str">
            <v>GSMF-GM5Z-3B</v>
          </cell>
          <cell r="F171">
            <v>450</v>
          </cell>
          <cell r="G171">
            <v>110250</v>
          </cell>
          <cell r="H171">
            <v>73350</v>
          </cell>
          <cell r="I171">
            <v>90000</v>
          </cell>
          <cell r="J171">
            <v>78750</v>
          </cell>
          <cell r="K171">
            <v>58500</v>
          </cell>
          <cell r="L171">
            <v>72000</v>
          </cell>
          <cell r="M171">
            <v>72000</v>
          </cell>
        </row>
        <row r="172">
          <cell r="D172" t="str">
            <v>11-MFCN-GTZ5S-RM</v>
          </cell>
          <cell r="E172" t="str">
            <v>GSMF-GTZ-5S</v>
          </cell>
          <cell r="F172">
            <v>600</v>
          </cell>
          <cell r="G172">
            <v>314304</v>
          </cell>
          <cell r="H172">
            <v>234000</v>
          </cell>
          <cell r="I172">
            <v>365400</v>
          </cell>
          <cell r="J172">
            <v>380400</v>
          </cell>
          <cell r="K172">
            <v>288000</v>
          </cell>
          <cell r="L172">
            <v>367200</v>
          </cell>
          <cell r="M172">
            <v>360000</v>
          </cell>
        </row>
        <row r="173">
          <cell r="D173" t="str">
            <v>11-MBCN-GTZ5S-GS-GO00</v>
          </cell>
          <cell r="E173" t="str">
            <v>GSWA-GTZ-5S</v>
          </cell>
          <cell r="F173">
            <v>600</v>
          </cell>
          <cell r="G173">
            <v>6000</v>
          </cell>
          <cell r="H173">
            <v>10200</v>
          </cell>
          <cell r="I173">
            <v>4800</v>
          </cell>
          <cell r="J173">
            <v>4200</v>
          </cell>
          <cell r="K173">
            <v>4200</v>
          </cell>
          <cell r="L173">
            <v>5400</v>
          </cell>
          <cell r="M173">
            <v>4200</v>
          </cell>
        </row>
        <row r="174">
          <cell r="D174" t="str">
            <v>11-MFCN-GTZ7S-RM</v>
          </cell>
          <cell r="E174" t="str">
            <v>GSMF-GTZ-7S</v>
          </cell>
          <cell r="F174">
            <v>500</v>
          </cell>
          <cell r="G174">
            <v>15000</v>
          </cell>
          <cell r="H174">
            <v>6000</v>
          </cell>
          <cell r="I174">
            <v>14000</v>
          </cell>
          <cell r="J174">
            <v>15000</v>
          </cell>
          <cell r="K174">
            <v>12000</v>
          </cell>
          <cell r="L174">
            <v>20000</v>
          </cell>
          <cell r="M174">
            <v>15000</v>
          </cell>
        </row>
        <row r="175">
          <cell r="D175" t="str">
            <v>11-MFCN-GTZ6V-RM</v>
          </cell>
          <cell r="E175" t="str">
            <v>GSMF-GTZ-6V</v>
          </cell>
          <cell r="F175">
            <v>500</v>
          </cell>
          <cell r="G175">
            <v>60000</v>
          </cell>
          <cell r="H175">
            <v>35000</v>
          </cell>
          <cell r="I175">
            <v>72500</v>
          </cell>
          <cell r="J175">
            <v>75000</v>
          </cell>
          <cell r="K175">
            <v>56000</v>
          </cell>
          <cell r="L175">
            <v>65000</v>
          </cell>
          <cell r="M175">
            <v>70000</v>
          </cell>
        </row>
        <row r="176">
          <cell r="D176" t="str">
            <v>11-MFCN-GTZ8V-GS-VR05-RM</v>
          </cell>
          <cell r="E176" t="str">
            <v>GSMF-GTZ-8V</v>
          </cell>
          <cell r="F176">
            <v>440</v>
          </cell>
          <cell r="G176">
            <v>1320</v>
          </cell>
          <cell r="H176">
            <v>440</v>
          </cell>
          <cell r="I176">
            <v>1320</v>
          </cell>
          <cell r="J176">
            <v>0</v>
          </cell>
          <cell r="K176">
            <v>440</v>
          </cell>
          <cell r="L176">
            <v>0</v>
          </cell>
          <cell r="M176">
            <v>440</v>
          </cell>
        </row>
        <row r="177">
          <cell r="D177" t="str">
            <v>11-MACN-GTZ7V-GS-VR05-RM</v>
          </cell>
          <cell r="E177" t="str">
            <v>GSMF-GTZ-7V</v>
          </cell>
          <cell r="F177">
            <v>500</v>
          </cell>
          <cell r="G177">
            <v>6000</v>
          </cell>
          <cell r="H177">
            <v>3600</v>
          </cell>
          <cell r="I177">
            <v>6000</v>
          </cell>
          <cell r="J177">
            <v>7200</v>
          </cell>
          <cell r="K177">
            <v>4200</v>
          </cell>
          <cell r="L177">
            <v>6000</v>
          </cell>
          <cell r="M177">
            <v>4800</v>
          </cell>
        </row>
        <row r="178">
          <cell r="D178"/>
          <cell r="E178"/>
          <cell r="F178"/>
          <cell r="G178">
            <v>524274</v>
          </cell>
          <cell r="H178">
            <v>370390</v>
          </cell>
          <cell r="I178">
            <v>565420</v>
          </cell>
          <cell r="J178">
            <v>568350</v>
          </cell>
          <cell r="K178">
            <v>430540</v>
          </cell>
          <cell r="L178">
            <v>542800</v>
          </cell>
          <cell r="M178">
            <v>534840</v>
          </cell>
        </row>
        <row r="179">
          <cell r="D179" t="str">
            <v>11-MBCN-GTZ5S-QUA</v>
          </cell>
          <cell r="E179" t="str">
            <v>FP-GTZ-5S-A</v>
          </cell>
          <cell r="F179">
            <v>600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11-MFCN-GT6A-QUA</v>
          </cell>
          <cell r="E180" t="str">
            <v>FP-GM5Z-3B-A</v>
          </cell>
          <cell r="F180">
            <v>450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D181" t="str">
            <v>11-MACN-GTZ6V-QUA</v>
          </cell>
          <cell r="E181"/>
          <cell r="F181"/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/>
          <cell r="E182"/>
          <cell r="F182"/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11-MHPD-GM5Z3B-ASP-KIT</v>
          </cell>
          <cell r="E183" t="str">
            <v>11-GM5Z-3BPK</v>
          </cell>
          <cell r="F183">
            <v>432</v>
          </cell>
          <cell r="G183">
            <v>5184</v>
          </cell>
          <cell r="H183">
            <v>4752</v>
          </cell>
          <cell r="I183">
            <v>4752</v>
          </cell>
          <cell r="J183">
            <v>7157.9611803692596</v>
          </cell>
          <cell r="K183">
            <v>1361.8213660245183</v>
          </cell>
          <cell r="L183">
            <v>5467.6952748312442</v>
          </cell>
          <cell r="M183">
            <v>4556.4127290260367</v>
          </cell>
        </row>
        <row r="184">
          <cell r="D184" t="str">
            <v>11-MDCN-GTZ5S-ASP</v>
          </cell>
          <cell r="E184" t="str">
            <v>11-GTZ-5SMF</v>
          </cell>
          <cell r="F184">
            <v>600</v>
          </cell>
          <cell r="G184">
            <v>63000</v>
          </cell>
          <cell r="H184">
            <v>33600</v>
          </cell>
          <cell r="I184">
            <v>64800</v>
          </cell>
          <cell r="J184">
            <v>55200</v>
          </cell>
          <cell r="K184">
            <v>34200</v>
          </cell>
          <cell r="L184">
            <v>55800</v>
          </cell>
          <cell r="M184">
            <v>55800</v>
          </cell>
        </row>
        <row r="185">
          <cell r="D185" t="str">
            <v>11-MFCN-GM5Z3B-ASP</v>
          </cell>
          <cell r="E185" t="str">
            <v>11-GM5Z-3BMF</v>
          </cell>
          <cell r="F185">
            <v>450</v>
          </cell>
          <cell r="G185">
            <v>21150</v>
          </cell>
          <cell r="H185">
            <v>12600</v>
          </cell>
          <cell r="I185">
            <v>18000</v>
          </cell>
          <cell r="J185">
            <v>31500</v>
          </cell>
          <cell r="K185">
            <v>13500</v>
          </cell>
          <cell r="L185">
            <v>21600</v>
          </cell>
          <cell r="M185">
            <v>21600</v>
          </cell>
        </row>
        <row r="186">
          <cell r="D186" t="str">
            <v>11-MACN-GTZ6V-ASP</v>
          </cell>
          <cell r="E186" t="str">
            <v>11-GTZ-6VMF</v>
          </cell>
          <cell r="F186">
            <v>500</v>
          </cell>
          <cell r="G186">
            <v>17500</v>
          </cell>
          <cell r="H186">
            <v>8000</v>
          </cell>
          <cell r="I186">
            <v>20000</v>
          </cell>
          <cell r="J186">
            <v>10000</v>
          </cell>
          <cell r="K186">
            <v>6000</v>
          </cell>
          <cell r="L186">
            <v>10000</v>
          </cell>
          <cell r="M186">
            <v>9000</v>
          </cell>
        </row>
        <row r="187">
          <cell r="D187"/>
          <cell r="E187"/>
          <cell r="F187"/>
          <cell r="G187">
            <v>106834</v>
          </cell>
          <cell r="H187">
            <v>58952</v>
          </cell>
          <cell r="I187">
            <v>107552</v>
          </cell>
          <cell r="J187">
            <v>103857.96118036925</v>
          </cell>
          <cell r="K187">
            <v>55061.821366024516</v>
          </cell>
          <cell r="L187">
            <v>92867.695274831247</v>
          </cell>
          <cell r="M187">
            <v>90956.412729026037</v>
          </cell>
        </row>
        <row r="188">
          <cell r="D188"/>
          <cell r="E188"/>
          <cell r="F188"/>
          <cell r="G188">
            <v>667940</v>
          </cell>
          <cell r="H188">
            <v>466794</v>
          </cell>
          <cell r="I188">
            <v>710462</v>
          </cell>
          <cell r="J188">
            <v>707050</v>
          </cell>
          <cell r="K188">
            <v>496240</v>
          </cell>
          <cell r="L188">
            <v>666200</v>
          </cell>
          <cell r="M188">
            <v>651240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2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478D-94D3-410A-AF94-D32182265644}">
  <sheetPr>
    <pageSetUpPr fitToPage="1"/>
  </sheetPr>
  <dimension ref="A1:V109"/>
  <sheetViews>
    <sheetView showGridLines="0" topLeftCell="B1" zoomScale="85" zoomScaleNormal="85" workbookViewId="0">
      <pane xSplit="3" ySplit="2" topLeftCell="E3" activePane="bottomRight" state="frozen"/>
      <selection activeCell="B1" sqref="B1"/>
      <selection pane="topRight" activeCell="F1" sqref="F1"/>
      <selection pane="bottomLeft" activeCell="B11" sqref="B11"/>
      <selection pane="bottomRight" activeCell="I3" sqref="I3"/>
    </sheetView>
  </sheetViews>
  <sheetFormatPr defaultColWidth="9.140625" defaultRowHeight="12.75"/>
  <cols>
    <col min="1" max="1" width="41" style="1" bestFit="1" customWidth="1"/>
    <col min="2" max="2" width="26.28515625" style="1" bestFit="1" customWidth="1"/>
    <col min="3" max="3" width="18.140625" style="1" customWidth="1"/>
    <col min="4" max="4" width="10.28515625" style="1" bestFit="1" customWidth="1"/>
    <col min="5" max="5" width="12.7109375" style="1" customWidth="1"/>
    <col min="6" max="6" width="14" style="1" customWidth="1"/>
    <col min="7" max="7" width="11.140625" style="1" bestFit="1" customWidth="1"/>
    <col min="8" max="8" width="12" style="1" customWidth="1"/>
    <col min="9" max="9" width="27.85546875" style="1" bestFit="1" customWidth="1"/>
    <col min="10" max="11" width="9.140625" style="1"/>
    <col min="12" max="21" width="9.42578125" style="1" customWidth="1"/>
    <col min="22" max="22" width="10.7109375" style="3" customWidth="1"/>
    <col min="23" max="23" width="9.7109375" style="1" bestFit="1" customWidth="1"/>
    <col min="24" max="16384" width="9.140625" style="1"/>
  </cols>
  <sheetData>
    <row r="1" spans="1:22" s="5" customFormat="1" ht="13.5" thickBot="1">
      <c r="A1" s="11" t="s">
        <v>0</v>
      </c>
      <c r="B1" s="40" t="s">
        <v>343</v>
      </c>
      <c r="C1" s="40" t="s">
        <v>344</v>
      </c>
      <c r="D1" s="40" t="s">
        <v>345</v>
      </c>
      <c r="E1" s="36" t="s">
        <v>346</v>
      </c>
      <c r="F1" s="36" t="s">
        <v>347</v>
      </c>
      <c r="G1" s="36" t="s">
        <v>348</v>
      </c>
      <c r="H1" s="38" t="s">
        <v>349</v>
      </c>
      <c r="I1" s="34" t="s">
        <v>350</v>
      </c>
      <c r="J1" s="18" t="s">
        <v>329</v>
      </c>
      <c r="K1" s="18" t="s">
        <v>330</v>
      </c>
      <c r="L1" s="18" t="s">
        <v>331</v>
      </c>
      <c r="M1" s="18" t="s">
        <v>332</v>
      </c>
      <c r="N1" s="18" t="s">
        <v>333</v>
      </c>
      <c r="O1" s="18" t="s">
        <v>334</v>
      </c>
      <c r="P1" s="18" t="s">
        <v>335</v>
      </c>
      <c r="Q1" s="18" t="s">
        <v>336</v>
      </c>
      <c r="R1" s="18" t="s">
        <v>337</v>
      </c>
      <c r="S1" s="18" t="s">
        <v>338</v>
      </c>
      <c r="T1" s="18" t="s">
        <v>339</v>
      </c>
      <c r="U1" s="18" t="s">
        <v>340</v>
      </c>
      <c r="V1" s="17" t="s">
        <v>341</v>
      </c>
    </row>
    <row r="2" spans="1:22" s="5" customFormat="1" ht="23.25" thickBot="1">
      <c r="A2" s="16"/>
      <c r="B2" s="41"/>
      <c r="C2" s="41"/>
      <c r="D2" s="41"/>
      <c r="E2" s="37"/>
      <c r="F2" s="37"/>
      <c r="G2" s="37"/>
      <c r="H2" s="39"/>
      <c r="I2" s="35"/>
      <c r="J2" s="19" t="s">
        <v>342</v>
      </c>
      <c r="K2" s="19" t="s">
        <v>342</v>
      </c>
      <c r="L2" s="19" t="s">
        <v>342</v>
      </c>
      <c r="M2" s="19" t="s">
        <v>342</v>
      </c>
      <c r="N2" s="19" t="s">
        <v>342</v>
      </c>
      <c r="O2" s="19" t="s">
        <v>342</v>
      </c>
      <c r="P2" s="19" t="s">
        <v>342</v>
      </c>
      <c r="Q2" s="19" t="s">
        <v>342</v>
      </c>
      <c r="R2" s="19" t="s">
        <v>342</v>
      </c>
      <c r="S2" s="19" t="s">
        <v>342</v>
      </c>
      <c r="T2" s="19" t="s">
        <v>342</v>
      </c>
      <c r="U2" s="19" t="s">
        <v>342</v>
      </c>
      <c r="V2" s="20">
        <v>2021</v>
      </c>
    </row>
    <row r="3" spans="1:22" ht="12.75" customHeight="1">
      <c r="A3" s="6" t="s">
        <v>1</v>
      </c>
      <c r="B3" s="23" t="s">
        <v>221</v>
      </c>
      <c r="C3" s="24" t="s">
        <v>2</v>
      </c>
      <c r="D3" s="25">
        <v>225</v>
      </c>
      <c r="E3" s="12" t="s">
        <v>319</v>
      </c>
      <c r="F3" s="26" t="s">
        <v>327</v>
      </c>
      <c r="G3" s="12" t="s">
        <v>320</v>
      </c>
      <c r="H3" s="12" t="s">
        <v>322</v>
      </c>
      <c r="I3" s="27" t="str">
        <f>CONCATENATE(E3," ",G3," ",H3)</f>
        <v>AMB GS PREMIUM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21">
        <f>SUM(J3:U3)</f>
        <v>0</v>
      </c>
    </row>
    <row r="4" spans="1:22" ht="12.75" customHeight="1">
      <c r="A4" s="6" t="s">
        <v>3</v>
      </c>
      <c r="B4" s="23" t="s">
        <v>222</v>
      </c>
      <c r="C4" s="24" t="s">
        <v>4</v>
      </c>
      <c r="D4" s="25">
        <v>225</v>
      </c>
      <c r="E4" s="12" t="s">
        <v>319</v>
      </c>
      <c r="F4" s="26" t="s">
        <v>327</v>
      </c>
      <c r="G4" s="12" t="s">
        <v>320</v>
      </c>
      <c r="H4" s="12" t="s">
        <v>322</v>
      </c>
      <c r="I4" s="12" t="str">
        <f t="shared" ref="I4:I65" si="0">CONCATENATE(E4," ",G4," ",H4)</f>
        <v>AMB GS PREMIUM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21">
        <f t="shared" ref="V4:V37" si="1">SUM(J4:U4)</f>
        <v>0</v>
      </c>
    </row>
    <row r="5" spans="1:22" ht="12.75" customHeight="1">
      <c r="A5" s="7" t="s">
        <v>5</v>
      </c>
      <c r="B5" s="23" t="s">
        <v>223</v>
      </c>
      <c r="C5" s="28" t="s">
        <v>6</v>
      </c>
      <c r="D5" s="25">
        <v>225</v>
      </c>
      <c r="E5" s="12" t="s">
        <v>319</v>
      </c>
      <c r="F5" s="26" t="s">
        <v>327</v>
      </c>
      <c r="G5" s="12" t="s">
        <v>320</v>
      </c>
      <c r="H5" s="12" t="s">
        <v>322</v>
      </c>
      <c r="I5" s="12" t="str">
        <f t="shared" si="0"/>
        <v>AMB GS PREMIUM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21">
        <f t="shared" si="1"/>
        <v>0</v>
      </c>
    </row>
    <row r="6" spans="1:22" ht="12.75" customHeight="1">
      <c r="A6" s="7" t="s">
        <v>7</v>
      </c>
      <c r="B6" s="23" t="s">
        <v>224</v>
      </c>
      <c r="C6" s="28" t="s">
        <v>8</v>
      </c>
      <c r="D6" s="25">
        <v>225</v>
      </c>
      <c r="E6" s="12" t="s">
        <v>319</v>
      </c>
      <c r="F6" s="26" t="s">
        <v>327</v>
      </c>
      <c r="G6" s="12" t="s">
        <v>320</v>
      </c>
      <c r="H6" s="12" t="s">
        <v>322</v>
      </c>
      <c r="I6" s="12" t="str">
        <f t="shared" si="0"/>
        <v>AMB GS PREMIUM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21">
        <f t="shared" si="1"/>
        <v>0</v>
      </c>
    </row>
    <row r="7" spans="1:22" ht="12.75" customHeight="1">
      <c r="A7" s="7" t="s">
        <v>9</v>
      </c>
      <c r="B7" s="23" t="s">
        <v>225</v>
      </c>
      <c r="C7" s="28" t="s">
        <v>10</v>
      </c>
      <c r="D7" s="25">
        <v>210</v>
      </c>
      <c r="E7" s="12" t="s">
        <v>319</v>
      </c>
      <c r="F7" s="26" t="s">
        <v>327</v>
      </c>
      <c r="G7" s="12" t="s">
        <v>320</v>
      </c>
      <c r="H7" s="12" t="s">
        <v>322</v>
      </c>
      <c r="I7" s="12" t="str">
        <f t="shared" si="0"/>
        <v>AMB GS PREMIUM</v>
      </c>
      <c r="J7" s="9">
        <v>8400</v>
      </c>
      <c r="K7" s="9">
        <v>7350</v>
      </c>
      <c r="L7" s="9">
        <v>8400</v>
      </c>
      <c r="M7" s="9">
        <v>9027.1990545331755</v>
      </c>
      <c r="N7" s="9">
        <v>7746.9187911531317</v>
      </c>
      <c r="O7" s="9">
        <v>7991.5583319263887</v>
      </c>
      <c r="P7" s="9">
        <v>8643.9304406550727</v>
      </c>
      <c r="Q7" s="9">
        <v>8480.837413472902</v>
      </c>
      <c r="R7" s="9">
        <v>8807.0234678372453</v>
      </c>
      <c r="S7" s="9">
        <v>8970.1164950194161</v>
      </c>
      <c r="T7" s="9">
        <v>8572.5772412628739</v>
      </c>
      <c r="U7" s="9">
        <v>8599.6506837751131</v>
      </c>
      <c r="V7" s="21">
        <f t="shared" si="1"/>
        <v>100989.81191963534</v>
      </c>
    </row>
    <row r="8" spans="1:22" ht="12.75" customHeight="1">
      <c r="A8" s="7" t="s">
        <v>11</v>
      </c>
      <c r="B8" s="23" t="s">
        <v>226</v>
      </c>
      <c r="C8" s="28" t="s">
        <v>12</v>
      </c>
      <c r="D8" s="25">
        <v>210</v>
      </c>
      <c r="E8" s="12" t="s">
        <v>319</v>
      </c>
      <c r="F8" s="26" t="s">
        <v>327</v>
      </c>
      <c r="G8" s="12" t="s">
        <v>320</v>
      </c>
      <c r="H8" s="12" t="s">
        <v>322</v>
      </c>
      <c r="I8" s="12" t="str">
        <f t="shared" si="0"/>
        <v>AMB GS PREMIUM</v>
      </c>
      <c r="J8" s="9">
        <v>840</v>
      </c>
      <c r="K8" s="9">
        <v>210</v>
      </c>
      <c r="L8" s="9">
        <v>630</v>
      </c>
      <c r="M8" s="9">
        <v>627.97906466317738</v>
      </c>
      <c r="N8" s="9">
        <v>538.91608981934826</v>
      </c>
      <c r="O8" s="9">
        <v>555.93449265574873</v>
      </c>
      <c r="P8" s="9">
        <v>601.31690021948339</v>
      </c>
      <c r="Q8" s="9">
        <v>589.97129832854966</v>
      </c>
      <c r="R8" s="9">
        <v>612.66250211041699</v>
      </c>
      <c r="S8" s="9">
        <v>624.0081040013506</v>
      </c>
      <c r="T8" s="9">
        <v>596.35319939219994</v>
      </c>
      <c r="U8" s="9">
        <v>598.23656930609491</v>
      </c>
      <c r="V8" s="21">
        <f t="shared" si="1"/>
        <v>7025.3782204963691</v>
      </c>
    </row>
    <row r="9" spans="1:22" ht="12.75" customHeight="1">
      <c r="A9" s="7" t="s">
        <v>13</v>
      </c>
      <c r="B9" s="23" t="s">
        <v>227</v>
      </c>
      <c r="C9" s="28" t="s">
        <v>14</v>
      </c>
      <c r="D9" s="25">
        <v>210</v>
      </c>
      <c r="E9" s="12" t="s">
        <v>319</v>
      </c>
      <c r="F9" s="26" t="s">
        <v>327</v>
      </c>
      <c r="G9" s="12" t="s">
        <v>320</v>
      </c>
      <c r="H9" s="12" t="s">
        <v>322</v>
      </c>
      <c r="I9" s="12" t="str">
        <f t="shared" si="0"/>
        <v>AMB GS PREMIUM</v>
      </c>
      <c r="J9" s="9">
        <v>4410</v>
      </c>
      <c r="K9" s="9">
        <v>4200</v>
      </c>
      <c r="L9" s="9">
        <v>4410</v>
      </c>
      <c r="M9" s="9">
        <v>4866.8377511396247</v>
      </c>
      <c r="N9" s="9">
        <v>4176.5996960999491</v>
      </c>
      <c r="O9" s="9">
        <v>4308.4923180820533</v>
      </c>
      <c r="P9" s="9">
        <v>4660.205976700996</v>
      </c>
      <c r="Q9" s="9">
        <v>4572.2775620462608</v>
      </c>
      <c r="R9" s="9">
        <v>4748.1343913557321</v>
      </c>
      <c r="S9" s="9">
        <v>4836.0628060104673</v>
      </c>
      <c r="T9" s="9">
        <v>4621.7372952895494</v>
      </c>
      <c r="U9" s="9">
        <v>4636.3334121222351</v>
      </c>
      <c r="V9" s="21">
        <f t="shared" si="1"/>
        <v>54446.681208846865</v>
      </c>
    </row>
    <row r="10" spans="1:22" ht="12.75" customHeight="1">
      <c r="A10" s="7" t="s">
        <v>15</v>
      </c>
      <c r="B10" s="23" t="s">
        <v>228</v>
      </c>
      <c r="C10" s="28" t="s">
        <v>16</v>
      </c>
      <c r="D10" s="25">
        <v>210</v>
      </c>
      <c r="E10" s="12" t="s">
        <v>319</v>
      </c>
      <c r="F10" s="26" t="s">
        <v>327</v>
      </c>
      <c r="G10" s="12" t="s">
        <v>320</v>
      </c>
      <c r="H10" s="12" t="s">
        <v>322</v>
      </c>
      <c r="I10" s="12" t="str">
        <f t="shared" si="0"/>
        <v>AMB GS PREMIUM</v>
      </c>
      <c r="J10" s="9">
        <v>420</v>
      </c>
      <c r="K10" s="9">
        <v>420</v>
      </c>
      <c r="L10" s="9">
        <v>420</v>
      </c>
      <c r="M10" s="9">
        <v>470.98429849738307</v>
      </c>
      <c r="N10" s="9">
        <v>404.18706736451122</v>
      </c>
      <c r="O10" s="9">
        <v>416.95086949181155</v>
      </c>
      <c r="P10" s="9">
        <v>450.98767516461248</v>
      </c>
      <c r="Q10" s="9">
        <v>442.47847374641225</v>
      </c>
      <c r="R10" s="9">
        <v>459.49687658281272</v>
      </c>
      <c r="S10" s="9">
        <v>468.00607800101295</v>
      </c>
      <c r="T10" s="9">
        <v>447.2648995441499</v>
      </c>
      <c r="U10" s="9">
        <v>448.67742697957112</v>
      </c>
      <c r="V10" s="21">
        <f t="shared" si="1"/>
        <v>5269.033665372277</v>
      </c>
    </row>
    <row r="11" spans="1:22" ht="12.75" customHeight="1">
      <c r="A11" s="7" t="s">
        <v>17</v>
      </c>
      <c r="B11" s="23" t="s">
        <v>229</v>
      </c>
      <c r="C11" s="28" t="s">
        <v>18</v>
      </c>
      <c r="D11" s="25">
        <v>210</v>
      </c>
      <c r="E11" s="12" t="s">
        <v>319</v>
      </c>
      <c r="F11" s="26" t="s">
        <v>327</v>
      </c>
      <c r="G11" s="12" t="s">
        <v>320</v>
      </c>
      <c r="H11" s="12" t="s">
        <v>322</v>
      </c>
      <c r="I11" s="12" t="str">
        <f t="shared" si="0"/>
        <v>AMB GS PREMIUM</v>
      </c>
      <c r="J11" s="9">
        <v>5040</v>
      </c>
      <c r="K11" s="9">
        <v>4200</v>
      </c>
      <c r="L11" s="9">
        <v>5040</v>
      </c>
      <c r="M11" s="9">
        <v>5337.8220496370077</v>
      </c>
      <c r="N11" s="9">
        <v>4580.7867634644608</v>
      </c>
      <c r="O11" s="9">
        <v>4725.4431875738646</v>
      </c>
      <c r="P11" s="9">
        <v>5111.1936518656084</v>
      </c>
      <c r="Q11" s="9">
        <v>5014.7560357926723</v>
      </c>
      <c r="R11" s="9">
        <v>5207.6312679385446</v>
      </c>
      <c r="S11" s="9">
        <v>5304.0688840114808</v>
      </c>
      <c r="T11" s="9">
        <v>5069.0021948336989</v>
      </c>
      <c r="U11" s="9">
        <v>5085.0108391018066</v>
      </c>
      <c r="V11" s="21">
        <f t="shared" si="1"/>
        <v>59715.714874219149</v>
      </c>
    </row>
    <row r="12" spans="1:22" ht="12.75" customHeight="1">
      <c r="A12" s="7" t="s">
        <v>19</v>
      </c>
      <c r="B12" s="23" t="s">
        <v>230</v>
      </c>
      <c r="C12" s="28" t="s">
        <v>20</v>
      </c>
      <c r="D12" s="25">
        <v>180</v>
      </c>
      <c r="E12" s="12" t="s">
        <v>319</v>
      </c>
      <c r="F12" s="26" t="s">
        <v>327</v>
      </c>
      <c r="G12" s="12" t="s">
        <v>320</v>
      </c>
      <c r="H12" s="12" t="s">
        <v>322</v>
      </c>
      <c r="I12" s="12" t="str">
        <f t="shared" si="0"/>
        <v>AMB GS PREMIUM</v>
      </c>
      <c r="J12" s="9">
        <v>1800</v>
      </c>
      <c r="K12" s="9">
        <v>1620</v>
      </c>
      <c r="L12" s="9">
        <v>1800</v>
      </c>
      <c r="M12" s="9">
        <v>1951.220665203444</v>
      </c>
      <c r="N12" s="9">
        <v>1674.4892790815463</v>
      </c>
      <c r="O12" s="9">
        <v>1727.3678878946478</v>
      </c>
      <c r="P12" s="9">
        <v>1868.3775113962517</v>
      </c>
      <c r="Q12" s="9">
        <v>1833.1251055208506</v>
      </c>
      <c r="R12" s="9">
        <v>1903.6299172716526</v>
      </c>
      <c r="S12" s="9">
        <v>1938.8823231470535</v>
      </c>
      <c r="T12" s="9">
        <v>1852.9545838257636</v>
      </c>
      <c r="U12" s="9">
        <v>1858.8064832010803</v>
      </c>
      <c r="V12" s="21">
        <f t="shared" si="1"/>
        <v>21828.853756542288</v>
      </c>
    </row>
    <row r="13" spans="1:22" ht="12.75" customHeight="1">
      <c r="A13" s="7" t="s">
        <v>21</v>
      </c>
      <c r="B13" s="23" t="s">
        <v>231</v>
      </c>
      <c r="C13" s="28" t="s">
        <v>22</v>
      </c>
      <c r="D13" s="25">
        <v>180</v>
      </c>
      <c r="E13" s="12" t="s">
        <v>319</v>
      </c>
      <c r="F13" s="26" t="s">
        <v>327</v>
      </c>
      <c r="G13" s="12" t="s">
        <v>320</v>
      </c>
      <c r="H13" s="12" t="s">
        <v>322</v>
      </c>
      <c r="I13" s="12" t="str">
        <f t="shared" si="0"/>
        <v>AMB GS PREMIUM</v>
      </c>
      <c r="J13" s="9">
        <v>2160</v>
      </c>
      <c r="K13" s="9">
        <v>1800</v>
      </c>
      <c r="L13" s="9">
        <v>2160</v>
      </c>
      <c r="M13" s="9">
        <v>2287.6380212730032</v>
      </c>
      <c r="N13" s="9">
        <v>1963.1943271990544</v>
      </c>
      <c r="O13" s="9">
        <v>2025.1899375316561</v>
      </c>
      <c r="P13" s="9">
        <v>2190.5115650852608</v>
      </c>
      <c r="Q13" s="9">
        <v>2149.1811581968595</v>
      </c>
      <c r="R13" s="9">
        <v>2231.8419719736617</v>
      </c>
      <c r="S13" s="9">
        <v>2273.1723788620629</v>
      </c>
      <c r="T13" s="9">
        <v>2172.4295120715851</v>
      </c>
      <c r="U13" s="9">
        <v>2179.29035961506</v>
      </c>
      <c r="V13" s="21">
        <f t="shared" si="1"/>
        <v>25592.449231808208</v>
      </c>
    </row>
    <row r="14" spans="1:22" ht="12.75" customHeight="1">
      <c r="A14" s="7" t="s">
        <v>23</v>
      </c>
      <c r="B14" s="23" t="s">
        <v>232</v>
      </c>
      <c r="C14" s="28" t="s">
        <v>24</v>
      </c>
      <c r="D14" s="25">
        <v>180</v>
      </c>
      <c r="E14" s="12" t="s">
        <v>319</v>
      </c>
      <c r="F14" s="26" t="s">
        <v>327</v>
      </c>
      <c r="G14" s="12" t="s">
        <v>320</v>
      </c>
      <c r="H14" s="12" t="s">
        <v>322</v>
      </c>
      <c r="I14" s="12" t="str">
        <f t="shared" si="0"/>
        <v>AMB GS PREMIUM</v>
      </c>
      <c r="J14" s="9">
        <v>8640</v>
      </c>
      <c r="K14" s="9">
        <v>7560</v>
      </c>
      <c r="L14" s="9">
        <v>8640</v>
      </c>
      <c r="M14" s="9">
        <v>9285.1190275198369</v>
      </c>
      <c r="N14" s="9">
        <v>7968.2593280432202</v>
      </c>
      <c r="O14" s="9">
        <v>8219.8885699814273</v>
      </c>
      <c r="P14" s="9">
        <v>8890.8998818166456</v>
      </c>
      <c r="Q14" s="9">
        <v>8723.1470538578415</v>
      </c>
      <c r="R14" s="9">
        <v>9058.6527097754497</v>
      </c>
      <c r="S14" s="9">
        <v>9226.4055377342556</v>
      </c>
      <c r="T14" s="9">
        <v>8817.5080195846695</v>
      </c>
      <c r="U14" s="9">
        <v>8845.3549890258309</v>
      </c>
      <c r="V14" s="21">
        <f t="shared" si="1"/>
        <v>103875.23511733917</v>
      </c>
    </row>
    <row r="15" spans="1:22" ht="12.75" customHeight="1">
      <c r="A15" s="7" t="s">
        <v>25</v>
      </c>
      <c r="B15" s="23" t="s">
        <v>233</v>
      </c>
      <c r="C15" s="28" t="s">
        <v>26</v>
      </c>
      <c r="D15" s="25">
        <v>180</v>
      </c>
      <c r="E15" s="12" t="s">
        <v>319</v>
      </c>
      <c r="F15" s="26" t="s">
        <v>327</v>
      </c>
      <c r="G15" s="12" t="s">
        <v>320</v>
      </c>
      <c r="H15" s="12" t="s">
        <v>322</v>
      </c>
      <c r="I15" s="12" t="str">
        <f t="shared" si="0"/>
        <v>AMB GS PREMIUM</v>
      </c>
      <c r="J15" s="9">
        <v>180</v>
      </c>
      <c r="K15" s="9">
        <v>0</v>
      </c>
      <c r="L15" s="9">
        <v>0</v>
      </c>
      <c r="M15" s="9">
        <v>67.283471213911866</v>
      </c>
      <c r="N15" s="9">
        <v>57.741009623501604</v>
      </c>
      <c r="O15" s="9">
        <v>59.564409927401655</v>
      </c>
      <c r="P15" s="9">
        <v>64.426810737801787</v>
      </c>
      <c r="Q15" s="9">
        <v>63.211210535201758</v>
      </c>
      <c r="R15" s="9">
        <v>65.642410940401831</v>
      </c>
      <c r="S15" s="9">
        <v>66.85801114300186</v>
      </c>
      <c r="T15" s="9">
        <v>63.894985649164276</v>
      </c>
      <c r="U15" s="9">
        <v>64.096775282795889</v>
      </c>
      <c r="V15" s="21">
        <f t="shared" si="1"/>
        <v>752.71909505318251</v>
      </c>
    </row>
    <row r="16" spans="1:22" ht="12.75" customHeight="1">
      <c r="A16" s="7" t="s">
        <v>27</v>
      </c>
      <c r="B16" s="23" t="s">
        <v>234</v>
      </c>
      <c r="C16" s="28" t="s">
        <v>28</v>
      </c>
      <c r="D16" s="25">
        <v>180</v>
      </c>
      <c r="E16" s="12" t="s">
        <v>319</v>
      </c>
      <c r="F16" s="26" t="s">
        <v>327</v>
      </c>
      <c r="G16" s="12" t="s">
        <v>320</v>
      </c>
      <c r="H16" s="12" t="s">
        <v>322</v>
      </c>
      <c r="I16" s="12" t="str">
        <f t="shared" si="0"/>
        <v>AMB GS PREMIUM</v>
      </c>
      <c r="J16" s="9">
        <v>180</v>
      </c>
      <c r="K16" s="9">
        <v>180</v>
      </c>
      <c r="L16" s="9">
        <v>180</v>
      </c>
      <c r="M16" s="9">
        <v>201.8504136417356</v>
      </c>
      <c r="N16" s="9">
        <v>173.22302887050481</v>
      </c>
      <c r="O16" s="9">
        <v>178.69322978220495</v>
      </c>
      <c r="P16" s="9">
        <v>193.28043221340536</v>
      </c>
      <c r="Q16" s="9">
        <v>189.63363160560525</v>
      </c>
      <c r="R16" s="9">
        <v>196.92723282120545</v>
      </c>
      <c r="S16" s="9">
        <v>200.57403342900557</v>
      </c>
      <c r="T16" s="9">
        <v>191.68495694749282</v>
      </c>
      <c r="U16" s="9">
        <v>192.29032584838762</v>
      </c>
      <c r="V16" s="21">
        <f t="shared" si="1"/>
        <v>2258.1572851595474</v>
      </c>
    </row>
    <row r="17" spans="1:22" ht="12.75" customHeight="1">
      <c r="A17" s="7" t="s">
        <v>29</v>
      </c>
      <c r="B17" s="23" t="s">
        <v>235</v>
      </c>
      <c r="C17" s="28" t="s">
        <v>30</v>
      </c>
      <c r="D17" s="25">
        <v>140</v>
      </c>
      <c r="E17" s="12" t="s">
        <v>319</v>
      </c>
      <c r="F17" s="26" t="s">
        <v>327</v>
      </c>
      <c r="G17" s="12" t="s">
        <v>320</v>
      </c>
      <c r="H17" s="12" t="s">
        <v>322</v>
      </c>
      <c r="I17" s="12" t="str">
        <f t="shared" si="0"/>
        <v>AMB GS PREMIUM</v>
      </c>
      <c r="J17" s="9">
        <v>1120</v>
      </c>
      <c r="K17" s="9">
        <v>980</v>
      </c>
      <c r="L17" s="9">
        <v>1120</v>
      </c>
      <c r="M17" s="9">
        <v>1203.6265406044233</v>
      </c>
      <c r="N17" s="9">
        <v>1032.922505487084</v>
      </c>
      <c r="O17" s="9">
        <v>1065.5411109235183</v>
      </c>
      <c r="P17" s="9">
        <v>1152.5240587540097</v>
      </c>
      <c r="Q17" s="9">
        <v>1130.7783217963868</v>
      </c>
      <c r="R17" s="9">
        <v>1174.2697957116325</v>
      </c>
      <c r="S17" s="9">
        <v>1196.0155326692552</v>
      </c>
      <c r="T17" s="9">
        <v>1143.0102988350495</v>
      </c>
      <c r="U17" s="9">
        <v>1146.620091170015</v>
      </c>
      <c r="V17" s="21">
        <f t="shared" si="1"/>
        <v>13465.308255951373</v>
      </c>
    </row>
    <row r="18" spans="1:22" ht="12.75" customHeight="1">
      <c r="A18" s="7" t="s">
        <v>31</v>
      </c>
      <c r="B18" s="23" t="s">
        <v>236</v>
      </c>
      <c r="C18" s="28" t="s">
        <v>32</v>
      </c>
      <c r="D18" s="25">
        <v>140</v>
      </c>
      <c r="E18" s="12" t="s">
        <v>319</v>
      </c>
      <c r="F18" s="26" t="s">
        <v>327</v>
      </c>
      <c r="G18" s="12" t="s">
        <v>320</v>
      </c>
      <c r="H18" s="12" t="s">
        <v>322</v>
      </c>
      <c r="I18" s="12" t="str">
        <f t="shared" si="0"/>
        <v>AMB GS PREMIUM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21">
        <f t="shared" si="1"/>
        <v>0</v>
      </c>
    </row>
    <row r="19" spans="1:22" ht="12.75" customHeight="1">
      <c r="A19" s="7" t="s">
        <v>33</v>
      </c>
      <c r="B19" s="23" t="s">
        <v>237</v>
      </c>
      <c r="C19" s="28" t="s">
        <v>34</v>
      </c>
      <c r="D19" s="25">
        <v>120</v>
      </c>
      <c r="E19" s="12" t="s">
        <v>319</v>
      </c>
      <c r="F19" s="26" t="s">
        <v>327</v>
      </c>
      <c r="G19" s="12" t="s">
        <v>320</v>
      </c>
      <c r="H19" s="12" t="s">
        <v>322</v>
      </c>
      <c r="I19" s="12" t="str">
        <f t="shared" si="0"/>
        <v>AMB GS PREMIUM</v>
      </c>
      <c r="J19" s="9">
        <v>11520</v>
      </c>
      <c r="K19" s="9">
        <v>10800</v>
      </c>
      <c r="L19" s="9">
        <v>11520</v>
      </c>
      <c r="M19" s="9">
        <v>12649.29258821543</v>
      </c>
      <c r="N19" s="9">
        <v>10855.309809218301</v>
      </c>
      <c r="O19" s="9">
        <v>11198.109066351512</v>
      </c>
      <c r="P19" s="9">
        <v>12112.240418706737</v>
      </c>
      <c r="Q19" s="9">
        <v>11883.707580617929</v>
      </c>
      <c r="R19" s="9">
        <v>12340.773256795543</v>
      </c>
      <c r="S19" s="9">
        <v>12569.306094884349</v>
      </c>
      <c r="T19" s="9">
        <v>12012.257302042883</v>
      </c>
      <c r="U19" s="9">
        <v>12050.193753165626</v>
      </c>
      <c r="V19" s="21">
        <f t="shared" si="1"/>
        <v>141511.18986999828</v>
      </c>
    </row>
    <row r="20" spans="1:22" ht="12.75" customHeight="1">
      <c r="A20" s="7" t="s">
        <v>35</v>
      </c>
      <c r="B20" s="23" t="s">
        <v>238</v>
      </c>
      <c r="C20" s="28" t="s">
        <v>36</v>
      </c>
      <c r="D20" s="25">
        <v>120</v>
      </c>
      <c r="E20" s="12" t="s">
        <v>319</v>
      </c>
      <c r="F20" s="26" t="s">
        <v>327</v>
      </c>
      <c r="G20" s="12" t="s">
        <v>320</v>
      </c>
      <c r="H20" s="12" t="s">
        <v>322</v>
      </c>
      <c r="I20" s="12" t="str">
        <f t="shared" si="0"/>
        <v>AMB GS PREMIUM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21">
        <f t="shared" si="1"/>
        <v>0</v>
      </c>
    </row>
    <row r="21" spans="1:22" ht="12.75" customHeight="1">
      <c r="A21" s="7" t="s">
        <v>37</v>
      </c>
      <c r="B21" s="23" t="s">
        <v>239</v>
      </c>
      <c r="C21" s="28" t="s">
        <v>38</v>
      </c>
      <c r="D21" s="25">
        <v>120</v>
      </c>
      <c r="E21" s="12" t="s">
        <v>319</v>
      </c>
      <c r="F21" s="26" t="s">
        <v>327</v>
      </c>
      <c r="G21" s="12" t="s">
        <v>320</v>
      </c>
      <c r="H21" s="12" t="s">
        <v>322</v>
      </c>
      <c r="I21" s="12" t="str">
        <f t="shared" si="0"/>
        <v>AMB GS PREMIUM</v>
      </c>
      <c r="J21" s="9">
        <v>360</v>
      </c>
      <c r="K21" s="9">
        <v>360</v>
      </c>
      <c r="L21" s="9">
        <v>480</v>
      </c>
      <c r="M21" s="9">
        <v>448.55647475941242</v>
      </c>
      <c r="N21" s="9">
        <v>384.94006415667729</v>
      </c>
      <c r="O21" s="9">
        <v>397.09606618267765</v>
      </c>
      <c r="P21" s="9">
        <v>429.51207158534521</v>
      </c>
      <c r="Q21" s="9">
        <v>421.40807023467835</v>
      </c>
      <c r="R21" s="9">
        <v>437.61607293601213</v>
      </c>
      <c r="S21" s="9">
        <v>445.72007428667899</v>
      </c>
      <c r="T21" s="9">
        <v>425.96657099442848</v>
      </c>
      <c r="U21" s="9">
        <v>427.31183521863915</v>
      </c>
      <c r="V21" s="21">
        <f t="shared" si="1"/>
        <v>5018.1273003545502</v>
      </c>
    </row>
    <row r="22" spans="1:22" ht="12.75" customHeight="1">
      <c r="A22" s="7" t="s">
        <v>39</v>
      </c>
      <c r="B22" s="23" t="s">
        <v>240</v>
      </c>
      <c r="C22" s="28" t="s">
        <v>40</v>
      </c>
      <c r="D22" s="25">
        <v>120</v>
      </c>
      <c r="E22" s="12" t="s">
        <v>319</v>
      </c>
      <c r="F22" s="26" t="s">
        <v>327</v>
      </c>
      <c r="G22" s="12" t="s">
        <v>320</v>
      </c>
      <c r="H22" s="12" t="s">
        <v>322</v>
      </c>
      <c r="I22" s="12" t="str">
        <f t="shared" si="0"/>
        <v>AMB GS PREMIUM</v>
      </c>
      <c r="J22" s="9">
        <v>7680</v>
      </c>
      <c r="K22" s="9">
        <v>6600</v>
      </c>
      <c r="L22" s="9">
        <v>7800</v>
      </c>
      <c r="M22" s="9">
        <v>8253.4391355731896</v>
      </c>
      <c r="N22" s="9">
        <v>7082.8971804828634</v>
      </c>
      <c r="O22" s="9">
        <v>7306.5676177612695</v>
      </c>
      <c r="P22" s="9">
        <v>7903.0221171703533</v>
      </c>
      <c r="Q22" s="9">
        <v>7753.9084923180817</v>
      </c>
      <c r="R22" s="9">
        <v>8052.1357420226241</v>
      </c>
      <c r="S22" s="9">
        <v>8201.2493668748939</v>
      </c>
      <c r="T22" s="9">
        <v>7837.7849062974847</v>
      </c>
      <c r="U22" s="9">
        <v>7862.5377680229612</v>
      </c>
      <c r="V22" s="21">
        <f t="shared" si="1"/>
        <v>92333.542326523719</v>
      </c>
    </row>
    <row r="23" spans="1:22" ht="12.75" customHeight="1">
      <c r="A23" s="7" t="s">
        <v>41</v>
      </c>
      <c r="B23" s="23" t="s">
        <v>241</v>
      </c>
      <c r="C23" s="28" t="s">
        <v>42</v>
      </c>
      <c r="D23" s="25">
        <v>120</v>
      </c>
      <c r="E23" s="12" t="s">
        <v>319</v>
      </c>
      <c r="F23" s="26" t="s">
        <v>327</v>
      </c>
      <c r="G23" s="12" t="s">
        <v>320</v>
      </c>
      <c r="H23" s="12" t="s">
        <v>322</v>
      </c>
      <c r="I23" s="12" t="str">
        <f t="shared" si="0"/>
        <v>AMB GS PREMIUM</v>
      </c>
      <c r="J23" s="9">
        <v>720</v>
      </c>
      <c r="K23" s="9">
        <v>600</v>
      </c>
      <c r="L23" s="9">
        <v>720</v>
      </c>
      <c r="M23" s="9">
        <v>762.54600709100123</v>
      </c>
      <c r="N23" s="9">
        <v>654.39810906635148</v>
      </c>
      <c r="O23" s="9">
        <v>675.06331251055212</v>
      </c>
      <c r="P23" s="9">
        <v>730.1705216950869</v>
      </c>
      <c r="Q23" s="9">
        <v>716.39371939895318</v>
      </c>
      <c r="R23" s="9">
        <v>743.94732399122063</v>
      </c>
      <c r="S23" s="9">
        <v>757.72412628735435</v>
      </c>
      <c r="T23" s="9">
        <v>724.14317069052845</v>
      </c>
      <c r="U23" s="9">
        <v>726.43011987168666</v>
      </c>
      <c r="V23" s="21">
        <f t="shared" si="1"/>
        <v>8530.8164106027343</v>
      </c>
    </row>
    <row r="24" spans="1:22" ht="12.75" customHeight="1">
      <c r="A24" s="7" t="s">
        <v>43</v>
      </c>
      <c r="B24" s="23" t="s">
        <v>242</v>
      </c>
      <c r="C24" s="28" t="s">
        <v>44</v>
      </c>
      <c r="D24" s="25">
        <v>120</v>
      </c>
      <c r="E24" s="12" t="s">
        <v>319</v>
      </c>
      <c r="F24" s="26" t="s">
        <v>327</v>
      </c>
      <c r="G24" s="12" t="s">
        <v>320</v>
      </c>
      <c r="H24" s="12" t="s">
        <v>322</v>
      </c>
      <c r="I24" s="12" t="str">
        <f t="shared" si="0"/>
        <v>AMB GS PREMIUM</v>
      </c>
      <c r="J24" s="9">
        <v>8880</v>
      </c>
      <c r="K24" s="9">
        <v>7800</v>
      </c>
      <c r="L24" s="9">
        <v>8880</v>
      </c>
      <c r="M24" s="9">
        <v>9554.2529123754848</v>
      </c>
      <c r="N24" s="9">
        <v>8199.2233665372278</v>
      </c>
      <c r="O24" s="9">
        <v>8458.1462096910345</v>
      </c>
      <c r="P24" s="9">
        <v>9148.6071247678537</v>
      </c>
      <c r="Q24" s="9">
        <v>8975.9918959986499</v>
      </c>
      <c r="R24" s="9">
        <v>9321.2223535370595</v>
      </c>
      <c r="S24" s="9">
        <v>9493.8375823062634</v>
      </c>
      <c r="T24" s="9">
        <v>9073.0879621813274</v>
      </c>
      <c r="U24" s="9">
        <v>9101.7420901570149</v>
      </c>
      <c r="V24" s="21">
        <f t="shared" si="1"/>
        <v>106886.11149755192</v>
      </c>
    </row>
    <row r="25" spans="1:22" ht="12.75" customHeight="1">
      <c r="A25" s="7" t="s">
        <v>45</v>
      </c>
      <c r="B25" s="23" t="s">
        <v>243</v>
      </c>
      <c r="C25" s="28" t="s">
        <v>46</v>
      </c>
      <c r="D25" s="25">
        <v>120</v>
      </c>
      <c r="E25" s="12" t="s">
        <v>319</v>
      </c>
      <c r="F25" s="26" t="s">
        <v>327</v>
      </c>
      <c r="G25" s="12" t="s">
        <v>320</v>
      </c>
      <c r="H25" s="12" t="s">
        <v>322</v>
      </c>
      <c r="I25" s="12" t="str">
        <f t="shared" si="0"/>
        <v>AMB GS PREMIUM</v>
      </c>
      <c r="J25" s="9">
        <v>1560</v>
      </c>
      <c r="K25" s="9">
        <v>1200</v>
      </c>
      <c r="L25" s="9">
        <v>1560</v>
      </c>
      <c r="M25" s="9">
        <v>1614.8033091338848</v>
      </c>
      <c r="N25" s="9">
        <v>1385.7842309640384</v>
      </c>
      <c r="O25" s="9">
        <v>1429.5458382576396</v>
      </c>
      <c r="P25" s="9">
        <v>1546.2434577072429</v>
      </c>
      <c r="Q25" s="9">
        <v>1517.069052844842</v>
      </c>
      <c r="R25" s="9">
        <v>1575.4178625696436</v>
      </c>
      <c r="S25" s="9">
        <v>1604.5922674320445</v>
      </c>
      <c r="T25" s="9">
        <v>1533.4796555799426</v>
      </c>
      <c r="U25" s="9">
        <v>1538.322606787101</v>
      </c>
      <c r="V25" s="21">
        <f t="shared" si="1"/>
        <v>18065.258281276379</v>
      </c>
    </row>
    <row r="26" spans="1:22" ht="12.75" customHeight="1">
      <c r="A26" s="7" t="s">
        <v>47</v>
      </c>
      <c r="B26" s="23" t="s">
        <v>244</v>
      </c>
      <c r="C26" s="28" t="s">
        <v>48</v>
      </c>
      <c r="D26" s="25">
        <v>105</v>
      </c>
      <c r="E26" s="12" t="s">
        <v>319</v>
      </c>
      <c r="F26" s="26" t="s">
        <v>327</v>
      </c>
      <c r="G26" s="12" t="s">
        <v>320</v>
      </c>
      <c r="H26" s="12" t="s">
        <v>322</v>
      </c>
      <c r="I26" s="12" t="str">
        <f t="shared" si="0"/>
        <v>AMB GS PREMIUM</v>
      </c>
      <c r="J26" s="9">
        <v>9765</v>
      </c>
      <c r="K26" s="9">
        <v>8925</v>
      </c>
      <c r="L26" s="9">
        <v>9765</v>
      </c>
      <c r="M26" s="9">
        <v>10636.395407732569</v>
      </c>
      <c r="N26" s="9">
        <v>9127.8912713152113</v>
      </c>
      <c r="O26" s="9">
        <v>9416.1404693567456</v>
      </c>
      <c r="P26" s="9">
        <v>10184.8049974675</v>
      </c>
      <c r="Q26" s="9">
        <v>9992.6388654398106</v>
      </c>
      <c r="R26" s="9">
        <v>10376.971129495189</v>
      </c>
      <c r="S26" s="9">
        <v>10569.137261522877</v>
      </c>
      <c r="T26" s="9">
        <v>10100.732314705387</v>
      </c>
      <c r="U26" s="9">
        <v>10132.631892621983</v>
      </c>
      <c r="V26" s="21">
        <f t="shared" si="1"/>
        <v>118992.34360965726</v>
      </c>
    </row>
    <row r="27" spans="1:22" ht="12.75" customHeight="1">
      <c r="A27" s="7" t="s">
        <v>49</v>
      </c>
      <c r="B27" s="23" t="s">
        <v>245</v>
      </c>
      <c r="C27" s="28" t="s">
        <v>50</v>
      </c>
      <c r="D27" s="25">
        <v>105</v>
      </c>
      <c r="E27" s="12" t="s">
        <v>319</v>
      </c>
      <c r="F27" s="26" t="s">
        <v>327</v>
      </c>
      <c r="G27" s="12" t="s">
        <v>320</v>
      </c>
      <c r="H27" s="12" t="s">
        <v>322</v>
      </c>
      <c r="I27" s="12" t="str">
        <f t="shared" si="0"/>
        <v>AMB GS PREMIUM</v>
      </c>
      <c r="J27" s="9">
        <v>735</v>
      </c>
      <c r="K27" s="9">
        <v>735</v>
      </c>
      <c r="L27" s="9">
        <v>735</v>
      </c>
      <c r="M27" s="9">
        <v>824.22252237042039</v>
      </c>
      <c r="N27" s="9">
        <v>707.32736788789464</v>
      </c>
      <c r="O27" s="9">
        <v>729.66402161067026</v>
      </c>
      <c r="P27" s="9">
        <v>789.22843153807196</v>
      </c>
      <c r="Q27" s="9">
        <v>774.33732905622151</v>
      </c>
      <c r="R27" s="9">
        <v>804.1195340199223</v>
      </c>
      <c r="S27" s="9">
        <v>819.01063650177275</v>
      </c>
      <c r="T27" s="9">
        <v>782.71357420226241</v>
      </c>
      <c r="U27" s="9">
        <v>785.18549721424949</v>
      </c>
      <c r="V27" s="21">
        <f t="shared" si="1"/>
        <v>9220.8089144014848</v>
      </c>
    </row>
    <row r="28" spans="1:22" ht="12.75" customHeight="1">
      <c r="A28" s="7" t="s">
        <v>51</v>
      </c>
      <c r="B28" s="23" t="s">
        <v>246</v>
      </c>
      <c r="C28" s="28" t="s">
        <v>52</v>
      </c>
      <c r="D28" s="25">
        <v>105</v>
      </c>
      <c r="E28" s="12" t="s">
        <v>319</v>
      </c>
      <c r="F28" s="26" t="s">
        <v>327</v>
      </c>
      <c r="G28" s="12" t="s">
        <v>320</v>
      </c>
      <c r="H28" s="12" t="s">
        <v>322</v>
      </c>
      <c r="I28" s="12" t="str">
        <f t="shared" si="0"/>
        <v>AMB GS PREMIUM</v>
      </c>
      <c r="J28" s="9">
        <v>4620</v>
      </c>
      <c r="K28" s="9">
        <v>3675</v>
      </c>
      <c r="L28" s="9">
        <v>4620</v>
      </c>
      <c r="M28" s="9">
        <v>4827.5890595981764</v>
      </c>
      <c r="N28" s="9">
        <v>4142.9174404862397</v>
      </c>
      <c r="O28" s="9">
        <v>4273.7464122910687</v>
      </c>
      <c r="P28" s="9">
        <v>4622.6236704372786</v>
      </c>
      <c r="Q28" s="9">
        <v>4535.4043559007259</v>
      </c>
      <c r="R28" s="9">
        <v>4709.8429849738304</v>
      </c>
      <c r="S28" s="9">
        <v>4797.0622995103831</v>
      </c>
      <c r="T28" s="9">
        <v>4584.4652203275364</v>
      </c>
      <c r="U28" s="9">
        <v>4598.9436265406039</v>
      </c>
      <c r="V28" s="21">
        <f t="shared" si="1"/>
        <v>54007.59507006585</v>
      </c>
    </row>
    <row r="29" spans="1:22" ht="12.75" customHeight="1">
      <c r="A29" s="7" t="s">
        <v>53</v>
      </c>
      <c r="B29" s="23" t="s">
        <v>247</v>
      </c>
      <c r="C29" s="28" t="s">
        <v>54</v>
      </c>
      <c r="D29" s="25">
        <v>105</v>
      </c>
      <c r="E29" s="12" t="s">
        <v>319</v>
      </c>
      <c r="F29" s="26" t="s">
        <v>327</v>
      </c>
      <c r="G29" s="12" t="s">
        <v>320</v>
      </c>
      <c r="H29" s="12" t="s">
        <v>322</v>
      </c>
      <c r="I29" s="12" t="str">
        <f t="shared" si="0"/>
        <v>AMB GS PREMIUM</v>
      </c>
      <c r="J29" s="9">
        <v>2625</v>
      </c>
      <c r="K29" s="9">
        <v>2520</v>
      </c>
      <c r="L29" s="9">
        <v>2625</v>
      </c>
      <c r="M29" s="9">
        <v>2904.4031740671953</v>
      </c>
      <c r="N29" s="9">
        <v>2492.4869154144858</v>
      </c>
      <c r="O29" s="9">
        <v>2571.197028532838</v>
      </c>
      <c r="P29" s="9">
        <v>2781.0906635151105</v>
      </c>
      <c r="Q29" s="9">
        <v>2728.6172547695423</v>
      </c>
      <c r="R29" s="9">
        <v>2833.5640722606786</v>
      </c>
      <c r="S29" s="9">
        <v>2886.0374810062467</v>
      </c>
      <c r="T29" s="9">
        <v>2758.1335471889242</v>
      </c>
      <c r="U29" s="9">
        <v>2766.8441330406886</v>
      </c>
      <c r="V29" s="21">
        <f t="shared" si="1"/>
        <v>32492.374269795713</v>
      </c>
    </row>
    <row r="30" spans="1:22" ht="12.75" customHeight="1">
      <c r="A30" s="7" t="s">
        <v>55</v>
      </c>
      <c r="B30" s="23" t="s">
        <v>248</v>
      </c>
      <c r="C30" s="28" t="s">
        <v>56</v>
      </c>
      <c r="D30" s="25">
        <v>105</v>
      </c>
      <c r="E30" s="12" t="s">
        <v>319</v>
      </c>
      <c r="F30" s="26" t="s">
        <v>327</v>
      </c>
      <c r="G30" s="12" t="s">
        <v>320</v>
      </c>
      <c r="H30" s="12" t="s">
        <v>322</v>
      </c>
      <c r="I30" s="12" t="str">
        <f t="shared" si="0"/>
        <v>AMB GS PREMIUM</v>
      </c>
      <c r="J30" s="9">
        <v>420</v>
      </c>
      <c r="K30" s="9">
        <v>315</v>
      </c>
      <c r="L30" s="9">
        <v>420</v>
      </c>
      <c r="M30" s="9">
        <v>431.73560695593449</v>
      </c>
      <c r="N30" s="9">
        <v>370.50481175080193</v>
      </c>
      <c r="O30" s="9">
        <v>382.20496370082725</v>
      </c>
      <c r="P30" s="9">
        <v>413.40536890089481</v>
      </c>
      <c r="Q30" s="9">
        <v>405.60526760087794</v>
      </c>
      <c r="R30" s="9">
        <v>421.20547020091169</v>
      </c>
      <c r="S30" s="9">
        <v>429.00557150092857</v>
      </c>
      <c r="T30" s="9">
        <v>409.99282458213742</v>
      </c>
      <c r="U30" s="9">
        <v>411.28764139794021</v>
      </c>
      <c r="V30" s="21">
        <f t="shared" si="1"/>
        <v>4829.9475265912542</v>
      </c>
    </row>
    <row r="31" spans="1:22" ht="12.75" customHeight="1">
      <c r="A31" s="7" t="s">
        <v>57</v>
      </c>
      <c r="B31" s="23" t="s">
        <v>249</v>
      </c>
      <c r="C31" s="28" t="s">
        <v>58</v>
      </c>
      <c r="D31" s="25">
        <v>56</v>
      </c>
      <c r="E31" s="12" t="s">
        <v>319</v>
      </c>
      <c r="F31" s="26" t="s">
        <v>327</v>
      </c>
      <c r="G31" s="12" t="s">
        <v>320</v>
      </c>
      <c r="H31" s="12" t="s">
        <v>322</v>
      </c>
      <c r="I31" s="12" t="str">
        <f t="shared" si="0"/>
        <v>AMB GS PREMIUM</v>
      </c>
      <c r="J31" s="9">
        <v>11480</v>
      </c>
      <c r="K31" s="9">
        <v>9520</v>
      </c>
      <c r="L31" s="9">
        <v>11480</v>
      </c>
      <c r="M31" s="9">
        <v>12140.928583488096</v>
      </c>
      <c r="N31" s="9">
        <v>10419.044403174066</v>
      </c>
      <c r="O31" s="9">
        <v>10748.066858011141</v>
      </c>
      <c r="P31" s="9">
        <v>11625.46007091001</v>
      </c>
      <c r="Q31" s="9">
        <v>11406.111767685294</v>
      </c>
      <c r="R31" s="9">
        <v>11844.808374134727</v>
      </c>
      <c r="S31" s="9">
        <v>12064.156677359446</v>
      </c>
      <c r="T31" s="9">
        <v>11529.495188249197</v>
      </c>
      <c r="U31" s="9">
        <v>11565.907006584501</v>
      </c>
      <c r="V31" s="21">
        <f t="shared" si="1"/>
        <v>135823.97892959646</v>
      </c>
    </row>
    <row r="32" spans="1:22" ht="12.75" customHeight="1">
      <c r="A32" s="7" t="s">
        <v>59</v>
      </c>
      <c r="B32" s="23" t="s">
        <v>250</v>
      </c>
      <c r="C32" s="28" t="s">
        <v>60</v>
      </c>
      <c r="D32" s="25">
        <v>48</v>
      </c>
      <c r="E32" s="12" t="s">
        <v>319</v>
      </c>
      <c r="F32" s="26" t="s">
        <v>327</v>
      </c>
      <c r="G32" s="12" t="s">
        <v>320</v>
      </c>
      <c r="H32" s="12" t="s">
        <v>322</v>
      </c>
      <c r="I32" s="12" t="str">
        <f t="shared" si="0"/>
        <v>AMB GS PREMIUM</v>
      </c>
      <c r="J32" s="9">
        <v>4512</v>
      </c>
      <c r="K32" s="9">
        <v>4224</v>
      </c>
      <c r="L32" s="9">
        <v>4512</v>
      </c>
      <c r="M32" s="9">
        <v>4952.0634813439137</v>
      </c>
      <c r="N32" s="9">
        <v>4249.7383082897177</v>
      </c>
      <c r="O32" s="9">
        <v>4383.9405706567613</v>
      </c>
      <c r="P32" s="9">
        <v>4741.813270302212</v>
      </c>
      <c r="Q32" s="9">
        <v>4652.3450953908496</v>
      </c>
      <c r="R32" s="9">
        <v>4831.2814452135744</v>
      </c>
      <c r="S32" s="9">
        <v>4920.7496201249369</v>
      </c>
      <c r="T32" s="9">
        <v>4702.6709437784903</v>
      </c>
      <c r="U32" s="9">
        <v>4717.5226608137764</v>
      </c>
      <c r="V32" s="21">
        <f t="shared" si="1"/>
        <v>55400.125395914227</v>
      </c>
    </row>
    <row r="33" spans="1:22">
      <c r="A33" s="7" t="s">
        <v>61</v>
      </c>
      <c r="B33" s="23" t="s">
        <v>251</v>
      </c>
      <c r="C33" s="28" t="s">
        <v>62</v>
      </c>
      <c r="D33" s="25">
        <v>40</v>
      </c>
      <c r="E33" s="12" t="s">
        <v>319</v>
      </c>
      <c r="F33" s="26" t="s">
        <v>327</v>
      </c>
      <c r="G33" s="12" t="s">
        <v>320</v>
      </c>
      <c r="H33" s="12" t="s">
        <v>322</v>
      </c>
      <c r="I33" s="12" t="str">
        <f t="shared" si="0"/>
        <v>AMB GS PREMIUM</v>
      </c>
      <c r="J33" s="9">
        <v>2400</v>
      </c>
      <c r="K33" s="9">
        <v>2000</v>
      </c>
      <c r="L33" s="9">
        <v>2400</v>
      </c>
      <c r="M33" s="9">
        <v>2541.8200236366702</v>
      </c>
      <c r="N33" s="9">
        <v>2181.3270302211713</v>
      </c>
      <c r="O33" s="9">
        <v>2250.2110417018403</v>
      </c>
      <c r="P33" s="9">
        <v>2433.9017389836231</v>
      </c>
      <c r="Q33" s="9">
        <v>2387.9790646631773</v>
      </c>
      <c r="R33" s="9">
        <v>2479.8244133040685</v>
      </c>
      <c r="S33" s="9">
        <v>2525.7470876245143</v>
      </c>
      <c r="T33" s="9">
        <v>2413.810568968428</v>
      </c>
      <c r="U33" s="9">
        <v>2421.433732905622</v>
      </c>
      <c r="V33" s="21">
        <f t="shared" si="1"/>
        <v>28436.054702009111</v>
      </c>
    </row>
    <row r="34" spans="1:22" ht="12.75" customHeight="1">
      <c r="A34" s="7" t="s">
        <v>63</v>
      </c>
      <c r="B34" s="23" t="s">
        <v>252</v>
      </c>
      <c r="C34" s="28" t="s">
        <v>64</v>
      </c>
      <c r="D34" s="25">
        <v>24</v>
      </c>
      <c r="E34" s="12" t="s">
        <v>319</v>
      </c>
      <c r="F34" s="26" t="s">
        <v>327</v>
      </c>
      <c r="G34" s="12" t="s">
        <v>320</v>
      </c>
      <c r="H34" s="12" t="s">
        <v>322</v>
      </c>
      <c r="I34" s="12" t="str">
        <f t="shared" si="0"/>
        <v>AMB GS PREMIUM</v>
      </c>
      <c r="J34" s="9">
        <v>2280</v>
      </c>
      <c r="K34" s="9">
        <v>2040</v>
      </c>
      <c r="L34" s="9">
        <v>2280</v>
      </c>
      <c r="M34" s="9">
        <v>2467.0606111767684</v>
      </c>
      <c r="N34" s="9">
        <v>2117.1703528617254</v>
      </c>
      <c r="O34" s="9">
        <v>2184.0283640047273</v>
      </c>
      <c r="P34" s="9">
        <v>2362.316393719399</v>
      </c>
      <c r="Q34" s="9">
        <v>2317.7443862907312</v>
      </c>
      <c r="R34" s="9">
        <v>2406.8884011480668</v>
      </c>
      <c r="S34" s="9">
        <v>2451.4604085767346</v>
      </c>
      <c r="T34" s="9">
        <v>2342.8161404693565</v>
      </c>
      <c r="U34" s="9">
        <v>2350.2150937025153</v>
      </c>
      <c r="V34" s="21">
        <f t="shared" si="1"/>
        <v>27599.700151950023</v>
      </c>
    </row>
    <row r="35" spans="1:22" ht="12.75" customHeight="1">
      <c r="A35" s="7" t="s">
        <v>65</v>
      </c>
      <c r="B35" s="23" t="s">
        <v>253</v>
      </c>
      <c r="C35" s="28" t="s">
        <v>66</v>
      </c>
      <c r="D35" s="25">
        <v>96</v>
      </c>
      <c r="E35" s="12" t="s">
        <v>319</v>
      </c>
      <c r="F35" s="26" t="s">
        <v>327</v>
      </c>
      <c r="G35" s="12" t="s">
        <v>320</v>
      </c>
      <c r="H35" s="12" t="s">
        <v>322</v>
      </c>
      <c r="I35" s="12" t="str">
        <f t="shared" si="0"/>
        <v>AMB GS PREMIUM</v>
      </c>
      <c r="J35" s="9">
        <v>96</v>
      </c>
      <c r="K35" s="9">
        <v>96</v>
      </c>
      <c r="L35" s="9">
        <v>192</v>
      </c>
      <c r="M35" s="9">
        <v>143.53807192301198</v>
      </c>
      <c r="N35" s="9">
        <v>123.18082053013674</v>
      </c>
      <c r="O35" s="9">
        <v>127.07074117845686</v>
      </c>
      <c r="P35" s="9">
        <v>137.44386290731046</v>
      </c>
      <c r="Q35" s="9">
        <v>134.85058247509707</v>
      </c>
      <c r="R35" s="9">
        <v>140.03714333952388</v>
      </c>
      <c r="S35" s="9">
        <v>142.63042377173727</v>
      </c>
      <c r="T35" s="9">
        <v>136.30930271821711</v>
      </c>
      <c r="U35" s="9">
        <v>136.73978726996452</v>
      </c>
      <c r="V35" s="21">
        <f t="shared" si="1"/>
        <v>1605.8007361134562</v>
      </c>
    </row>
    <row r="36" spans="1:22" ht="12.75" customHeight="1">
      <c r="A36" s="8" t="s">
        <v>67</v>
      </c>
      <c r="B36" s="23" t="s">
        <v>254</v>
      </c>
      <c r="C36" s="28" t="s">
        <v>68</v>
      </c>
      <c r="D36" s="25">
        <v>84</v>
      </c>
      <c r="E36" s="12" t="s">
        <v>319</v>
      </c>
      <c r="F36" s="26" t="s">
        <v>327</v>
      </c>
      <c r="G36" s="12" t="s">
        <v>320</v>
      </c>
      <c r="H36" s="12" t="s">
        <v>322</v>
      </c>
      <c r="I36" s="12" t="str">
        <f t="shared" si="0"/>
        <v>AMB GS PREMIUM</v>
      </c>
      <c r="J36" s="9">
        <v>168</v>
      </c>
      <c r="K36" s="9">
        <v>168</v>
      </c>
      <c r="L36" s="9">
        <v>252</v>
      </c>
      <c r="M36" s="9">
        <v>219.79267263211207</v>
      </c>
      <c r="N36" s="9">
        <v>188.62063143677187</v>
      </c>
      <c r="O36" s="9">
        <v>194.57707242951204</v>
      </c>
      <c r="P36" s="9">
        <v>210.46091507681916</v>
      </c>
      <c r="Q36" s="9">
        <v>206.48995441499238</v>
      </c>
      <c r="R36" s="9">
        <v>214.43187573864594</v>
      </c>
      <c r="S36" s="9">
        <v>218.40283640047269</v>
      </c>
      <c r="T36" s="9">
        <v>208.72361978726994</v>
      </c>
      <c r="U36" s="9">
        <v>209.38279925713317</v>
      </c>
      <c r="V36" s="21">
        <f t="shared" si="1"/>
        <v>2458.8823771737293</v>
      </c>
    </row>
    <row r="37" spans="1:22" ht="12.75" customHeight="1">
      <c r="A37" s="8" t="s">
        <v>69</v>
      </c>
      <c r="B37" s="23" t="s">
        <v>255</v>
      </c>
      <c r="C37" s="28" t="s">
        <v>70</v>
      </c>
      <c r="D37" s="25">
        <v>1</v>
      </c>
      <c r="E37" s="12" t="s">
        <v>319</v>
      </c>
      <c r="F37" s="26" t="s">
        <v>327</v>
      </c>
      <c r="G37" s="12" t="s">
        <v>320</v>
      </c>
      <c r="H37" s="12" t="s">
        <v>322</v>
      </c>
      <c r="I37" s="12" t="str">
        <f t="shared" si="0"/>
        <v>AMB GS PREMIUM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21">
        <f t="shared" si="1"/>
        <v>0</v>
      </c>
    </row>
    <row r="38" spans="1:22" ht="12.75" customHeight="1">
      <c r="A38" s="7" t="s">
        <v>71</v>
      </c>
      <c r="B38" s="29" t="s">
        <v>256</v>
      </c>
      <c r="C38" s="30" t="s">
        <v>72</v>
      </c>
      <c r="D38" s="31">
        <v>135</v>
      </c>
      <c r="E38" s="13" t="s">
        <v>319</v>
      </c>
      <c r="F38" s="15" t="s">
        <v>328</v>
      </c>
      <c r="G38" s="13" t="s">
        <v>320</v>
      </c>
      <c r="H38" s="13" t="s">
        <v>323</v>
      </c>
      <c r="I38" s="13" t="str">
        <f t="shared" si="0"/>
        <v>AMB GS HYBRID</v>
      </c>
      <c r="J38" s="9">
        <v>135</v>
      </c>
      <c r="K38" s="9">
        <v>270</v>
      </c>
      <c r="L38" s="9">
        <v>135</v>
      </c>
      <c r="M38" s="9">
        <v>189.86734856960206</v>
      </c>
      <c r="N38" s="9">
        <v>142.68818922806457</v>
      </c>
      <c r="O38" s="9">
        <v>151.89387885568163</v>
      </c>
      <c r="P38" s="9">
        <v>191.78520057535562</v>
      </c>
      <c r="Q38" s="9">
        <v>197.53875659261627</v>
      </c>
      <c r="R38" s="9">
        <v>191.78520057535562</v>
      </c>
      <c r="S38" s="9">
        <v>189.86734856960206</v>
      </c>
      <c r="T38" s="9">
        <v>187.9494965638485</v>
      </c>
      <c r="U38" s="9">
        <v>193.44030685632092</v>
      </c>
      <c r="V38" s="21">
        <f t="shared" ref="V38:V53" si="2">SUM(J38:U38)</f>
        <v>2176.8157263864473</v>
      </c>
    </row>
    <row r="39" spans="1:22" ht="12.75" customHeight="1">
      <c r="A39" s="7" t="s">
        <v>73</v>
      </c>
      <c r="B39" s="29" t="s">
        <v>257</v>
      </c>
      <c r="C39" s="30" t="s">
        <v>74</v>
      </c>
      <c r="D39" s="31">
        <v>135</v>
      </c>
      <c r="E39" s="13" t="s">
        <v>319</v>
      </c>
      <c r="F39" s="15" t="s">
        <v>328</v>
      </c>
      <c r="G39" s="13" t="s">
        <v>320</v>
      </c>
      <c r="H39" s="13" t="s">
        <v>323</v>
      </c>
      <c r="I39" s="13" t="str">
        <f t="shared" si="0"/>
        <v>AMB GS HYBRID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21">
        <f t="shared" si="2"/>
        <v>0</v>
      </c>
    </row>
    <row r="40" spans="1:22" ht="12.75" customHeight="1">
      <c r="A40" s="7" t="s">
        <v>75</v>
      </c>
      <c r="B40" s="29" t="s">
        <v>258</v>
      </c>
      <c r="C40" s="30" t="s">
        <v>76</v>
      </c>
      <c r="D40" s="31">
        <v>126</v>
      </c>
      <c r="E40" s="13" t="s">
        <v>319</v>
      </c>
      <c r="F40" s="15" t="s">
        <v>328</v>
      </c>
      <c r="G40" s="13" t="s">
        <v>320</v>
      </c>
      <c r="H40" s="13" t="s">
        <v>323</v>
      </c>
      <c r="I40" s="13" t="str">
        <f t="shared" si="0"/>
        <v>AMB GS HYBRID</v>
      </c>
      <c r="J40" s="9">
        <v>10836</v>
      </c>
      <c r="K40" s="9">
        <v>10080</v>
      </c>
      <c r="L40" s="9">
        <v>10836</v>
      </c>
      <c r="M40" s="9">
        <v>11164.2000958926</v>
      </c>
      <c r="N40" s="9">
        <v>8390.0655266101967</v>
      </c>
      <c r="O40" s="9">
        <v>8931.3600767140815</v>
      </c>
      <c r="P40" s="9">
        <v>11276.969793830909</v>
      </c>
      <c r="Q40" s="9">
        <v>11615.278887645838</v>
      </c>
      <c r="R40" s="9">
        <v>11276.969793830909</v>
      </c>
      <c r="S40" s="9">
        <v>11164.2000958926</v>
      </c>
      <c r="T40" s="9">
        <v>11051.430397954291</v>
      </c>
      <c r="U40" s="9">
        <v>11374.29004315167</v>
      </c>
      <c r="V40" s="21">
        <f t="shared" si="2"/>
        <v>127996.76471152309</v>
      </c>
    </row>
    <row r="41" spans="1:22" ht="12.75" customHeight="1">
      <c r="A41" s="7" t="s">
        <v>77</v>
      </c>
      <c r="B41" s="29" t="s">
        <v>259</v>
      </c>
      <c r="C41" s="30" t="s">
        <v>78</v>
      </c>
      <c r="D41" s="31">
        <v>126</v>
      </c>
      <c r="E41" s="13" t="s">
        <v>319</v>
      </c>
      <c r="F41" s="15" t="s">
        <v>328</v>
      </c>
      <c r="G41" s="13" t="s">
        <v>320</v>
      </c>
      <c r="H41" s="13" t="s">
        <v>323</v>
      </c>
      <c r="I41" s="13" t="str">
        <f t="shared" si="0"/>
        <v>AMB GS HYBRID</v>
      </c>
      <c r="J41" s="9">
        <v>11844</v>
      </c>
      <c r="K41" s="9">
        <v>8946</v>
      </c>
      <c r="L41" s="9">
        <v>11844</v>
      </c>
      <c r="M41" s="9">
        <v>11474.316765222949</v>
      </c>
      <c r="N41" s="9">
        <v>8623.1229023493688</v>
      </c>
      <c r="O41" s="9">
        <v>9179.4534121783599</v>
      </c>
      <c r="P41" s="9">
        <v>11590.218954770657</v>
      </c>
      <c r="Q41" s="9">
        <v>11937.925523413776</v>
      </c>
      <c r="R41" s="9">
        <v>11590.218954770657</v>
      </c>
      <c r="S41" s="9">
        <v>11474.316765222949</v>
      </c>
      <c r="T41" s="9">
        <v>11358.414575675242</v>
      </c>
      <c r="U41" s="9">
        <v>11690.242544350327</v>
      </c>
      <c r="V41" s="21">
        <f t="shared" si="2"/>
        <v>131552.23039795426</v>
      </c>
    </row>
    <row r="42" spans="1:22" ht="12.75" customHeight="1">
      <c r="A42" s="7" t="s">
        <v>79</v>
      </c>
      <c r="B42" s="29" t="s">
        <v>260</v>
      </c>
      <c r="C42" s="30" t="s">
        <v>80</v>
      </c>
      <c r="D42" s="31">
        <v>126</v>
      </c>
      <c r="E42" s="13" t="s">
        <v>319</v>
      </c>
      <c r="F42" s="15" t="s">
        <v>328</v>
      </c>
      <c r="G42" s="13" t="s">
        <v>320</v>
      </c>
      <c r="H42" s="13" t="s">
        <v>323</v>
      </c>
      <c r="I42" s="13" t="str">
        <f t="shared" si="0"/>
        <v>AMB GS HYBRID</v>
      </c>
      <c r="J42" s="9">
        <v>9450</v>
      </c>
      <c r="K42" s="9">
        <v>9072</v>
      </c>
      <c r="L42" s="9">
        <v>9450</v>
      </c>
      <c r="M42" s="9">
        <v>9835.128655905386</v>
      </c>
      <c r="N42" s="9">
        <v>7391.248202013745</v>
      </c>
      <c r="O42" s="9">
        <v>7868.1029247243096</v>
      </c>
      <c r="P42" s="9">
        <v>9934.473389803421</v>
      </c>
      <c r="Q42" s="9">
        <v>10232.507591497524</v>
      </c>
      <c r="R42" s="9">
        <v>9934.473389803421</v>
      </c>
      <c r="S42" s="9">
        <v>9835.128655905386</v>
      </c>
      <c r="T42" s="9">
        <v>9735.7839220073529</v>
      </c>
      <c r="U42" s="9">
        <v>10020.207895157424</v>
      </c>
      <c r="V42" s="21">
        <f t="shared" si="2"/>
        <v>112759.05462681795</v>
      </c>
    </row>
    <row r="43" spans="1:22" ht="12.75" customHeight="1">
      <c r="A43" s="7" t="s">
        <v>81</v>
      </c>
      <c r="B43" s="29" t="s">
        <v>261</v>
      </c>
      <c r="C43" s="30" t="s">
        <v>82</v>
      </c>
      <c r="D43" s="31">
        <v>108</v>
      </c>
      <c r="E43" s="13" t="s">
        <v>319</v>
      </c>
      <c r="F43" s="15" t="s">
        <v>328</v>
      </c>
      <c r="G43" s="13" t="s">
        <v>320</v>
      </c>
      <c r="H43" s="13" t="s">
        <v>323</v>
      </c>
      <c r="I43" s="13" t="str">
        <f t="shared" si="0"/>
        <v>AMB GS HYBRID</v>
      </c>
      <c r="J43" s="9">
        <v>5400</v>
      </c>
      <c r="K43" s="9">
        <v>5076</v>
      </c>
      <c r="L43" s="9">
        <v>5400</v>
      </c>
      <c r="M43" s="9">
        <v>5582.1000479463</v>
      </c>
      <c r="N43" s="9">
        <v>4195.0327633050983</v>
      </c>
      <c r="O43" s="9">
        <v>4465.6800383570408</v>
      </c>
      <c r="P43" s="9">
        <v>5638.4848969154546</v>
      </c>
      <c r="Q43" s="9">
        <v>5807.639443822919</v>
      </c>
      <c r="R43" s="9">
        <v>5638.4848969154546</v>
      </c>
      <c r="S43" s="9">
        <v>5582.1000479463</v>
      </c>
      <c r="T43" s="9">
        <v>5525.7151989771455</v>
      </c>
      <c r="U43" s="9">
        <v>5687.145021575835</v>
      </c>
      <c r="V43" s="21">
        <f t="shared" si="2"/>
        <v>63998.382355761547</v>
      </c>
    </row>
    <row r="44" spans="1:22" ht="12.75" customHeight="1">
      <c r="A44" s="7" t="s">
        <v>83</v>
      </c>
      <c r="B44" s="29" t="s">
        <v>262</v>
      </c>
      <c r="C44" s="30" t="s">
        <v>84</v>
      </c>
      <c r="D44" s="31">
        <v>108</v>
      </c>
      <c r="E44" s="13" t="s">
        <v>319</v>
      </c>
      <c r="F44" s="15" t="s">
        <v>328</v>
      </c>
      <c r="G44" s="13" t="s">
        <v>320</v>
      </c>
      <c r="H44" s="13" t="s">
        <v>323</v>
      </c>
      <c r="I44" s="13" t="str">
        <f t="shared" si="0"/>
        <v>AMB GS HYBRID</v>
      </c>
      <c r="J44" s="9">
        <v>3240</v>
      </c>
      <c r="K44" s="9">
        <v>3024</v>
      </c>
      <c r="L44" s="9">
        <v>3240</v>
      </c>
      <c r="M44" s="9">
        <v>3341.6653348249961</v>
      </c>
      <c r="N44" s="9">
        <v>2511.3121304139363</v>
      </c>
      <c r="O44" s="9">
        <v>2673.3322678599966</v>
      </c>
      <c r="P44" s="9">
        <v>3375.4195301262585</v>
      </c>
      <c r="Q44" s="9">
        <v>3476.6821160300465</v>
      </c>
      <c r="R44" s="9">
        <v>3375.4195301262585</v>
      </c>
      <c r="S44" s="9">
        <v>3341.6653348249961</v>
      </c>
      <c r="T44" s="9">
        <v>3307.9111395237333</v>
      </c>
      <c r="U44" s="9">
        <v>3404.5494006712479</v>
      </c>
      <c r="V44" s="21">
        <f t="shared" si="2"/>
        <v>38311.956784401467</v>
      </c>
    </row>
    <row r="45" spans="1:22" ht="12.75" customHeight="1">
      <c r="A45" s="7" t="s">
        <v>85</v>
      </c>
      <c r="B45" s="29" t="s">
        <v>263</v>
      </c>
      <c r="C45" s="30" t="s">
        <v>86</v>
      </c>
      <c r="D45" s="31">
        <v>108</v>
      </c>
      <c r="E45" s="13" t="s">
        <v>319</v>
      </c>
      <c r="F45" s="15" t="s">
        <v>328</v>
      </c>
      <c r="G45" s="13" t="s">
        <v>320</v>
      </c>
      <c r="H45" s="13" t="s">
        <v>323</v>
      </c>
      <c r="I45" s="13" t="str">
        <f t="shared" si="0"/>
        <v>AMB GS HYBRID</v>
      </c>
      <c r="J45" s="9">
        <v>16740</v>
      </c>
      <c r="K45" s="9">
        <v>15120</v>
      </c>
      <c r="L45" s="9">
        <v>16740</v>
      </c>
      <c r="M45" s="9">
        <v>17088.061371264186</v>
      </c>
      <c r="N45" s="9">
        <v>12841.937030525811</v>
      </c>
      <c r="O45" s="9">
        <v>13670.449097011347</v>
      </c>
      <c r="P45" s="9">
        <v>17260.668051782006</v>
      </c>
      <c r="Q45" s="9">
        <v>17778.488093335465</v>
      </c>
      <c r="R45" s="9">
        <v>17260.668051782006</v>
      </c>
      <c r="S45" s="9">
        <v>17088.061371264186</v>
      </c>
      <c r="T45" s="9">
        <v>16915.454690746366</v>
      </c>
      <c r="U45" s="9">
        <v>17409.627617068883</v>
      </c>
      <c r="V45" s="21">
        <f t="shared" si="2"/>
        <v>195913.41537478025</v>
      </c>
    </row>
    <row r="46" spans="1:22" ht="12.75" customHeight="1">
      <c r="A46" s="7" t="s">
        <v>87</v>
      </c>
      <c r="B46" s="29" t="s">
        <v>264</v>
      </c>
      <c r="C46" s="30" t="s">
        <v>88</v>
      </c>
      <c r="D46" s="31">
        <v>108</v>
      </c>
      <c r="E46" s="13" t="s">
        <v>319</v>
      </c>
      <c r="F46" s="15" t="s">
        <v>328</v>
      </c>
      <c r="G46" s="13" t="s">
        <v>320</v>
      </c>
      <c r="H46" s="13" t="s">
        <v>323</v>
      </c>
      <c r="I46" s="13" t="str">
        <f t="shared" si="0"/>
        <v>AMB GS HYBRID</v>
      </c>
      <c r="J46" s="9">
        <v>108</v>
      </c>
      <c r="K46" s="9">
        <v>0</v>
      </c>
      <c r="L46" s="9">
        <v>0</v>
      </c>
      <c r="M46" s="9">
        <v>37.973469713920409</v>
      </c>
      <c r="N46" s="9">
        <v>28.537637845612913</v>
      </c>
      <c r="O46" s="9">
        <v>30.378775771136326</v>
      </c>
      <c r="P46" s="9">
        <v>38.357040115071122</v>
      </c>
      <c r="Q46" s="9">
        <v>39.507751318523255</v>
      </c>
      <c r="R46" s="9">
        <v>38.357040115071122</v>
      </c>
      <c r="S46" s="9">
        <v>37.973469713920409</v>
      </c>
      <c r="T46" s="9">
        <v>37.589899312769695</v>
      </c>
      <c r="U46" s="9">
        <v>38.688061371264183</v>
      </c>
      <c r="V46" s="21">
        <f t="shared" si="2"/>
        <v>435.3631452772895</v>
      </c>
    </row>
    <row r="47" spans="1:22">
      <c r="A47" s="7" t="s">
        <v>89</v>
      </c>
      <c r="B47" s="29" t="s">
        <v>265</v>
      </c>
      <c r="C47" s="30" t="s">
        <v>90</v>
      </c>
      <c r="D47" s="31">
        <v>84</v>
      </c>
      <c r="E47" s="13" t="s">
        <v>319</v>
      </c>
      <c r="F47" s="15" t="s">
        <v>328</v>
      </c>
      <c r="G47" s="13" t="s">
        <v>320</v>
      </c>
      <c r="H47" s="13" t="s">
        <v>323</v>
      </c>
      <c r="I47" s="13" t="str">
        <f t="shared" si="0"/>
        <v>AMB GS HYBRID</v>
      </c>
      <c r="J47" s="9">
        <v>2436</v>
      </c>
      <c r="K47" s="9">
        <v>2184</v>
      </c>
      <c r="L47" s="9">
        <v>2436</v>
      </c>
      <c r="M47" s="9">
        <v>2480.9333546428002</v>
      </c>
      <c r="N47" s="9">
        <v>1864.459005913377</v>
      </c>
      <c r="O47" s="9">
        <v>1984.7466837142401</v>
      </c>
      <c r="P47" s="9">
        <v>2505.9932875179802</v>
      </c>
      <c r="Q47" s="9">
        <v>2581.1730861435194</v>
      </c>
      <c r="R47" s="9">
        <v>2505.9932875179802</v>
      </c>
      <c r="S47" s="9">
        <v>2480.9333546428002</v>
      </c>
      <c r="T47" s="9">
        <v>2455.8734217676206</v>
      </c>
      <c r="U47" s="9">
        <v>2527.62000958926</v>
      </c>
      <c r="V47" s="21">
        <f t="shared" si="2"/>
        <v>28443.725491449579</v>
      </c>
    </row>
    <row r="48" spans="1:22" ht="12.75" customHeight="1">
      <c r="A48" s="7" t="s">
        <v>91</v>
      </c>
      <c r="B48" s="29" t="s">
        <v>266</v>
      </c>
      <c r="C48" s="30" t="s">
        <v>92</v>
      </c>
      <c r="D48" s="31">
        <v>72</v>
      </c>
      <c r="E48" s="13" t="s">
        <v>319</v>
      </c>
      <c r="F48" s="15" t="s">
        <v>328</v>
      </c>
      <c r="G48" s="13" t="s">
        <v>320</v>
      </c>
      <c r="H48" s="13" t="s">
        <v>323</v>
      </c>
      <c r="I48" s="13" t="str">
        <f t="shared" si="0"/>
        <v>AMB GS HYBRID</v>
      </c>
      <c r="J48" s="9">
        <v>5832</v>
      </c>
      <c r="K48" s="9">
        <v>5616</v>
      </c>
      <c r="L48" s="9">
        <v>5832</v>
      </c>
      <c r="M48" s="9">
        <v>6075.7551542272658</v>
      </c>
      <c r="N48" s="9">
        <v>4566.0220552980663</v>
      </c>
      <c r="O48" s="9">
        <v>4860.6041233818123</v>
      </c>
      <c r="P48" s="9">
        <v>6137.1264184113797</v>
      </c>
      <c r="Q48" s="9">
        <v>6321.2402109637205</v>
      </c>
      <c r="R48" s="9">
        <v>6137.1264184113797</v>
      </c>
      <c r="S48" s="9">
        <v>6075.7551542272658</v>
      </c>
      <c r="T48" s="9">
        <v>6014.383890043152</v>
      </c>
      <c r="U48" s="9">
        <v>6190.0898194022693</v>
      </c>
      <c r="V48" s="21">
        <f t="shared" si="2"/>
        <v>69658.103244366313</v>
      </c>
    </row>
    <row r="49" spans="1:22" ht="12.75" customHeight="1">
      <c r="A49" s="7" t="s">
        <v>93</v>
      </c>
      <c r="B49" s="29" t="s">
        <v>267</v>
      </c>
      <c r="C49" s="30" t="s">
        <v>94</v>
      </c>
      <c r="D49" s="31">
        <v>72</v>
      </c>
      <c r="E49" s="13" t="s">
        <v>319</v>
      </c>
      <c r="F49" s="15" t="s">
        <v>328</v>
      </c>
      <c r="G49" s="13" t="s">
        <v>320</v>
      </c>
      <c r="H49" s="13" t="s">
        <v>323</v>
      </c>
      <c r="I49" s="13" t="str">
        <f t="shared" si="0"/>
        <v>AMB GS HYBRID</v>
      </c>
      <c r="J49" s="9">
        <v>8640</v>
      </c>
      <c r="K49" s="9">
        <v>7920</v>
      </c>
      <c r="L49" s="9">
        <v>8640</v>
      </c>
      <c r="M49" s="9">
        <v>8860.4762665814287</v>
      </c>
      <c r="N49" s="9">
        <v>6658.7821639763461</v>
      </c>
      <c r="O49" s="9">
        <v>7088.3810132651424</v>
      </c>
      <c r="P49" s="9">
        <v>8949.9760268499267</v>
      </c>
      <c r="Q49" s="9">
        <v>9218.4753076554261</v>
      </c>
      <c r="R49" s="9">
        <v>8949.9760268499267</v>
      </c>
      <c r="S49" s="9">
        <v>8860.4762665814287</v>
      </c>
      <c r="T49" s="9">
        <v>8770.9765063129289</v>
      </c>
      <c r="U49" s="9">
        <v>9027.2143199616421</v>
      </c>
      <c r="V49" s="21">
        <f t="shared" si="2"/>
        <v>101584.7338980342</v>
      </c>
    </row>
    <row r="50" spans="1:22" s="2" customFormat="1" ht="12.75" customHeight="1">
      <c r="A50" s="7" t="s">
        <v>95</v>
      </c>
      <c r="B50" s="29" t="s">
        <v>268</v>
      </c>
      <c r="C50" s="30" t="s">
        <v>96</v>
      </c>
      <c r="D50" s="31">
        <v>72</v>
      </c>
      <c r="E50" s="13" t="s">
        <v>319</v>
      </c>
      <c r="F50" s="15" t="s">
        <v>328</v>
      </c>
      <c r="G50" s="13" t="s">
        <v>320</v>
      </c>
      <c r="H50" s="13" t="s">
        <v>323</v>
      </c>
      <c r="I50" s="13" t="str">
        <f t="shared" si="0"/>
        <v>AMB GS HYBRID</v>
      </c>
      <c r="J50" s="9">
        <v>9360</v>
      </c>
      <c r="K50" s="9">
        <v>9360</v>
      </c>
      <c r="L50" s="9">
        <v>10440</v>
      </c>
      <c r="M50" s="9">
        <v>10252.836822758511</v>
      </c>
      <c r="N50" s="9">
        <v>7705.1622183154868</v>
      </c>
      <c r="O50" s="9">
        <v>8202.2694582068088</v>
      </c>
      <c r="P50" s="9">
        <v>10356.400831069202</v>
      </c>
      <c r="Q50" s="9">
        <v>10667.092856001278</v>
      </c>
      <c r="R50" s="9">
        <v>10356.400831069202</v>
      </c>
      <c r="S50" s="9">
        <v>10252.836822758511</v>
      </c>
      <c r="T50" s="9">
        <v>10149.272814447819</v>
      </c>
      <c r="U50" s="9">
        <v>10445.776570241331</v>
      </c>
      <c r="V50" s="21">
        <f t="shared" si="2"/>
        <v>117548.04922486815</v>
      </c>
    </row>
    <row r="51" spans="1:22" ht="12.75" customHeight="1">
      <c r="A51" s="7" t="s">
        <v>97</v>
      </c>
      <c r="B51" s="29" t="s">
        <v>269</v>
      </c>
      <c r="C51" s="30" t="s">
        <v>98</v>
      </c>
      <c r="D51" s="31">
        <v>72</v>
      </c>
      <c r="E51" s="13" t="s">
        <v>319</v>
      </c>
      <c r="F51" s="15" t="s">
        <v>328</v>
      </c>
      <c r="G51" s="13" t="s">
        <v>320</v>
      </c>
      <c r="H51" s="13" t="s">
        <v>323</v>
      </c>
      <c r="I51" s="13" t="str">
        <f t="shared" si="0"/>
        <v>AMB GS HYBRID</v>
      </c>
      <c r="J51" s="9">
        <v>1728</v>
      </c>
      <c r="K51" s="9">
        <v>1872</v>
      </c>
      <c r="L51" s="9">
        <v>1728</v>
      </c>
      <c r="M51" s="9">
        <v>1873.3578392200734</v>
      </c>
      <c r="N51" s="9">
        <v>1407.8568003835703</v>
      </c>
      <c r="O51" s="9">
        <v>1498.6862713760588</v>
      </c>
      <c r="P51" s="9">
        <v>1892.2806456768419</v>
      </c>
      <c r="Q51" s="9">
        <v>1949.0490650471472</v>
      </c>
      <c r="R51" s="9">
        <v>1892.2806456768419</v>
      </c>
      <c r="S51" s="9">
        <v>1873.3578392200734</v>
      </c>
      <c r="T51" s="9">
        <v>1854.4350327633051</v>
      </c>
      <c r="U51" s="9">
        <v>1908.6110276490331</v>
      </c>
      <c r="V51" s="21">
        <f t="shared" si="2"/>
        <v>21477.915167012943</v>
      </c>
    </row>
    <row r="52" spans="1:22" ht="12.75" customHeight="1">
      <c r="A52" s="7" t="s">
        <v>99</v>
      </c>
      <c r="B52" s="29" t="s">
        <v>270</v>
      </c>
      <c r="C52" s="30" t="s">
        <v>100</v>
      </c>
      <c r="D52" s="31">
        <v>63</v>
      </c>
      <c r="E52" s="13" t="s">
        <v>319</v>
      </c>
      <c r="F52" s="15" t="s">
        <v>328</v>
      </c>
      <c r="G52" s="13" t="s">
        <v>320</v>
      </c>
      <c r="H52" s="13" t="s">
        <v>323</v>
      </c>
      <c r="I52" s="13" t="str">
        <f t="shared" si="0"/>
        <v>AMB GS HYBRID</v>
      </c>
      <c r="J52" s="9">
        <v>5670</v>
      </c>
      <c r="K52" s="9">
        <v>5229</v>
      </c>
      <c r="L52" s="9">
        <v>5670</v>
      </c>
      <c r="M52" s="9">
        <v>5825.7631452772894</v>
      </c>
      <c r="N52" s="9">
        <v>4378.1492728144476</v>
      </c>
      <c r="O52" s="9">
        <v>4660.6105162218319</v>
      </c>
      <c r="P52" s="9">
        <v>5884.6092376538272</v>
      </c>
      <c r="Q52" s="9">
        <v>6061.1475147834426</v>
      </c>
      <c r="R52" s="9">
        <v>5884.6092376538272</v>
      </c>
      <c r="S52" s="9">
        <v>5825.7631452772894</v>
      </c>
      <c r="T52" s="9">
        <v>5766.9170529007506</v>
      </c>
      <c r="U52" s="9">
        <v>5935.3934153747805</v>
      </c>
      <c r="V52" s="21">
        <f t="shared" si="2"/>
        <v>66791.962537957501</v>
      </c>
    </row>
    <row r="53" spans="1:22" ht="12.75" customHeight="1">
      <c r="A53" s="7" t="s">
        <v>101</v>
      </c>
      <c r="B53" s="29" t="s">
        <v>271</v>
      </c>
      <c r="C53" s="30" t="s">
        <v>102</v>
      </c>
      <c r="D53" s="31">
        <v>63</v>
      </c>
      <c r="E53" s="13" t="s">
        <v>319</v>
      </c>
      <c r="F53" s="15" t="s">
        <v>328</v>
      </c>
      <c r="G53" s="13" t="s">
        <v>320</v>
      </c>
      <c r="H53" s="13" t="s">
        <v>323</v>
      </c>
      <c r="I53" s="13" t="str">
        <f t="shared" si="0"/>
        <v>AMB GS HYBRID</v>
      </c>
      <c r="J53" s="9">
        <v>4788</v>
      </c>
      <c r="K53" s="9">
        <v>4410</v>
      </c>
      <c r="L53" s="9">
        <v>4788</v>
      </c>
      <c r="M53" s="9">
        <v>4917.564327952693</v>
      </c>
      <c r="N53" s="9">
        <v>3695.6241010068725</v>
      </c>
      <c r="O53" s="9">
        <v>3934.0514623621548</v>
      </c>
      <c r="P53" s="9">
        <v>4967.2366949017105</v>
      </c>
      <c r="Q53" s="9">
        <v>5116.2537957487621</v>
      </c>
      <c r="R53" s="9">
        <v>4967.2366949017105</v>
      </c>
      <c r="S53" s="9">
        <v>4917.564327952693</v>
      </c>
      <c r="T53" s="9">
        <v>4867.8919610036764</v>
      </c>
      <c r="U53" s="9">
        <v>5010.103947578712</v>
      </c>
      <c r="V53" s="21">
        <f t="shared" si="2"/>
        <v>56379.527313408973</v>
      </c>
    </row>
    <row r="54" spans="1:22" ht="12.75" customHeight="1">
      <c r="A54" s="7" t="s">
        <v>103</v>
      </c>
      <c r="B54" s="32" t="s">
        <v>272</v>
      </c>
      <c r="C54" s="28" t="s">
        <v>104</v>
      </c>
      <c r="D54" s="25">
        <v>135</v>
      </c>
      <c r="E54" s="12" t="s">
        <v>319</v>
      </c>
      <c r="F54" s="26" t="s">
        <v>328</v>
      </c>
      <c r="G54" s="12" t="s">
        <v>320</v>
      </c>
      <c r="H54" s="12" t="s">
        <v>215</v>
      </c>
      <c r="I54" s="12" t="str">
        <f t="shared" si="0"/>
        <v>AMB GS MFDS</v>
      </c>
      <c r="J54" s="9">
        <v>540</v>
      </c>
      <c r="K54" s="9">
        <v>540</v>
      </c>
      <c r="L54" s="9">
        <v>540</v>
      </c>
      <c r="M54" s="9">
        <v>611.70739996035229</v>
      </c>
      <c r="N54" s="9">
        <v>558.18300246382148</v>
      </c>
      <c r="O54" s="9">
        <v>573.47568746283025</v>
      </c>
      <c r="P54" s="9">
        <v>573.47568746283025</v>
      </c>
      <c r="Q54" s="9">
        <v>573.47568746283025</v>
      </c>
      <c r="R54" s="9">
        <v>581.12202996233464</v>
      </c>
      <c r="S54" s="9">
        <v>581.12202996233464</v>
      </c>
      <c r="T54" s="9">
        <v>535.24397496530821</v>
      </c>
      <c r="U54" s="9">
        <v>491.67511540313217</v>
      </c>
      <c r="V54" s="21">
        <f t="shared" ref="V54:V68" si="3">SUM(J54:U54)</f>
        <v>6699.4806151057746</v>
      </c>
    </row>
    <row r="55" spans="1:22" ht="12.75" customHeight="1">
      <c r="A55" s="7" t="s">
        <v>105</v>
      </c>
      <c r="B55" s="32" t="s">
        <v>273</v>
      </c>
      <c r="C55" s="28" t="s">
        <v>106</v>
      </c>
      <c r="D55" s="25">
        <v>126</v>
      </c>
      <c r="E55" s="12" t="s">
        <v>319</v>
      </c>
      <c r="F55" s="26" t="s">
        <v>328</v>
      </c>
      <c r="G55" s="12" t="s">
        <v>320</v>
      </c>
      <c r="H55" s="12" t="s">
        <v>215</v>
      </c>
      <c r="I55" s="12" t="str">
        <f t="shared" si="0"/>
        <v>AMB GS MFDS</v>
      </c>
      <c r="J55" s="9">
        <v>4284</v>
      </c>
      <c r="K55" s="9">
        <v>3780</v>
      </c>
      <c r="L55" s="9">
        <v>4284</v>
      </c>
      <c r="M55" s="9">
        <v>4662.5697374755746</v>
      </c>
      <c r="N55" s="9">
        <v>4254.5948854464614</v>
      </c>
      <c r="O55" s="9">
        <v>4371.1591288833506</v>
      </c>
      <c r="P55" s="9">
        <v>4371.1591288833506</v>
      </c>
      <c r="Q55" s="9">
        <v>4371.1591288833506</v>
      </c>
      <c r="R55" s="9">
        <v>4429.4412506017952</v>
      </c>
      <c r="S55" s="9">
        <v>4429.4412506017952</v>
      </c>
      <c r="T55" s="9">
        <v>4079.7485202911275</v>
      </c>
      <c r="U55" s="9">
        <v>3747.6569907394296</v>
      </c>
      <c r="V55" s="21">
        <f t="shared" si="3"/>
        <v>51064.930021806242</v>
      </c>
    </row>
    <row r="56" spans="1:22" ht="12.75" customHeight="1">
      <c r="A56" s="7" t="s">
        <v>107</v>
      </c>
      <c r="B56" s="32" t="s">
        <v>274</v>
      </c>
      <c r="C56" s="28" t="s">
        <v>108</v>
      </c>
      <c r="D56" s="25">
        <v>126</v>
      </c>
      <c r="E56" s="12" t="s">
        <v>319</v>
      </c>
      <c r="F56" s="26" t="s">
        <v>328</v>
      </c>
      <c r="G56" s="12" t="s">
        <v>320</v>
      </c>
      <c r="H56" s="12" t="s">
        <v>215</v>
      </c>
      <c r="I56" s="12" t="str">
        <f t="shared" si="0"/>
        <v>AMB GS MFDS</v>
      </c>
      <c r="J56" s="9">
        <v>19530</v>
      </c>
      <c r="K56" s="9">
        <v>16380</v>
      </c>
      <c r="L56" s="9">
        <v>19782</v>
      </c>
      <c r="M56" s="9">
        <v>21029.141060859223</v>
      </c>
      <c r="N56" s="9">
        <v>19189.091218034042</v>
      </c>
      <c r="O56" s="9">
        <v>19714.819744555523</v>
      </c>
      <c r="P56" s="9">
        <v>19714.819744555523</v>
      </c>
      <c r="Q56" s="9">
        <v>19714.819744555523</v>
      </c>
      <c r="R56" s="9">
        <v>19977.684007816264</v>
      </c>
      <c r="S56" s="9">
        <v>19977.684007816264</v>
      </c>
      <c r="T56" s="9">
        <v>18400.49842825182</v>
      </c>
      <c r="U56" s="9">
        <v>16902.697856192124</v>
      </c>
      <c r="V56" s="21">
        <f t="shared" si="3"/>
        <v>230313.25581263629</v>
      </c>
    </row>
    <row r="57" spans="1:22" ht="12.75" customHeight="1">
      <c r="A57" s="7" t="s">
        <v>109</v>
      </c>
      <c r="B57" s="32" t="s">
        <v>275</v>
      </c>
      <c r="C57" s="28" t="s">
        <v>110</v>
      </c>
      <c r="D57" s="25">
        <v>126</v>
      </c>
      <c r="E57" s="12" t="s">
        <v>319</v>
      </c>
      <c r="F57" s="26" t="s">
        <v>328</v>
      </c>
      <c r="G57" s="12" t="s">
        <v>320</v>
      </c>
      <c r="H57" s="12" t="s">
        <v>215</v>
      </c>
      <c r="I57" s="12" t="str">
        <f t="shared" si="0"/>
        <v>AMB GS MFDS</v>
      </c>
      <c r="J57" s="9">
        <v>6048</v>
      </c>
      <c r="K57" s="9">
        <v>5796</v>
      </c>
      <c r="L57" s="9">
        <v>6048</v>
      </c>
      <c r="M57" s="9">
        <v>6755.9683951176685</v>
      </c>
      <c r="N57" s="9">
        <v>6164.8211605448723</v>
      </c>
      <c r="O57" s="9">
        <v>6333.7203704228141</v>
      </c>
      <c r="P57" s="9">
        <v>6333.7203704228141</v>
      </c>
      <c r="Q57" s="9">
        <v>6333.7203704228141</v>
      </c>
      <c r="R57" s="9">
        <v>6418.169975361785</v>
      </c>
      <c r="S57" s="9">
        <v>6418.169975361785</v>
      </c>
      <c r="T57" s="9">
        <v>5911.4723457279597</v>
      </c>
      <c r="U57" s="9">
        <v>5430.2784967857042</v>
      </c>
      <c r="V57" s="21">
        <f t="shared" si="3"/>
        <v>73992.041460168228</v>
      </c>
    </row>
    <row r="58" spans="1:22" ht="12.75" customHeight="1">
      <c r="A58" s="7" t="s">
        <v>111</v>
      </c>
      <c r="B58" s="32" t="s">
        <v>276</v>
      </c>
      <c r="C58" s="28" t="s">
        <v>112</v>
      </c>
      <c r="D58" s="25">
        <v>108</v>
      </c>
      <c r="E58" s="12" t="s">
        <v>319</v>
      </c>
      <c r="F58" s="26" t="s">
        <v>328</v>
      </c>
      <c r="G58" s="12" t="s">
        <v>320</v>
      </c>
      <c r="H58" s="12" t="s">
        <v>215</v>
      </c>
      <c r="I58" s="12" t="str">
        <f t="shared" si="0"/>
        <v>AMB GS MFDS</v>
      </c>
      <c r="J58" s="9">
        <v>6696</v>
      </c>
      <c r="K58" s="9">
        <v>5940</v>
      </c>
      <c r="L58" s="9">
        <v>6696</v>
      </c>
      <c r="M58" s="9">
        <v>7299.7083061935373</v>
      </c>
      <c r="N58" s="9">
        <v>6660.9838294016026</v>
      </c>
      <c r="O58" s="9">
        <v>6843.476537056441</v>
      </c>
      <c r="P58" s="9">
        <v>6843.476537056441</v>
      </c>
      <c r="Q58" s="9">
        <v>6843.476537056441</v>
      </c>
      <c r="R58" s="9">
        <v>6934.7228908838606</v>
      </c>
      <c r="S58" s="9">
        <v>6934.7228908838606</v>
      </c>
      <c r="T58" s="9">
        <v>6387.2447679193456</v>
      </c>
      <c r="U58" s="9">
        <v>5867.3230438107103</v>
      </c>
      <c r="V58" s="21">
        <f t="shared" si="3"/>
        <v>79947.135340262248</v>
      </c>
    </row>
    <row r="59" spans="1:22" ht="12.75" customHeight="1">
      <c r="A59" s="7" t="s">
        <v>113</v>
      </c>
      <c r="B59" s="32" t="s">
        <v>277</v>
      </c>
      <c r="C59" s="28" t="s">
        <v>114</v>
      </c>
      <c r="D59" s="25">
        <v>108</v>
      </c>
      <c r="E59" s="12" t="s">
        <v>319</v>
      </c>
      <c r="F59" s="26" t="s">
        <v>328</v>
      </c>
      <c r="G59" s="12" t="s">
        <v>320</v>
      </c>
      <c r="H59" s="12" t="s">
        <v>215</v>
      </c>
      <c r="I59" s="12" t="str">
        <f t="shared" si="0"/>
        <v>AMB GS MFDS</v>
      </c>
      <c r="J59" s="9">
        <v>7128</v>
      </c>
      <c r="K59" s="9">
        <v>7560</v>
      </c>
      <c r="L59" s="9">
        <v>7560</v>
      </c>
      <c r="M59" s="9">
        <v>8400.7816261221706</v>
      </c>
      <c r="N59" s="9">
        <v>7665.7132338364809</v>
      </c>
      <c r="O59" s="9">
        <v>7875.7327744895356</v>
      </c>
      <c r="P59" s="9">
        <v>7875.7327744895356</v>
      </c>
      <c r="Q59" s="9">
        <v>7875.7327744895356</v>
      </c>
      <c r="R59" s="9">
        <v>7980.7425448160629</v>
      </c>
      <c r="S59" s="9">
        <v>7980.7425448160629</v>
      </c>
      <c r="T59" s="9">
        <v>7350.6839228568997</v>
      </c>
      <c r="U59" s="9">
        <v>6752.3382515363483</v>
      </c>
      <c r="V59" s="21">
        <f t="shared" si="3"/>
        <v>92006.200447452633</v>
      </c>
    </row>
    <row r="60" spans="1:22" ht="12.75" customHeight="1">
      <c r="A60" s="7" t="s">
        <v>115</v>
      </c>
      <c r="B60" s="32" t="s">
        <v>278</v>
      </c>
      <c r="C60" s="28" t="s">
        <v>116</v>
      </c>
      <c r="D60" s="25">
        <v>108</v>
      </c>
      <c r="E60" s="12" t="s">
        <v>319</v>
      </c>
      <c r="F60" s="26" t="s">
        <v>328</v>
      </c>
      <c r="G60" s="12" t="s">
        <v>320</v>
      </c>
      <c r="H60" s="12" t="s">
        <v>215</v>
      </c>
      <c r="I60" s="12" t="str">
        <f t="shared" si="0"/>
        <v>AMB GS MFDS</v>
      </c>
      <c r="J60" s="9">
        <v>13500</v>
      </c>
      <c r="K60" s="9">
        <v>10800</v>
      </c>
      <c r="L60" s="9">
        <v>13500</v>
      </c>
      <c r="M60" s="9">
        <v>14273.172665741553</v>
      </c>
      <c r="N60" s="9">
        <v>13024.270057489168</v>
      </c>
      <c r="O60" s="9">
        <v>13381.099374132706</v>
      </c>
      <c r="P60" s="9">
        <v>13381.099374132706</v>
      </c>
      <c r="Q60" s="9">
        <v>13381.099374132706</v>
      </c>
      <c r="R60" s="9">
        <v>13559.514032454475</v>
      </c>
      <c r="S60" s="9">
        <v>13559.514032454475</v>
      </c>
      <c r="T60" s="9">
        <v>12489.02608252386</v>
      </c>
      <c r="U60" s="9">
        <v>11472.419359406418</v>
      </c>
      <c r="V60" s="21">
        <f t="shared" si="3"/>
        <v>156321.21435246809</v>
      </c>
    </row>
    <row r="61" spans="1:22" ht="12.75" customHeight="1">
      <c r="A61" s="8" t="s">
        <v>117</v>
      </c>
      <c r="B61" s="32" t="s">
        <v>279</v>
      </c>
      <c r="C61" s="28" t="s">
        <v>118</v>
      </c>
      <c r="D61" s="25">
        <v>108</v>
      </c>
      <c r="E61" s="12" t="s">
        <v>319</v>
      </c>
      <c r="F61" s="26" t="s">
        <v>328</v>
      </c>
      <c r="G61" s="12" t="s">
        <v>320</v>
      </c>
      <c r="H61" s="12" t="s">
        <v>215</v>
      </c>
      <c r="I61" s="12" t="str">
        <f t="shared" si="0"/>
        <v>AMB GS MFDS</v>
      </c>
      <c r="J61" s="9">
        <v>108</v>
      </c>
      <c r="K61" s="9">
        <v>108</v>
      </c>
      <c r="L61" s="9">
        <v>0</v>
      </c>
      <c r="M61" s="9">
        <v>81.560986661380312</v>
      </c>
      <c r="N61" s="9">
        <v>74.424400328509535</v>
      </c>
      <c r="O61" s="9">
        <v>76.463424995044036</v>
      </c>
      <c r="P61" s="9">
        <v>76.463424995044036</v>
      </c>
      <c r="Q61" s="9">
        <v>76.463424995044036</v>
      </c>
      <c r="R61" s="9">
        <v>77.482937328311294</v>
      </c>
      <c r="S61" s="9">
        <v>77.482937328311294</v>
      </c>
      <c r="T61" s="9">
        <v>71.365863328707775</v>
      </c>
      <c r="U61" s="9">
        <v>65.556682053750961</v>
      </c>
      <c r="V61" s="21">
        <f t="shared" si="3"/>
        <v>893.26408201410334</v>
      </c>
    </row>
    <row r="62" spans="1:22" ht="12.75" customHeight="1">
      <c r="A62" s="8" t="s">
        <v>119</v>
      </c>
      <c r="B62" s="32" t="s">
        <v>280</v>
      </c>
      <c r="C62" s="28" t="s">
        <v>120</v>
      </c>
      <c r="D62" s="25">
        <v>84</v>
      </c>
      <c r="E62" s="12" t="s">
        <v>319</v>
      </c>
      <c r="F62" s="26" t="s">
        <v>328</v>
      </c>
      <c r="G62" s="12" t="s">
        <v>320</v>
      </c>
      <c r="H62" s="12" t="s">
        <v>215</v>
      </c>
      <c r="I62" s="12" t="str">
        <f t="shared" si="0"/>
        <v>AMB GS MFDS</v>
      </c>
      <c r="J62" s="9">
        <v>5460</v>
      </c>
      <c r="K62" s="9">
        <v>5292</v>
      </c>
      <c r="L62" s="9">
        <v>5544</v>
      </c>
      <c r="M62" s="9">
        <v>6153.3233270085811</v>
      </c>
      <c r="N62" s="9">
        <v>5614.9075358953296</v>
      </c>
      <c r="O62" s="9">
        <v>5768.7406190705442</v>
      </c>
      <c r="P62" s="9">
        <v>5768.7406190705442</v>
      </c>
      <c r="Q62" s="9">
        <v>5768.7406190705442</v>
      </c>
      <c r="R62" s="9">
        <v>5845.657160658152</v>
      </c>
      <c r="S62" s="9">
        <v>5845.657160658152</v>
      </c>
      <c r="T62" s="9">
        <v>5384.1579111325082</v>
      </c>
      <c r="U62" s="9">
        <v>4945.8874571663218</v>
      </c>
      <c r="V62" s="21">
        <f t="shared" si="3"/>
        <v>67391.812409730672</v>
      </c>
    </row>
    <row r="63" spans="1:22" ht="12.75" customHeight="1">
      <c r="A63" s="8" t="s">
        <v>121</v>
      </c>
      <c r="B63" s="32" t="s">
        <v>281</v>
      </c>
      <c r="C63" s="28" t="s">
        <v>122</v>
      </c>
      <c r="D63" s="25">
        <v>72</v>
      </c>
      <c r="E63" s="12" t="s">
        <v>319</v>
      </c>
      <c r="F63" s="26" t="s">
        <v>328</v>
      </c>
      <c r="G63" s="12" t="s">
        <v>320</v>
      </c>
      <c r="H63" s="12" t="s">
        <v>215</v>
      </c>
      <c r="I63" s="12" t="str">
        <f t="shared" si="0"/>
        <v>AMB GS MFDS</v>
      </c>
      <c r="J63" s="9">
        <v>576</v>
      </c>
      <c r="K63" s="9">
        <v>576</v>
      </c>
      <c r="L63" s="9">
        <v>576</v>
      </c>
      <c r="M63" s="9">
        <v>652.4878932910425</v>
      </c>
      <c r="N63" s="9">
        <v>595.39520262807628</v>
      </c>
      <c r="O63" s="9">
        <v>611.70739996035229</v>
      </c>
      <c r="P63" s="9">
        <v>611.70739996035229</v>
      </c>
      <c r="Q63" s="9">
        <v>611.70739996035229</v>
      </c>
      <c r="R63" s="9">
        <v>619.86349862649035</v>
      </c>
      <c r="S63" s="9">
        <v>619.86349862649035</v>
      </c>
      <c r="T63" s="9">
        <v>570.9269066296622</v>
      </c>
      <c r="U63" s="9">
        <v>524.45345643000769</v>
      </c>
      <c r="V63" s="21">
        <f t="shared" si="3"/>
        <v>7146.1126561128267</v>
      </c>
    </row>
    <row r="64" spans="1:22" ht="12.75" customHeight="1">
      <c r="A64" s="8" t="s">
        <v>123</v>
      </c>
      <c r="B64" s="32" t="s">
        <v>282</v>
      </c>
      <c r="C64" s="28" t="s">
        <v>124</v>
      </c>
      <c r="D64" s="25">
        <v>72</v>
      </c>
      <c r="E64" s="12" t="s">
        <v>319</v>
      </c>
      <c r="F64" s="26" t="s">
        <v>328</v>
      </c>
      <c r="G64" s="12" t="s">
        <v>320</v>
      </c>
      <c r="H64" s="12" t="s">
        <v>215</v>
      </c>
      <c r="I64" s="12" t="str">
        <f t="shared" si="0"/>
        <v>AMB GS MFDS</v>
      </c>
      <c r="J64" s="9">
        <v>936</v>
      </c>
      <c r="K64" s="9">
        <v>864</v>
      </c>
      <c r="L64" s="9">
        <v>1008</v>
      </c>
      <c r="M64" s="9">
        <v>1060.292826597944</v>
      </c>
      <c r="N64" s="9">
        <v>967.51720427062389</v>
      </c>
      <c r="O64" s="9">
        <v>994.02452493557257</v>
      </c>
      <c r="P64" s="9">
        <v>994.02452493557257</v>
      </c>
      <c r="Q64" s="9">
        <v>994.02452493557257</v>
      </c>
      <c r="R64" s="9">
        <v>1007.2781852680469</v>
      </c>
      <c r="S64" s="9">
        <v>1007.2781852680469</v>
      </c>
      <c r="T64" s="9">
        <v>927.75622327320104</v>
      </c>
      <c r="U64" s="9">
        <v>852.23686669876247</v>
      </c>
      <c r="V64" s="21">
        <f t="shared" si="3"/>
        <v>11612.433066183343</v>
      </c>
    </row>
    <row r="65" spans="1:22" ht="12.75" customHeight="1">
      <c r="A65" s="8" t="s">
        <v>125</v>
      </c>
      <c r="B65" s="32" t="s">
        <v>283</v>
      </c>
      <c r="C65" s="28" t="s">
        <v>126</v>
      </c>
      <c r="D65" s="25">
        <v>72</v>
      </c>
      <c r="E65" s="12" t="s">
        <v>319</v>
      </c>
      <c r="F65" s="26" t="s">
        <v>328</v>
      </c>
      <c r="G65" s="12" t="s">
        <v>320</v>
      </c>
      <c r="H65" s="12" t="s">
        <v>215</v>
      </c>
      <c r="I65" s="12" t="str">
        <f t="shared" si="0"/>
        <v>AMB GS MFDS</v>
      </c>
      <c r="J65" s="9">
        <v>2304</v>
      </c>
      <c r="K65" s="9">
        <v>2088</v>
      </c>
      <c r="L65" s="9">
        <v>2304</v>
      </c>
      <c r="M65" s="9">
        <v>2528.3905865027896</v>
      </c>
      <c r="N65" s="9">
        <v>2307.1564101837953</v>
      </c>
      <c r="O65" s="9">
        <v>2370.3661748463651</v>
      </c>
      <c r="P65" s="9">
        <v>2370.3661748463651</v>
      </c>
      <c r="Q65" s="9">
        <v>2370.3661748463651</v>
      </c>
      <c r="R65" s="9">
        <v>2401.97105717765</v>
      </c>
      <c r="S65" s="9">
        <v>2401.97105717765</v>
      </c>
      <c r="T65" s="9">
        <v>2212.3417631899406</v>
      </c>
      <c r="U65" s="9">
        <v>2032.2571436662797</v>
      </c>
      <c r="V65" s="21">
        <f t="shared" si="3"/>
        <v>27691.186542437197</v>
      </c>
    </row>
    <row r="66" spans="1:22" ht="12.75" customHeight="1">
      <c r="A66" s="8" t="s">
        <v>127</v>
      </c>
      <c r="B66" s="32" t="s">
        <v>284</v>
      </c>
      <c r="C66" s="28" t="s">
        <v>128</v>
      </c>
      <c r="D66" s="25">
        <v>72</v>
      </c>
      <c r="E66" s="12" t="s">
        <v>319</v>
      </c>
      <c r="F66" s="26" t="s">
        <v>328</v>
      </c>
      <c r="G66" s="12" t="s">
        <v>320</v>
      </c>
      <c r="H66" s="12" t="s">
        <v>215</v>
      </c>
      <c r="I66" s="12" t="str">
        <f t="shared" ref="I66:I107" si="4">CONCATENATE(E66," ",G66," ",H66)</f>
        <v>AMB GS MFDS</v>
      </c>
      <c r="J66" s="9">
        <v>3384</v>
      </c>
      <c r="K66" s="9">
        <v>3168</v>
      </c>
      <c r="L66" s="9">
        <v>3456</v>
      </c>
      <c r="M66" s="9">
        <v>3778.9923819772876</v>
      </c>
      <c r="N66" s="9">
        <v>3448.3305485542746</v>
      </c>
      <c r="O66" s="9">
        <v>3542.805358103707</v>
      </c>
      <c r="P66" s="9">
        <v>3542.805358103707</v>
      </c>
      <c r="Q66" s="9">
        <v>3542.805358103707</v>
      </c>
      <c r="R66" s="9">
        <v>3590.0427628784232</v>
      </c>
      <c r="S66" s="9">
        <v>3590.0427628784232</v>
      </c>
      <c r="T66" s="9">
        <v>3306.6183342301265</v>
      </c>
      <c r="U66" s="9">
        <v>3037.4596018237944</v>
      </c>
      <c r="V66" s="21">
        <f t="shared" si="3"/>
        <v>41387.902466653439</v>
      </c>
    </row>
    <row r="67" spans="1:22" ht="12.75" customHeight="1">
      <c r="A67" s="8" t="s">
        <v>129</v>
      </c>
      <c r="B67" s="32" t="s">
        <v>285</v>
      </c>
      <c r="C67" s="28" t="s">
        <v>130</v>
      </c>
      <c r="D67" s="25">
        <v>63</v>
      </c>
      <c r="E67" s="12" t="s">
        <v>319</v>
      </c>
      <c r="F67" s="26" t="s">
        <v>328</v>
      </c>
      <c r="G67" s="12" t="s">
        <v>320</v>
      </c>
      <c r="H67" s="12" t="s">
        <v>215</v>
      </c>
      <c r="I67" s="12" t="str">
        <f t="shared" si="4"/>
        <v>AMB GS MFDS</v>
      </c>
      <c r="J67" s="9">
        <v>1323</v>
      </c>
      <c r="K67" s="9">
        <v>1071</v>
      </c>
      <c r="L67" s="9">
        <v>1323</v>
      </c>
      <c r="M67" s="9">
        <v>1403.5286454645861</v>
      </c>
      <c r="N67" s="9">
        <v>1280.7198889864349</v>
      </c>
      <c r="O67" s="9">
        <v>1315.8081051230495</v>
      </c>
      <c r="P67" s="9">
        <v>1315.8081051230495</v>
      </c>
      <c r="Q67" s="9">
        <v>1315.8081051230495</v>
      </c>
      <c r="R67" s="9">
        <v>1333.3522131913569</v>
      </c>
      <c r="S67" s="9">
        <v>1333.3522131913569</v>
      </c>
      <c r="T67" s="9">
        <v>1228.087564781513</v>
      </c>
      <c r="U67" s="9">
        <v>1128.1212370082978</v>
      </c>
      <c r="V67" s="21">
        <f t="shared" si="3"/>
        <v>15371.586077992693</v>
      </c>
    </row>
    <row r="68" spans="1:22" ht="12.75" customHeight="1">
      <c r="A68" s="8" t="s">
        <v>131</v>
      </c>
      <c r="B68" s="32" t="s">
        <v>286</v>
      </c>
      <c r="C68" s="28" t="s">
        <v>132</v>
      </c>
      <c r="D68" s="25">
        <v>63</v>
      </c>
      <c r="E68" s="12" t="s">
        <v>319</v>
      </c>
      <c r="F68" s="26" t="s">
        <v>328</v>
      </c>
      <c r="G68" s="12" t="s">
        <v>320</v>
      </c>
      <c r="H68" s="12" t="s">
        <v>215</v>
      </c>
      <c r="I68" s="12" t="str">
        <f t="shared" si="4"/>
        <v>AMB GS MFDS</v>
      </c>
      <c r="J68" s="9">
        <v>1197</v>
      </c>
      <c r="K68" s="9">
        <v>1071</v>
      </c>
      <c r="L68" s="9">
        <v>1197</v>
      </c>
      <c r="M68" s="9">
        <v>1308.3741610263091</v>
      </c>
      <c r="N68" s="9">
        <v>1193.8914219365072</v>
      </c>
      <c r="O68" s="9">
        <v>1226.6007759621648</v>
      </c>
      <c r="P68" s="9">
        <v>1226.6007759621648</v>
      </c>
      <c r="Q68" s="9">
        <v>1226.6007759621648</v>
      </c>
      <c r="R68" s="9">
        <v>1242.9554529749937</v>
      </c>
      <c r="S68" s="9">
        <v>1242.9554529749937</v>
      </c>
      <c r="T68" s="9">
        <v>1144.8273908980204</v>
      </c>
      <c r="U68" s="9">
        <v>1051.6384412789216</v>
      </c>
      <c r="V68" s="21">
        <f t="shared" si="3"/>
        <v>14329.444648976238</v>
      </c>
    </row>
    <row r="69" spans="1:22" ht="12.75" customHeight="1">
      <c r="A69" s="8" t="s">
        <v>133</v>
      </c>
      <c r="B69" s="29" t="s">
        <v>287</v>
      </c>
      <c r="C69" s="30" t="s">
        <v>134</v>
      </c>
      <c r="D69" s="31">
        <v>84</v>
      </c>
      <c r="E69" s="13" t="s">
        <v>319</v>
      </c>
      <c r="F69" s="15" t="s">
        <v>328</v>
      </c>
      <c r="G69" s="13" t="s">
        <v>320</v>
      </c>
      <c r="H69" s="13" t="s">
        <v>216</v>
      </c>
      <c r="I69" s="13" t="str">
        <f t="shared" si="4"/>
        <v>AMB GS MF ISS</v>
      </c>
      <c r="J69" s="9">
        <v>168</v>
      </c>
      <c r="K69" s="9">
        <v>168</v>
      </c>
      <c r="L69" s="9">
        <v>168</v>
      </c>
      <c r="M69" s="9">
        <v>203.2258064516129</v>
      </c>
      <c r="N69" s="9">
        <v>203.2258064516129</v>
      </c>
      <c r="O69" s="9">
        <v>203.2258064516129</v>
      </c>
      <c r="P69" s="9">
        <v>182.90322580645159</v>
      </c>
      <c r="Q69" s="9">
        <v>176.12903225806451</v>
      </c>
      <c r="R69" s="9">
        <v>169.35483870967741</v>
      </c>
      <c r="S69" s="9">
        <v>169.35483870967741</v>
      </c>
      <c r="T69" s="9">
        <v>155.8064516129032</v>
      </c>
      <c r="U69" s="9">
        <v>178.83870967741933</v>
      </c>
      <c r="V69" s="21">
        <f t="shared" ref="V69:V70" si="5">SUM(J69:U69)</f>
        <v>2146.0645161290317</v>
      </c>
    </row>
    <row r="70" spans="1:22" ht="12.75" customHeight="1">
      <c r="A70" s="8" t="s">
        <v>135</v>
      </c>
      <c r="B70" s="29" t="s">
        <v>288</v>
      </c>
      <c r="C70" s="30" t="s">
        <v>136</v>
      </c>
      <c r="D70" s="31">
        <v>72</v>
      </c>
      <c r="E70" s="13" t="s">
        <v>319</v>
      </c>
      <c r="F70" s="15" t="s">
        <v>328</v>
      </c>
      <c r="G70" s="13" t="s">
        <v>320</v>
      </c>
      <c r="H70" s="13" t="s">
        <v>216</v>
      </c>
      <c r="I70" s="13" t="str">
        <f t="shared" si="4"/>
        <v>AMB GS MF ISS</v>
      </c>
      <c r="J70" s="9">
        <v>96</v>
      </c>
      <c r="K70" s="9">
        <v>48</v>
      </c>
      <c r="L70" s="9">
        <v>96</v>
      </c>
      <c r="M70" s="9">
        <v>96.774193548387089</v>
      </c>
      <c r="N70" s="9">
        <v>96.774193548387089</v>
      </c>
      <c r="O70" s="9">
        <v>96.774193548387089</v>
      </c>
      <c r="P70" s="9">
        <v>87.096774193548384</v>
      </c>
      <c r="Q70" s="9">
        <v>83.870967741935488</v>
      </c>
      <c r="R70" s="9">
        <v>80.645161290322577</v>
      </c>
      <c r="S70" s="9">
        <v>80.645161290322577</v>
      </c>
      <c r="T70" s="9">
        <v>74.193548387096769</v>
      </c>
      <c r="U70" s="9">
        <v>85.161290322580641</v>
      </c>
      <c r="V70" s="21">
        <f t="shared" si="5"/>
        <v>1021.9354838709677</v>
      </c>
    </row>
    <row r="71" spans="1:22">
      <c r="A71" s="7" t="s">
        <v>137</v>
      </c>
      <c r="B71" s="32" t="s">
        <v>289</v>
      </c>
      <c r="C71" s="28" t="s">
        <v>138</v>
      </c>
      <c r="D71" s="25">
        <v>72</v>
      </c>
      <c r="E71" s="12" t="s">
        <v>319</v>
      </c>
      <c r="F71" s="26" t="s">
        <v>328</v>
      </c>
      <c r="G71" s="12" t="s">
        <v>320</v>
      </c>
      <c r="H71" s="12" t="s">
        <v>218</v>
      </c>
      <c r="I71" s="12" t="str">
        <f t="shared" si="4"/>
        <v>AMB GS MF OEM</v>
      </c>
      <c r="J71" s="9">
        <v>1440</v>
      </c>
      <c r="K71" s="9">
        <v>1440</v>
      </c>
      <c r="L71" s="9">
        <v>1440</v>
      </c>
      <c r="M71" s="9">
        <v>2044.2930153321975</v>
      </c>
      <c r="N71" s="9">
        <v>1431.0051107325382</v>
      </c>
      <c r="O71" s="9">
        <v>1431.0051107325382</v>
      </c>
      <c r="P71" s="9">
        <v>1226.5758091993184</v>
      </c>
      <c r="Q71" s="9">
        <v>1226.5758091993184</v>
      </c>
      <c r="R71" s="9">
        <v>1635.4344122657581</v>
      </c>
      <c r="S71" s="9">
        <v>1635.4344122657581</v>
      </c>
      <c r="T71" s="9">
        <v>1308.3475298126064</v>
      </c>
      <c r="U71" s="9">
        <v>1227.3935264054514</v>
      </c>
      <c r="V71" s="21">
        <f t="shared" ref="V71:V73" si="6">SUM(J71:U71)</f>
        <v>17486.064735945489</v>
      </c>
    </row>
    <row r="72" spans="1:22" ht="12.75" customHeight="1">
      <c r="A72" s="7" t="s">
        <v>139</v>
      </c>
      <c r="B72" s="32" t="s">
        <v>290</v>
      </c>
      <c r="C72" s="28" t="s">
        <v>140</v>
      </c>
      <c r="D72" s="25">
        <v>63</v>
      </c>
      <c r="E72" s="12" t="s">
        <v>319</v>
      </c>
      <c r="F72" s="26" t="s">
        <v>328</v>
      </c>
      <c r="G72" s="12" t="s">
        <v>320</v>
      </c>
      <c r="H72" s="12" t="s">
        <v>218</v>
      </c>
      <c r="I72" s="12" t="str">
        <f t="shared" si="4"/>
        <v>AMB GS MF OEM</v>
      </c>
      <c r="J72" s="9">
        <v>2016</v>
      </c>
      <c r="K72" s="9">
        <v>1890</v>
      </c>
      <c r="L72" s="9">
        <v>2016</v>
      </c>
      <c r="M72" s="9">
        <v>2802.3850085178874</v>
      </c>
      <c r="N72" s="9">
        <v>1961.6695059625213</v>
      </c>
      <c r="O72" s="9">
        <v>1961.6695059625213</v>
      </c>
      <c r="P72" s="9">
        <v>1681.4310051107325</v>
      </c>
      <c r="Q72" s="9">
        <v>1681.4310051107325</v>
      </c>
      <c r="R72" s="9">
        <v>2241.9080068143098</v>
      </c>
      <c r="S72" s="9">
        <v>2241.9080068143098</v>
      </c>
      <c r="T72" s="9">
        <v>1793.526405451448</v>
      </c>
      <c r="U72" s="9">
        <v>1682.5519591141397</v>
      </c>
      <c r="V72" s="21">
        <f t="shared" si="6"/>
        <v>23970.480408858602</v>
      </c>
    </row>
    <row r="73" spans="1:22" ht="12.75" customHeight="1">
      <c r="A73" s="7" t="s">
        <v>141</v>
      </c>
      <c r="B73" s="32" t="s">
        <v>291</v>
      </c>
      <c r="C73" s="28" t="s">
        <v>142</v>
      </c>
      <c r="D73" s="25">
        <v>108</v>
      </c>
      <c r="E73" s="12" t="s">
        <v>319</v>
      </c>
      <c r="F73" s="26" t="s">
        <v>328</v>
      </c>
      <c r="G73" s="12" t="s">
        <v>320</v>
      </c>
      <c r="H73" s="12" t="s">
        <v>218</v>
      </c>
      <c r="I73" s="12" t="str">
        <f t="shared" si="4"/>
        <v>AMB GS MF OEM</v>
      </c>
      <c r="J73" s="9">
        <v>108</v>
      </c>
      <c r="K73" s="9">
        <v>108</v>
      </c>
      <c r="L73" s="9">
        <v>108</v>
      </c>
      <c r="M73" s="9">
        <v>153.32197614991483</v>
      </c>
      <c r="N73" s="9">
        <v>107.32538330494037</v>
      </c>
      <c r="O73" s="9">
        <v>107.32538330494037</v>
      </c>
      <c r="P73" s="9">
        <v>91.993185689948888</v>
      </c>
      <c r="Q73" s="9">
        <v>91.993185689948888</v>
      </c>
      <c r="R73" s="9">
        <v>122.65758091993186</v>
      </c>
      <c r="S73" s="9">
        <v>122.65758091993186</v>
      </c>
      <c r="T73" s="9">
        <v>98.126064735945491</v>
      </c>
      <c r="U73" s="9">
        <v>92.054514480408855</v>
      </c>
      <c r="V73" s="21">
        <f t="shared" si="6"/>
        <v>1311.4548551959113</v>
      </c>
    </row>
    <row r="74" spans="1:22" ht="12.75" customHeight="1">
      <c r="A74" s="8" t="s">
        <v>143</v>
      </c>
      <c r="B74" s="32" t="s">
        <v>292</v>
      </c>
      <c r="C74" s="28" t="s">
        <v>144</v>
      </c>
      <c r="D74" s="25">
        <v>108</v>
      </c>
      <c r="E74" s="12" t="s">
        <v>319</v>
      </c>
      <c r="F74" s="26" t="s">
        <v>328</v>
      </c>
      <c r="G74" s="12" t="s">
        <v>320</v>
      </c>
      <c r="H74" s="12" t="s">
        <v>324</v>
      </c>
      <c r="I74" s="12" t="str">
        <f t="shared" si="4"/>
        <v>AMB GS CALCIUM</v>
      </c>
      <c r="J74" s="9">
        <v>324</v>
      </c>
      <c r="K74" s="9">
        <v>324</v>
      </c>
      <c r="L74" s="9">
        <v>324</v>
      </c>
      <c r="M74" s="9">
        <v>365.85365853658533</v>
      </c>
      <c r="N74" s="9">
        <v>278.04878048780483</v>
      </c>
      <c r="O74" s="9">
        <v>329.26829268292681</v>
      </c>
      <c r="P74" s="9">
        <v>329.26829268292681</v>
      </c>
      <c r="Q74" s="9">
        <v>365.85365853658533</v>
      </c>
      <c r="R74" s="9">
        <v>402.4390243902439</v>
      </c>
      <c r="S74" s="9">
        <v>365.85365853658533</v>
      </c>
      <c r="T74" s="9">
        <v>365.85365853658533</v>
      </c>
      <c r="U74" s="9">
        <v>376.97560975609753</v>
      </c>
      <c r="V74" s="21">
        <f t="shared" ref="V74:V79" si="7">SUM(J74:U74)</f>
        <v>4151.4146341463411</v>
      </c>
    </row>
    <row r="75" spans="1:22" ht="12.75" customHeight="1">
      <c r="A75" s="8" t="s">
        <v>145</v>
      </c>
      <c r="B75" s="32" t="s">
        <v>293</v>
      </c>
      <c r="C75" s="28" t="s">
        <v>146</v>
      </c>
      <c r="D75" s="25">
        <v>108</v>
      </c>
      <c r="E75" s="12" t="s">
        <v>319</v>
      </c>
      <c r="F75" s="26" t="s">
        <v>328</v>
      </c>
      <c r="G75" s="12" t="s">
        <v>320</v>
      </c>
      <c r="H75" s="12" t="s">
        <v>324</v>
      </c>
      <c r="I75" s="12" t="str">
        <f t="shared" si="4"/>
        <v>AMB GS CALCIUM</v>
      </c>
      <c r="J75" s="9">
        <v>432</v>
      </c>
      <c r="K75" s="9">
        <v>324</v>
      </c>
      <c r="L75" s="9">
        <v>432</v>
      </c>
      <c r="M75" s="9">
        <v>447.15447154471548</v>
      </c>
      <c r="N75" s="9">
        <v>339.83739837398372</v>
      </c>
      <c r="O75" s="9">
        <v>402.4390243902439</v>
      </c>
      <c r="P75" s="9">
        <v>402.4390243902439</v>
      </c>
      <c r="Q75" s="9">
        <v>447.15447154471548</v>
      </c>
      <c r="R75" s="9">
        <v>491.869918699187</v>
      </c>
      <c r="S75" s="9">
        <v>447.15447154471548</v>
      </c>
      <c r="T75" s="9">
        <v>447.15447154471548</v>
      </c>
      <c r="U75" s="9">
        <v>460.7479674796748</v>
      </c>
      <c r="V75" s="21">
        <f t="shared" si="7"/>
        <v>5073.9512195121952</v>
      </c>
    </row>
    <row r="76" spans="1:22">
      <c r="A76" s="7" t="s">
        <v>147</v>
      </c>
      <c r="B76" s="32" t="s">
        <v>294</v>
      </c>
      <c r="C76" s="28" t="s">
        <v>148</v>
      </c>
      <c r="D76" s="25">
        <v>108</v>
      </c>
      <c r="E76" s="12" t="s">
        <v>319</v>
      </c>
      <c r="F76" s="26" t="s">
        <v>328</v>
      </c>
      <c r="G76" s="12" t="s">
        <v>320</v>
      </c>
      <c r="H76" s="12" t="s">
        <v>324</v>
      </c>
      <c r="I76" s="12" t="str">
        <f t="shared" si="4"/>
        <v>AMB GS CALCIUM</v>
      </c>
      <c r="J76" s="9">
        <v>2808</v>
      </c>
      <c r="K76" s="9">
        <v>2376</v>
      </c>
      <c r="L76" s="9">
        <v>2808</v>
      </c>
      <c r="M76" s="9">
        <v>2945.1300813008133</v>
      </c>
      <c r="N76" s="9">
        <v>2286.1788617886182</v>
      </c>
      <c r="O76" s="9">
        <v>2707.3170731707319</v>
      </c>
      <c r="P76" s="9">
        <v>2644.3170731707319</v>
      </c>
      <c r="Q76" s="9">
        <v>3008.1300813008133</v>
      </c>
      <c r="R76" s="9">
        <v>3308.9430894308948</v>
      </c>
      <c r="S76" s="9">
        <v>3008.1300813008133</v>
      </c>
      <c r="T76" s="9">
        <v>2945.1300813008133</v>
      </c>
      <c r="U76" s="9">
        <v>3099.5772357723581</v>
      </c>
      <c r="V76" s="21">
        <f t="shared" si="7"/>
        <v>33944.85365853658</v>
      </c>
    </row>
    <row r="77" spans="1:22" ht="12.75" customHeight="1">
      <c r="A77" s="8" t="s">
        <v>149</v>
      </c>
      <c r="B77" s="32" t="s">
        <v>295</v>
      </c>
      <c r="C77" s="28" t="s">
        <v>150</v>
      </c>
      <c r="D77" s="25">
        <v>84</v>
      </c>
      <c r="E77" s="12" t="s">
        <v>319</v>
      </c>
      <c r="F77" s="26" t="s">
        <v>328</v>
      </c>
      <c r="G77" s="12" t="s">
        <v>320</v>
      </c>
      <c r="H77" s="12" t="s">
        <v>324</v>
      </c>
      <c r="I77" s="12" t="str">
        <f t="shared" si="4"/>
        <v>AMB GS CALCIUM</v>
      </c>
      <c r="J77" s="9">
        <v>324</v>
      </c>
      <c r="K77" s="9">
        <v>216</v>
      </c>
      <c r="L77" s="9">
        <v>324</v>
      </c>
      <c r="M77" s="9">
        <v>325.20325203252037</v>
      </c>
      <c r="N77" s="9">
        <v>247.15447154471548</v>
      </c>
      <c r="O77" s="9">
        <v>292.6829268292683</v>
      </c>
      <c r="P77" s="9">
        <v>292.6829268292683</v>
      </c>
      <c r="Q77" s="9">
        <v>325.20325203252037</v>
      </c>
      <c r="R77" s="9">
        <v>357.72357723577238</v>
      </c>
      <c r="S77" s="9">
        <v>325.20325203252037</v>
      </c>
      <c r="T77" s="9">
        <v>325.20325203252037</v>
      </c>
      <c r="U77" s="9">
        <v>335.08943089430898</v>
      </c>
      <c r="V77" s="21">
        <f t="shared" si="7"/>
        <v>3690.1463414634145</v>
      </c>
    </row>
    <row r="78" spans="1:22" ht="12.75" customHeight="1">
      <c r="A78" s="8" t="s">
        <v>151</v>
      </c>
      <c r="B78" s="32" t="s">
        <v>296</v>
      </c>
      <c r="C78" s="28" t="s">
        <v>152</v>
      </c>
      <c r="D78" s="25">
        <v>63</v>
      </c>
      <c r="E78" s="12" t="s">
        <v>319</v>
      </c>
      <c r="F78" s="26" t="s">
        <v>328</v>
      </c>
      <c r="G78" s="12" t="s">
        <v>320</v>
      </c>
      <c r="H78" s="12" t="s">
        <v>324</v>
      </c>
      <c r="I78" s="12" t="str">
        <f t="shared" si="4"/>
        <v>AMB GS CALCIUM</v>
      </c>
      <c r="J78" s="9">
        <v>0</v>
      </c>
      <c r="K78" s="9">
        <v>0</v>
      </c>
      <c r="L78" s="9">
        <v>0</v>
      </c>
      <c r="M78" s="9">
        <v>63</v>
      </c>
      <c r="N78" s="9">
        <v>0</v>
      </c>
      <c r="O78" s="9">
        <v>0</v>
      </c>
      <c r="P78" s="9">
        <v>63</v>
      </c>
      <c r="Q78" s="9">
        <v>0</v>
      </c>
      <c r="R78" s="9">
        <v>0</v>
      </c>
      <c r="S78" s="9">
        <v>0</v>
      </c>
      <c r="T78" s="9">
        <v>63</v>
      </c>
      <c r="U78" s="9">
        <v>0</v>
      </c>
      <c r="V78" s="21">
        <f t="shared" si="7"/>
        <v>189</v>
      </c>
    </row>
    <row r="79" spans="1:22" ht="12.75" customHeight="1">
      <c r="A79" s="7" t="s">
        <v>153</v>
      </c>
      <c r="B79" s="32" t="s">
        <v>297</v>
      </c>
      <c r="C79" s="28" t="s">
        <v>154</v>
      </c>
      <c r="D79" s="25">
        <v>63</v>
      </c>
      <c r="E79" s="12" t="s">
        <v>319</v>
      </c>
      <c r="F79" s="26" t="s">
        <v>328</v>
      </c>
      <c r="G79" s="12" t="s">
        <v>320</v>
      </c>
      <c r="H79" s="12" t="s">
        <v>324</v>
      </c>
      <c r="I79" s="12" t="str">
        <f t="shared" si="4"/>
        <v>AMB GS CALCIUM</v>
      </c>
      <c r="J79" s="9">
        <v>840</v>
      </c>
      <c r="K79" s="9">
        <v>588</v>
      </c>
      <c r="L79" s="9">
        <v>840</v>
      </c>
      <c r="M79" s="9">
        <v>853.65853658536594</v>
      </c>
      <c r="N79" s="9">
        <v>648.78048780487813</v>
      </c>
      <c r="O79" s="9">
        <v>768.29268292682934</v>
      </c>
      <c r="P79" s="9">
        <v>768.29268292682934</v>
      </c>
      <c r="Q79" s="9">
        <v>853.65853658536594</v>
      </c>
      <c r="R79" s="9">
        <v>939.02439024390253</v>
      </c>
      <c r="S79" s="9">
        <v>853.65853658536594</v>
      </c>
      <c r="T79" s="9">
        <v>853.65853658536594</v>
      </c>
      <c r="U79" s="9">
        <v>879.60975609756099</v>
      </c>
      <c r="V79" s="21">
        <f t="shared" si="7"/>
        <v>9686.6341463414647</v>
      </c>
    </row>
    <row r="80" spans="1:22" ht="12.75" customHeight="1">
      <c r="A80" s="8" t="s">
        <v>155</v>
      </c>
      <c r="B80" s="29" t="s">
        <v>298</v>
      </c>
      <c r="C80" s="30" t="s">
        <v>156</v>
      </c>
      <c r="D80" s="31">
        <v>1440</v>
      </c>
      <c r="E80" s="13" t="s">
        <v>321</v>
      </c>
      <c r="F80" s="15" t="s">
        <v>327</v>
      </c>
      <c r="G80" s="13" t="s">
        <v>320</v>
      </c>
      <c r="H80" s="13" t="s">
        <v>322</v>
      </c>
      <c r="I80" s="13" t="str">
        <f t="shared" si="4"/>
        <v>MCB GS PREMIUM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21">
        <f t="shared" ref="V80:V91" si="8">SUM(J80:U80)</f>
        <v>0</v>
      </c>
    </row>
    <row r="81" spans="1:22" ht="12.75" customHeight="1">
      <c r="A81" s="8" t="s">
        <v>157</v>
      </c>
      <c r="B81" s="29" t="s">
        <v>298</v>
      </c>
      <c r="C81" s="30" t="s">
        <v>158</v>
      </c>
      <c r="D81" s="31">
        <v>1440</v>
      </c>
      <c r="E81" s="13" t="s">
        <v>321</v>
      </c>
      <c r="F81" s="15" t="s">
        <v>327</v>
      </c>
      <c r="G81" s="13" t="s">
        <v>320</v>
      </c>
      <c r="H81" s="13" t="s">
        <v>322</v>
      </c>
      <c r="I81" s="13" t="str">
        <f t="shared" si="4"/>
        <v>MCB GS PREMIUM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21">
        <f t="shared" si="8"/>
        <v>0</v>
      </c>
    </row>
    <row r="82" spans="1:22" ht="12.75" customHeight="1">
      <c r="A82" s="8" t="s">
        <v>161</v>
      </c>
      <c r="B82" s="29" t="s">
        <v>298</v>
      </c>
      <c r="C82" s="30" t="s">
        <v>162</v>
      </c>
      <c r="D82" s="31">
        <v>960</v>
      </c>
      <c r="E82" s="13" t="s">
        <v>321</v>
      </c>
      <c r="F82" s="15" t="s">
        <v>327</v>
      </c>
      <c r="G82" s="13" t="s">
        <v>320</v>
      </c>
      <c r="H82" s="13" t="s">
        <v>322</v>
      </c>
      <c r="I82" s="13" t="str">
        <f t="shared" si="4"/>
        <v>MCB GS PREMIUM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21">
        <f t="shared" si="8"/>
        <v>0</v>
      </c>
    </row>
    <row r="83" spans="1:22" ht="12.75" customHeight="1">
      <c r="A83" s="8" t="s">
        <v>163</v>
      </c>
      <c r="B83" s="29" t="s">
        <v>298</v>
      </c>
      <c r="C83" s="30" t="s">
        <v>164</v>
      </c>
      <c r="D83" s="31">
        <v>960</v>
      </c>
      <c r="E83" s="13" t="s">
        <v>321</v>
      </c>
      <c r="F83" s="15" t="s">
        <v>327</v>
      </c>
      <c r="G83" s="13" t="s">
        <v>320</v>
      </c>
      <c r="H83" s="13" t="s">
        <v>322</v>
      </c>
      <c r="I83" s="13" t="str">
        <f t="shared" si="4"/>
        <v>MCB GS PREMIUM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21">
        <f t="shared" si="8"/>
        <v>0</v>
      </c>
    </row>
    <row r="84" spans="1:22" ht="12.75" customHeight="1">
      <c r="A84" s="8" t="s">
        <v>165</v>
      </c>
      <c r="B84" s="29" t="s">
        <v>298</v>
      </c>
      <c r="C84" s="30" t="s">
        <v>166</v>
      </c>
      <c r="D84" s="31">
        <v>720</v>
      </c>
      <c r="E84" s="13" t="s">
        <v>321</v>
      </c>
      <c r="F84" s="15" t="s">
        <v>327</v>
      </c>
      <c r="G84" s="13" t="s">
        <v>320</v>
      </c>
      <c r="H84" s="13" t="s">
        <v>322</v>
      </c>
      <c r="I84" s="13" t="str">
        <f t="shared" si="4"/>
        <v>MCB GS PREMIUM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21">
        <f t="shared" si="8"/>
        <v>0</v>
      </c>
    </row>
    <row r="85" spans="1:22">
      <c r="A85" s="7" t="s">
        <v>167</v>
      </c>
      <c r="B85" s="29" t="s">
        <v>299</v>
      </c>
      <c r="C85" s="30" t="s">
        <v>168</v>
      </c>
      <c r="D85" s="31">
        <v>378</v>
      </c>
      <c r="E85" s="13" t="s">
        <v>321</v>
      </c>
      <c r="F85" s="15" t="s">
        <v>327</v>
      </c>
      <c r="G85" s="13" t="s">
        <v>320</v>
      </c>
      <c r="H85" s="13" t="s">
        <v>322</v>
      </c>
      <c r="I85" s="13" t="str">
        <f t="shared" si="4"/>
        <v>MCB GS PREMIUM</v>
      </c>
      <c r="J85" s="9">
        <v>5292</v>
      </c>
      <c r="K85" s="9">
        <v>5292</v>
      </c>
      <c r="L85" s="9">
        <v>5292</v>
      </c>
      <c r="M85" s="9">
        <v>4720.4022056438534</v>
      </c>
      <c r="N85" s="9">
        <v>3433.0197859228028</v>
      </c>
      <c r="O85" s="9">
        <v>4291.2747324035035</v>
      </c>
      <c r="P85" s="9">
        <v>4291.2747324035035</v>
      </c>
      <c r="Q85" s="9">
        <v>4291.2747324035035</v>
      </c>
      <c r="R85" s="9">
        <v>4291.2747324035035</v>
      </c>
      <c r="S85" s="9">
        <v>4291.2747324035035</v>
      </c>
      <c r="T85" s="9">
        <v>4291.2747324035035</v>
      </c>
      <c r="U85" s="9">
        <v>3142.9296140123261</v>
      </c>
      <c r="V85" s="21">
        <f t="shared" si="8"/>
        <v>52920</v>
      </c>
    </row>
    <row r="86" spans="1:22" ht="12.75" customHeight="1">
      <c r="A86" s="7" t="s">
        <v>169</v>
      </c>
      <c r="B86" s="29" t="s">
        <v>300</v>
      </c>
      <c r="C86" s="30" t="s">
        <v>170</v>
      </c>
      <c r="D86" s="31">
        <v>378</v>
      </c>
      <c r="E86" s="13" t="s">
        <v>321</v>
      </c>
      <c r="F86" s="15" t="s">
        <v>327</v>
      </c>
      <c r="G86" s="13" t="s">
        <v>320</v>
      </c>
      <c r="H86" s="13" t="s">
        <v>322</v>
      </c>
      <c r="I86" s="13" t="str">
        <f t="shared" si="4"/>
        <v>MCB GS PREMIUM</v>
      </c>
      <c r="J86" s="9">
        <v>3024</v>
      </c>
      <c r="K86" s="9">
        <v>3024</v>
      </c>
      <c r="L86" s="9">
        <v>3024</v>
      </c>
      <c r="M86" s="9">
        <v>2697.3726889393447</v>
      </c>
      <c r="N86" s="9">
        <v>1961.7255919558872</v>
      </c>
      <c r="O86" s="9">
        <v>2452.1569899448591</v>
      </c>
      <c r="P86" s="9">
        <v>2452.1569899448591</v>
      </c>
      <c r="Q86" s="9">
        <v>2452.1569899448591</v>
      </c>
      <c r="R86" s="9">
        <v>2452.1569899448591</v>
      </c>
      <c r="S86" s="9">
        <v>2452.1569899448591</v>
      </c>
      <c r="T86" s="9">
        <v>2452.1569899448591</v>
      </c>
      <c r="U86" s="9">
        <v>1795.9597794356146</v>
      </c>
      <c r="V86" s="21">
        <f t="shared" si="8"/>
        <v>30240</v>
      </c>
    </row>
    <row r="87" spans="1:22" ht="12.75" customHeight="1">
      <c r="A87" s="8" t="s">
        <v>171</v>
      </c>
      <c r="B87" s="29" t="s">
        <v>301</v>
      </c>
      <c r="C87" s="30" t="s">
        <v>172</v>
      </c>
      <c r="D87" s="31">
        <v>504</v>
      </c>
      <c r="E87" s="13" t="s">
        <v>321</v>
      </c>
      <c r="F87" s="15" t="s">
        <v>327</v>
      </c>
      <c r="G87" s="13" t="s">
        <v>320</v>
      </c>
      <c r="H87" s="13" t="s">
        <v>322</v>
      </c>
      <c r="I87" s="13" t="str">
        <f t="shared" si="4"/>
        <v>MCB GS PREMIUM</v>
      </c>
      <c r="J87" s="9">
        <v>2016</v>
      </c>
      <c r="K87" s="9">
        <v>2016</v>
      </c>
      <c r="L87" s="9">
        <v>2016</v>
      </c>
      <c r="M87" s="9">
        <v>1798.2484592928965</v>
      </c>
      <c r="N87" s="9">
        <v>1307.8170613039249</v>
      </c>
      <c r="O87" s="9">
        <v>1634.7713266299061</v>
      </c>
      <c r="P87" s="9">
        <v>1634.7713266299061</v>
      </c>
      <c r="Q87" s="9">
        <v>1634.7713266299061</v>
      </c>
      <c r="R87" s="9">
        <v>1634.7713266299061</v>
      </c>
      <c r="S87" s="9">
        <v>1634.7713266299061</v>
      </c>
      <c r="T87" s="9">
        <v>1634.7713266299061</v>
      </c>
      <c r="U87" s="9">
        <v>1197.3065196237433</v>
      </c>
      <c r="V87" s="21">
        <f t="shared" si="8"/>
        <v>20160.000000000007</v>
      </c>
    </row>
    <row r="88" spans="1:22" ht="12.75" customHeight="1">
      <c r="A88" s="8" t="s">
        <v>173</v>
      </c>
      <c r="B88" s="29" t="s">
        <v>298</v>
      </c>
      <c r="C88" s="30" t="s">
        <v>174</v>
      </c>
      <c r="D88" s="31">
        <v>630</v>
      </c>
      <c r="E88" s="13" t="s">
        <v>321</v>
      </c>
      <c r="F88" s="15" t="s">
        <v>327</v>
      </c>
      <c r="G88" s="13" t="s">
        <v>320</v>
      </c>
      <c r="H88" s="13" t="s">
        <v>322</v>
      </c>
      <c r="I88" s="13" t="str">
        <f t="shared" si="4"/>
        <v>MCB GS PREMIUM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21">
        <f t="shared" si="8"/>
        <v>0</v>
      </c>
    </row>
    <row r="89" spans="1:22" ht="12.75" customHeight="1">
      <c r="A89" s="8" t="s">
        <v>175</v>
      </c>
      <c r="B89" s="29" t="s">
        <v>302</v>
      </c>
      <c r="C89" s="30" t="s">
        <v>176</v>
      </c>
      <c r="D89" s="31">
        <v>1000</v>
      </c>
      <c r="E89" s="13" t="s">
        <v>321</v>
      </c>
      <c r="F89" s="15" t="s">
        <v>327</v>
      </c>
      <c r="G89" s="13" t="s">
        <v>320</v>
      </c>
      <c r="H89" s="13" t="s">
        <v>322</v>
      </c>
      <c r="I89" s="13" t="str">
        <f t="shared" si="4"/>
        <v>MCB GS PREMIUM</v>
      </c>
      <c r="J89" s="9">
        <v>2000</v>
      </c>
      <c r="K89" s="9">
        <v>2000</v>
      </c>
      <c r="L89" s="9">
        <v>2000</v>
      </c>
      <c r="M89" s="9">
        <v>1783.9766461239051</v>
      </c>
      <c r="N89" s="9">
        <v>1297.4375608173857</v>
      </c>
      <c r="O89" s="9">
        <v>1621.796951021732</v>
      </c>
      <c r="P89" s="9">
        <v>1621.796951021732</v>
      </c>
      <c r="Q89" s="9">
        <v>1621.796951021732</v>
      </c>
      <c r="R89" s="9">
        <v>1621.796951021732</v>
      </c>
      <c r="S89" s="9">
        <v>1621.796951021732</v>
      </c>
      <c r="T89" s="9">
        <v>1621.796951021732</v>
      </c>
      <c r="U89" s="9">
        <v>1187.8040869283166</v>
      </c>
      <c r="V89" s="21">
        <f t="shared" si="8"/>
        <v>20000</v>
      </c>
    </row>
    <row r="90" spans="1:22" ht="12.75" customHeight="1">
      <c r="A90" s="8" t="s">
        <v>177</v>
      </c>
      <c r="B90" s="29" t="s">
        <v>298</v>
      </c>
      <c r="C90" s="30" t="s">
        <v>178</v>
      </c>
      <c r="D90" s="31">
        <v>720</v>
      </c>
      <c r="E90" s="13" t="s">
        <v>321</v>
      </c>
      <c r="F90" s="15" t="s">
        <v>327</v>
      </c>
      <c r="G90" s="13" t="s">
        <v>320</v>
      </c>
      <c r="H90" s="13" t="s">
        <v>322</v>
      </c>
      <c r="I90" s="13" t="str">
        <f t="shared" si="4"/>
        <v>MCB GS PREMIUM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21">
        <f t="shared" si="8"/>
        <v>0</v>
      </c>
    </row>
    <row r="91" spans="1:22" ht="12.75" customHeight="1">
      <c r="A91" s="8" t="s">
        <v>179</v>
      </c>
      <c r="B91" s="29" t="s">
        <v>298</v>
      </c>
      <c r="C91" s="30" t="s">
        <v>180</v>
      </c>
      <c r="D91" s="31">
        <v>720</v>
      </c>
      <c r="E91" s="13" t="s">
        <v>321</v>
      </c>
      <c r="F91" s="15" t="s">
        <v>327</v>
      </c>
      <c r="G91" s="13" t="s">
        <v>320</v>
      </c>
      <c r="H91" s="13" t="s">
        <v>322</v>
      </c>
      <c r="I91" s="13" t="str">
        <f t="shared" si="4"/>
        <v>MCB GS PREMIUM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21">
        <f t="shared" si="8"/>
        <v>0</v>
      </c>
    </row>
    <row r="92" spans="1:22" ht="12.75" customHeight="1">
      <c r="A92" s="7" t="s">
        <v>181</v>
      </c>
      <c r="B92" s="32" t="s">
        <v>303</v>
      </c>
      <c r="C92" s="28" t="s">
        <v>182</v>
      </c>
      <c r="D92" s="25">
        <v>432</v>
      </c>
      <c r="E92" s="12" t="s">
        <v>321</v>
      </c>
      <c r="F92" s="26" t="s">
        <v>327</v>
      </c>
      <c r="G92" s="12" t="s">
        <v>320</v>
      </c>
      <c r="H92" s="12" t="s">
        <v>325</v>
      </c>
      <c r="I92" s="12" t="str">
        <f t="shared" si="4"/>
        <v>MCB GS PREMIUM KIT</v>
      </c>
      <c r="J92" s="9">
        <v>432</v>
      </c>
      <c r="K92" s="9">
        <v>432</v>
      </c>
      <c r="L92" s="9">
        <v>432</v>
      </c>
      <c r="M92" s="9">
        <v>440.18321558885179</v>
      </c>
      <c r="N92" s="9">
        <v>251.53326605077245</v>
      </c>
      <c r="O92" s="9">
        <v>345.85824081981212</v>
      </c>
      <c r="P92" s="9">
        <v>345.85824081981212</v>
      </c>
      <c r="Q92" s="9">
        <v>345.85824081981212</v>
      </c>
      <c r="R92" s="9">
        <v>345.85824081981212</v>
      </c>
      <c r="S92" s="9">
        <v>345.85824081981212</v>
      </c>
      <c r="T92" s="9">
        <v>345.85824081981212</v>
      </c>
      <c r="U92" s="9">
        <v>290.67184224827264</v>
      </c>
      <c r="V92" s="21">
        <f t="shared" ref="V92:V95" si="9">SUM(J92:U92)</f>
        <v>4353.5377688067701</v>
      </c>
    </row>
    <row r="93" spans="1:22" ht="12.75" customHeight="1">
      <c r="A93" s="7" t="s">
        <v>183</v>
      </c>
      <c r="B93" s="32" t="s">
        <v>304</v>
      </c>
      <c r="C93" s="28" t="s">
        <v>184</v>
      </c>
      <c r="D93" s="25">
        <v>480</v>
      </c>
      <c r="E93" s="12" t="s">
        <v>321</v>
      </c>
      <c r="F93" s="26" t="s">
        <v>327</v>
      </c>
      <c r="G93" s="12" t="s">
        <v>320</v>
      </c>
      <c r="H93" s="12" t="s">
        <v>325</v>
      </c>
      <c r="I93" s="12" t="str">
        <f t="shared" si="4"/>
        <v>MCB GS PREMIUM KIT</v>
      </c>
      <c r="J93" s="9">
        <v>3840</v>
      </c>
      <c r="K93" s="9">
        <v>3840</v>
      </c>
      <c r="L93" s="9">
        <v>3840</v>
      </c>
      <c r="M93" s="9">
        <v>3912.7396941231268</v>
      </c>
      <c r="N93" s="9">
        <v>2235.8512537846441</v>
      </c>
      <c r="O93" s="9">
        <v>3074.2954739538854</v>
      </c>
      <c r="P93" s="9">
        <v>3074.2954739538854</v>
      </c>
      <c r="Q93" s="9">
        <v>3074.2954739538854</v>
      </c>
      <c r="R93" s="9">
        <v>3074.2954739538854</v>
      </c>
      <c r="S93" s="9">
        <v>3074.2954739538854</v>
      </c>
      <c r="T93" s="9">
        <v>3074.2954739538854</v>
      </c>
      <c r="U93" s="9">
        <v>2583.7497088735345</v>
      </c>
      <c r="V93" s="21">
        <f t="shared" si="9"/>
        <v>38698.113500504609</v>
      </c>
    </row>
    <row r="94" spans="1:22" ht="12.75" customHeight="1">
      <c r="A94" s="7" t="s">
        <v>185</v>
      </c>
      <c r="B94" s="32" t="s">
        <v>305</v>
      </c>
      <c r="C94" s="28" t="s">
        <v>186</v>
      </c>
      <c r="D94" s="25">
        <v>432</v>
      </c>
      <c r="E94" s="12" t="s">
        <v>321</v>
      </c>
      <c r="F94" s="26" t="s">
        <v>327</v>
      </c>
      <c r="G94" s="12" t="s">
        <v>320</v>
      </c>
      <c r="H94" s="12" t="s">
        <v>325</v>
      </c>
      <c r="I94" s="12" t="str">
        <f t="shared" si="4"/>
        <v>MCB GS PREMIUM KIT</v>
      </c>
      <c r="J94" s="9">
        <v>60480</v>
      </c>
      <c r="K94" s="9">
        <v>60480</v>
      </c>
      <c r="L94" s="9">
        <v>60480</v>
      </c>
      <c r="M94" s="9">
        <v>61625.650182439247</v>
      </c>
      <c r="N94" s="9">
        <v>35214.657247108138</v>
      </c>
      <c r="O94" s="9">
        <v>48420.153714773696</v>
      </c>
      <c r="P94" s="9">
        <v>48420.153714773696</v>
      </c>
      <c r="Q94" s="9">
        <v>48420.153714773696</v>
      </c>
      <c r="R94" s="9">
        <v>48420.153714773696</v>
      </c>
      <c r="S94" s="9">
        <v>48420.153714773696</v>
      </c>
      <c r="T94" s="9">
        <v>48420.153714773696</v>
      </c>
      <c r="U94" s="9">
        <v>40694.057914758167</v>
      </c>
      <c r="V94" s="21">
        <f t="shared" si="9"/>
        <v>609495.28763294779</v>
      </c>
    </row>
    <row r="95" spans="1:22" ht="12.75" customHeight="1">
      <c r="A95" s="7" t="s">
        <v>187</v>
      </c>
      <c r="B95" s="32" t="s">
        <v>306</v>
      </c>
      <c r="C95" s="28" t="s">
        <v>188</v>
      </c>
      <c r="D95" s="25">
        <v>320</v>
      </c>
      <c r="E95" s="12" t="s">
        <v>321</v>
      </c>
      <c r="F95" s="26" t="s">
        <v>327</v>
      </c>
      <c r="G95" s="12" t="s">
        <v>320</v>
      </c>
      <c r="H95" s="12" t="s">
        <v>325</v>
      </c>
      <c r="I95" s="12" t="str">
        <f t="shared" si="4"/>
        <v>MCB GS PREMIUM KIT</v>
      </c>
      <c r="J95" s="9">
        <v>4480</v>
      </c>
      <c r="K95" s="9">
        <v>2880</v>
      </c>
      <c r="L95" s="9">
        <v>4480</v>
      </c>
      <c r="M95" s="9">
        <v>4021.4269078487687</v>
      </c>
      <c r="N95" s="9">
        <v>2297.9582330564394</v>
      </c>
      <c r="O95" s="9">
        <v>3159.6925704526043</v>
      </c>
      <c r="P95" s="9">
        <v>3159.6925704526043</v>
      </c>
      <c r="Q95" s="9">
        <v>3159.6925704526043</v>
      </c>
      <c r="R95" s="9">
        <v>3159.6925704526043</v>
      </c>
      <c r="S95" s="9">
        <v>3159.6925704526043</v>
      </c>
      <c r="T95" s="9">
        <v>3159.6925704526043</v>
      </c>
      <c r="U95" s="9">
        <v>2655.5205341200212</v>
      </c>
      <c r="V95" s="21">
        <f t="shared" si="9"/>
        <v>39773.061097740858</v>
      </c>
    </row>
    <row r="96" spans="1:22" ht="12.75" customHeight="1">
      <c r="A96" s="7" t="s">
        <v>189</v>
      </c>
      <c r="B96" s="29" t="s">
        <v>307</v>
      </c>
      <c r="C96" s="30" t="s">
        <v>190</v>
      </c>
      <c r="D96" s="31">
        <v>450</v>
      </c>
      <c r="E96" s="13" t="s">
        <v>321</v>
      </c>
      <c r="F96" s="15" t="s">
        <v>328</v>
      </c>
      <c r="G96" s="13" t="s">
        <v>320</v>
      </c>
      <c r="H96" s="14" t="s">
        <v>220</v>
      </c>
      <c r="I96" s="13" t="str">
        <f t="shared" si="4"/>
        <v>MCB GS VRLA</v>
      </c>
      <c r="J96" s="9">
        <v>110250</v>
      </c>
      <c r="K96" s="9">
        <v>93600</v>
      </c>
      <c r="L96" s="9">
        <v>112500</v>
      </c>
      <c r="M96" s="9">
        <v>113079.38033583987</v>
      </c>
      <c r="N96" s="9">
        <v>89827.556962740986</v>
      </c>
      <c r="O96" s="9">
        <v>110297.11087239215</v>
      </c>
      <c r="P96" s="9">
        <v>115265.44919997737</v>
      </c>
      <c r="Q96" s="9">
        <v>115265.44919997737</v>
      </c>
      <c r="R96" s="9">
        <v>115265.44919997737</v>
      </c>
      <c r="S96" s="9">
        <v>111290.77853790919</v>
      </c>
      <c r="T96" s="9">
        <v>106322.44021032396</v>
      </c>
      <c r="U96" s="9">
        <v>95696.158195284661</v>
      </c>
      <c r="V96" s="21">
        <f t="shared" ref="V96:V103" si="10">SUM(J96:U96)</f>
        <v>1288659.772714423</v>
      </c>
    </row>
    <row r="97" spans="1:22" ht="12.75" customHeight="1">
      <c r="A97" s="7" t="s">
        <v>191</v>
      </c>
      <c r="B97" s="29" t="s">
        <v>308</v>
      </c>
      <c r="C97" s="30" t="s">
        <v>192</v>
      </c>
      <c r="D97" s="31">
        <v>600</v>
      </c>
      <c r="E97" s="13" t="s">
        <v>321</v>
      </c>
      <c r="F97" s="15" t="s">
        <v>328</v>
      </c>
      <c r="G97" s="13" t="s">
        <v>320</v>
      </c>
      <c r="H97" s="14" t="s">
        <v>220</v>
      </c>
      <c r="I97" s="13" t="str">
        <f t="shared" si="4"/>
        <v>MCB GS VRLA</v>
      </c>
      <c r="J97" s="9">
        <v>11400</v>
      </c>
      <c r="K97" s="9">
        <v>9000</v>
      </c>
      <c r="L97" s="9">
        <v>11400</v>
      </c>
      <c r="M97" s="9">
        <v>11366.917321573283</v>
      </c>
      <c r="N97" s="9">
        <v>9029.6074329545245</v>
      </c>
      <c r="O97" s="9">
        <v>11087.239215242833</v>
      </c>
      <c r="P97" s="9">
        <v>11586.664405118638</v>
      </c>
      <c r="Q97" s="9">
        <v>11586.664405118638</v>
      </c>
      <c r="R97" s="9">
        <v>11586.664405118638</v>
      </c>
      <c r="S97" s="9">
        <v>11187.124253217995</v>
      </c>
      <c r="T97" s="9">
        <v>10687.69906334219</v>
      </c>
      <c r="U97" s="9">
        <v>9619.528467235823</v>
      </c>
      <c r="V97" s="21">
        <f t="shared" si="10"/>
        <v>129538.10896892258</v>
      </c>
    </row>
    <row r="98" spans="1:22" ht="12.75" customHeight="1">
      <c r="A98" s="7" t="s">
        <v>193</v>
      </c>
      <c r="B98" s="29" t="s">
        <v>309</v>
      </c>
      <c r="C98" s="30" t="s">
        <v>194</v>
      </c>
      <c r="D98" s="31">
        <v>600</v>
      </c>
      <c r="E98" s="13" t="s">
        <v>321</v>
      </c>
      <c r="F98" s="15" t="s">
        <v>328</v>
      </c>
      <c r="G98" s="13" t="s">
        <v>320</v>
      </c>
      <c r="H98" s="14" t="s">
        <v>220</v>
      </c>
      <c r="I98" s="13" t="str">
        <f t="shared" si="4"/>
        <v>MCB GS VRLA</v>
      </c>
      <c r="J98" s="9">
        <v>348000</v>
      </c>
      <c r="K98" s="9">
        <v>294000</v>
      </c>
      <c r="L98" s="9">
        <v>351000</v>
      </c>
      <c r="M98" s="9">
        <v>354948.07862648647</v>
      </c>
      <c r="N98" s="9">
        <v>281962.26984037238</v>
      </c>
      <c r="O98" s="9">
        <v>346214.73398541304</v>
      </c>
      <c r="P98" s="9">
        <v>361809.99227304425</v>
      </c>
      <c r="Q98" s="9">
        <v>361809.99227304425</v>
      </c>
      <c r="R98" s="9">
        <v>361809.99227304425</v>
      </c>
      <c r="S98" s="9">
        <v>349333.78564293927</v>
      </c>
      <c r="T98" s="9">
        <v>333738.52735530806</v>
      </c>
      <c r="U98" s="9">
        <v>300383.38892972236</v>
      </c>
      <c r="V98" s="21">
        <f t="shared" si="10"/>
        <v>4045010.7611993742</v>
      </c>
    </row>
    <row r="99" spans="1:22" ht="12.75" customHeight="1">
      <c r="A99" s="7" t="s">
        <v>195</v>
      </c>
      <c r="B99" s="29" t="s">
        <v>310</v>
      </c>
      <c r="C99" s="30" t="s">
        <v>196</v>
      </c>
      <c r="D99" s="31">
        <v>600</v>
      </c>
      <c r="E99" s="13" t="s">
        <v>321</v>
      </c>
      <c r="F99" s="15" t="s">
        <v>328</v>
      </c>
      <c r="G99" s="13" t="s">
        <v>320</v>
      </c>
      <c r="H99" s="14" t="s">
        <v>220</v>
      </c>
      <c r="I99" s="13" t="str">
        <f t="shared" si="4"/>
        <v>MCB GS VRLA</v>
      </c>
      <c r="J99" s="9">
        <v>4800</v>
      </c>
      <c r="K99" s="9">
        <v>3600</v>
      </c>
      <c r="L99" s="9">
        <v>4800</v>
      </c>
      <c r="M99" s="9">
        <v>4718.3430391436277</v>
      </c>
      <c r="N99" s="9">
        <v>3748.1389344339536</v>
      </c>
      <c r="O99" s="9">
        <v>4602.2502402894788</v>
      </c>
      <c r="P99" s="9">
        <v>4809.5588096718875</v>
      </c>
      <c r="Q99" s="9">
        <v>4809.5588096718875</v>
      </c>
      <c r="R99" s="9">
        <v>4809.5588096718875</v>
      </c>
      <c r="S99" s="9">
        <v>4643.7119541659604</v>
      </c>
      <c r="T99" s="9">
        <v>4436.4033847835517</v>
      </c>
      <c r="U99" s="9">
        <v>3993.0118165884551</v>
      </c>
      <c r="V99" s="21">
        <f t="shared" si="10"/>
        <v>53770.535798420693</v>
      </c>
    </row>
    <row r="100" spans="1:22">
      <c r="A100" s="7" t="s">
        <v>197</v>
      </c>
      <c r="B100" s="29" t="s">
        <v>311</v>
      </c>
      <c r="C100" s="30" t="s">
        <v>198</v>
      </c>
      <c r="D100" s="31">
        <v>500</v>
      </c>
      <c r="E100" s="13" t="s">
        <v>321</v>
      </c>
      <c r="F100" s="15" t="s">
        <v>328</v>
      </c>
      <c r="G100" s="13" t="s">
        <v>320</v>
      </c>
      <c r="H100" s="14" t="s">
        <v>220</v>
      </c>
      <c r="I100" s="13" t="str">
        <f t="shared" si="4"/>
        <v>MCB GS VRLA</v>
      </c>
      <c r="J100" s="9">
        <v>60000</v>
      </c>
      <c r="K100" s="9">
        <v>55000</v>
      </c>
      <c r="L100" s="9">
        <v>65000</v>
      </c>
      <c r="M100" s="9">
        <v>64341.041442867638</v>
      </c>
      <c r="N100" s="9">
        <v>51110.985469553911</v>
      </c>
      <c r="O100" s="9">
        <v>62757.957822129247</v>
      </c>
      <c r="P100" s="9">
        <v>65584.892859162093</v>
      </c>
      <c r="Q100" s="9">
        <v>65584.892859162093</v>
      </c>
      <c r="R100" s="9">
        <v>65584.892859162093</v>
      </c>
      <c r="S100" s="9">
        <v>63323.344829535818</v>
      </c>
      <c r="T100" s="9">
        <v>60496.409792502964</v>
      </c>
      <c r="U100" s="9">
        <v>54450.161135297109</v>
      </c>
      <c r="V100" s="21">
        <f t="shared" si="10"/>
        <v>733234.57906937297</v>
      </c>
    </row>
    <row r="101" spans="1:22" ht="12.75" customHeight="1">
      <c r="A101" s="7" t="s">
        <v>199</v>
      </c>
      <c r="B101" s="29" t="s">
        <v>312</v>
      </c>
      <c r="C101" s="30" t="s">
        <v>200</v>
      </c>
      <c r="D101" s="31">
        <v>500</v>
      </c>
      <c r="E101" s="13" t="s">
        <v>321</v>
      </c>
      <c r="F101" s="15" t="s">
        <v>328</v>
      </c>
      <c r="G101" s="13" t="s">
        <v>320</v>
      </c>
      <c r="H101" s="14" t="s">
        <v>220</v>
      </c>
      <c r="I101" s="13" t="str">
        <f t="shared" si="4"/>
        <v>MCB GS VRLA</v>
      </c>
      <c r="J101" s="9">
        <v>15000</v>
      </c>
      <c r="K101" s="9">
        <v>11000</v>
      </c>
      <c r="L101" s="9">
        <v>14000</v>
      </c>
      <c r="M101" s="9">
        <v>14298.009209526143</v>
      </c>
      <c r="N101" s="9">
        <v>11357.99677101198</v>
      </c>
      <c r="O101" s="9">
        <v>13946.212849362055</v>
      </c>
      <c r="P101" s="9">
        <v>14574.420635369355</v>
      </c>
      <c r="Q101" s="9">
        <v>14574.420635369355</v>
      </c>
      <c r="R101" s="9">
        <v>14574.420635369355</v>
      </c>
      <c r="S101" s="9">
        <v>14071.854406563514</v>
      </c>
      <c r="T101" s="9">
        <v>13443.646620556216</v>
      </c>
      <c r="U101" s="9">
        <v>12100.035807843802</v>
      </c>
      <c r="V101" s="21">
        <f t="shared" si="10"/>
        <v>162941.0175709718</v>
      </c>
    </row>
    <row r="102" spans="1:22" ht="12.75" customHeight="1">
      <c r="A102" s="8" t="s">
        <v>201</v>
      </c>
      <c r="B102" s="29" t="s">
        <v>313</v>
      </c>
      <c r="C102" s="30" t="s">
        <v>202</v>
      </c>
      <c r="D102" s="31">
        <v>500</v>
      </c>
      <c r="E102" s="13" t="s">
        <v>321</v>
      </c>
      <c r="F102" s="15" t="s">
        <v>328</v>
      </c>
      <c r="G102" s="13" t="s">
        <v>320</v>
      </c>
      <c r="H102" s="14" t="s">
        <v>220</v>
      </c>
      <c r="I102" s="13" t="str">
        <f t="shared" si="4"/>
        <v>MCB GS VRLA</v>
      </c>
      <c r="J102" s="9">
        <v>5400</v>
      </c>
      <c r="K102" s="9">
        <v>3600</v>
      </c>
      <c r="L102" s="9">
        <v>5400</v>
      </c>
      <c r="M102" s="9">
        <v>5147.2833154294112</v>
      </c>
      <c r="N102" s="9">
        <v>4088.878837564313</v>
      </c>
      <c r="O102" s="9">
        <v>5020.6366257703403</v>
      </c>
      <c r="P102" s="9">
        <v>5246.7914287329677</v>
      </c>
      <c r="Q102" s="9">
        <v>5246.7914287329677</v>
      </c>
      <c r="R102" s="9">
        <v>5246.7914287329677</v>
      </c>
      <c r="S102" s="9">
        <v>5065.867586362865</v>
      </c>
      <c r="T102" s="9">
        <v>4839.7127834002376</v>
      </c>
      <c r="U102" s="9">
        <v>4356.0128908237693</v>
      </c>
      <c r="V102" s="21">
        <f t="shared" si="10"/>
        <v>58658.766325549848</v>
      </c>
    </row>
    <row r="103" spans="1:22" ht="12.75" customHeight="1">
      <c r="A103" s="8" t="s">
        <v>203</v>
      </c>
      <c r="B103" s="29" t="s">
        <v>314</v>
      </c>
      <c r="C103" s="30" t="s">
        <v>204</v>
      </c>
      <c r="D103" s="31">
        <v>440</v>
      </c>
      <c r="E103" s="13" t="s">
        <v>321</v>
      </c>
      <c r="F103" s="15" t="s">
        <v>328</v>
      </c>
      <c r="G103" s="13" t="s">
        <v>320</v>
      </c>
      <c r="H103" s="14" t="s">
        <v>220</v>
      </c>
      <c r="I103" s="13" t="str">
        <f t="shared" si="4"/>
        <v>MCB GS VRLA</v>
      </c>
      <c r="J103" s="9">
        <v>1320</v>
      </c>
      <c r="K103" s="9">
        <v>440</v>
      </c>
      <c r="L103" s="9">
        <v>1320</v>
      </c>
      <c r="M103" s="9">
        <v>1100.946709133513</v>
      </c>
      <c r="N103" s="9">
        <v>874.56575136792253</v>
      </c>
      <c r="O103" s="9">
        <v>1073.8583894008782</v>
      </c>
      <c r="P103" s="9">
        <v>1122.2303889234404</v>
      </c>
      <c r="Q103" s="9">
        <v>1122.2303889234404</v>
      </c>
      <c r="R103" s="9">
        <v>1122.2303889234404</v>
      </c>
      <c r="S103" s="9">
        <v>1083.5327893053907</v>
      </c>
      <c r="T103" s="9">
        <v>1035.1607897828287</v>
      </c>
      <c r="U103" s="9">
        <v>931.70275720397285</v>
      </c>
      <c r="V103" s="21">
        <f t="shared" si="10"/>
        <v>12546.458352964828</v>
      </c>
    </row>
    <row r="104" spans="1:22" ht="12.75" customHeight="1">
      <c r="A104" s="7" t="s">
        <v>207</v>
      </c>
      <c r="B104" s="32" t="s">
        <v>315</v>
      </c>
      <c r="C104" s="28" t="s">
        <v>208</v>
      </c>
      <c r="D104" s="25">
        <v>432</v>
      </c>
      <c r="E104" s="12" t="s">
        <v>321</v>
      </c>
      <c r="F104" s="26" t="s">
        <v>327</v>
      </c>
      <c r="G104" s="12" t="s">
        <v>326</v>
      </c>
      <c r="H104" s="12" t="s">
        <v>325</v>
      </c>
      <c r="I104" s="12" t="str">
        <f t="shared" si="4"/>
        <v>MCB ASPIRA PREMIUM KIT</v>
      </c>
      <c r="J104" s="9">
        <v>10800</v>
      </c>
      <c r="K104" s="9">
        <v>9504</v>
      </c>
      <c r="L104" s="9">
        <v>10368</v>
      </c>
      <c r="M104" s="9">
        <v>10368</v>
      </c>
      <c r="N104" s="9">
        <v>7000</v>
      </c>
      <c r="O104" s="9">
        <v>9000</v>
      </c>
      <c r="P104" s="9">
        <v>10000</v>
      </c>
      <c r="Q104" s="9">
        <v>10000</v>
      </c>
      <c r="R104" s="9">
        <v>10000</v>
      </c>
      <c r="S104" s="9">
        <v>12760</v>
      </c>
      <c r="T104" s="9">
        <v>9000</v>
      </c>
      <c r="U104" s="9">
        <v>10000</v>
      </c>
      <c r="V104" s="21">
        <f t="shared" ref="V104:V107" si="11">SUM(J104:U104)</f>
        <v>118800</v>
      </c>
    </row>
    <row r="105" spans="1:22" ht="12.75" customHeight="1">
      <c r="A105" s="7" t="s">
        <v>209</v>
      </c>
      <c r="B105" s="32" t="s">
        <v>316</v>
      </c>
      <c r="C105" s="28" t="s">
        <v>210</v>
      </c>
      <c r="D105" s="25">
        <v>600</v>
      </c>
      <c r="E105" s="12" t="s">
        <v>321</v>
      </c>
      <c r="F105" s="26" t="s">
        <v>328</v>
      </c>
      <c r="G105" s="12" t="s">
        <v>326</v>
      </c>
      <c r="H105" s="33" t="s">
        <v>220</v>
      </c>
      <c r="I105" s="12" t="str">
        <f t="shared" si="4"/>
        <v>MCB ASPIRA VRLA</v>
      </c>
      <c r="J105" s="9">
        <v>63600</v>
      </c>
      <c r="K105" s="9">
        <v>57600</v>
      </c>
      <c r="L105" s="9">
        <v>64800</v>
      </c>
      <c r="M105" s="9">
        <v>64666.504065040652</v>
      </c>
      <c r="N105" s="9">
        <v>33394.308943089432</v>
      </c>
      <c r="O105" s="9">
        <v>57337.398373983742</v>
      </c>
      <c r="P105" s="9">
        <v>57967.479674796748</v>
      </c>
      <c r="Q105" s="9">
        <v>59857.723577235774</v>
      </c>
      <c r="R105" s="9">
        <v>59857.723577235774</v>
      </c>
      <c r="S105" s="9">
        <v>57967.479674796748</v>
      </c>
      <c r="T105" s="9">
        <v>57967.479674796748</v>
      </c>
      <c r="U105" s="9">
        <v>49378.211382113826</v>
      </c>
      <c r="V105" s="21">
        <f t="shared" si="11"/>
        <v>684394.30894308956</v>
      </c>
    </row>
    <row r="106" spans="1:22" ht="12.75" customHeight="1">
      <c r="A106" s="7" t="s">
        <v>211</v>
      </c>
      <c r="B106" s="32" t="s">
        <v>317</v>
      </c>
      <c r="C106" s="28" t="s">
        <v>212</v>
      </c>
      <c r="D106" s="25">
        <v>450</v>
      </c>
      <c r="E106" s="12" t="s">
        <v>321</v>
      </c>
      <c r="F106" s="26" t="s">
        <v>328</v>
      </c>
      <c r="G106" s="12" t="s">
        <v>326</v>
      </c>
      <c r="H106" s="33" t="s">
        <v>220</v>
      </c>
      <c r="I106" s="12" t="str">
        <f t="shared" si="4"/>
        <v>MCB ASPIRA VRLA</v>
      </c>
      <c r="J106" s="9">
        <v>18000</v>
      </c>
      <c r="K106" s="9">
        <v>16200</v>
      </c>
      <c r="L106" s="9">
        <v>18000</v>
      </c>
      <c r="M106" s="9">
        <v>18148.341463414632</v>
      </c>
      <c r="N106" s="9">
        <v>9371.9512195121952</v>
      </c>
      <c r="O106" s="9">
        <v>16091.463414634145</v>
      </c>
      <c r="P106" s="9">
        <v>16268.292682926829</v>
      </c>
      <c r="Q106" s="9">
        <v>16798.780487804877</v>
      </c>
      <c r="R106" s="9">
        <v>16798.780487804877</v>
      </c>
      <c r="S106" s="9">
        <v>16268.292682926829</v>
      </c>
      <c r="T106" s="9">
        <v>16268.292682926829</v>
      </c>
      <c r="U106" s="9">
        <v>13857.756097560974</v>
      </c>
      <c r="V106" s="21">
        <f t="shared" si="11"/>
        <v>192071.95121951221</v>
      </c>
    </row>
    <row r="107" spans="1:22" ht="12.75" customHeight="1">
      <c r="A107" s="7" t="s">
        <v>213</v>
      </c>
      <c r="B107" s="32" t="s">
        <v>318</v>
      </c>
      <c r="C107" s="28" t="s">
        <v>214</v>
      </c>
      <c r="D107" s="25">
        <v>500</v>
      </c>
      <c r="E107" s="12" t="s">
        <v>321</v>
      </c>
      <c r="F107" s="26" t="s">
        <v>328</v>
      </c>
      <c r="G107" s="12" t="s">
        <v>326</v>
      </c>
      <c r="H107" s="33" t="s">
        <v>220</v>
      </c>
      <c r="I107" s="12" t="str">
        <f t="shared" si="4"/>
        <v>MCB ASPIRA VRLA</v>
      </c>
      <c r="J107" s="9">
        <v>20000</v>
      </c>
      <c r="K107" s="9">
        <v>17000</v>
      </c>
      <c r="L107" s="9">
        <v>20000</v>
      </c>
      <c r="M107" s="9">
        <v>19817.154471544716</v>
      </c>
      <c r="N107" s="9">
        <v>10233.739837398374</v>
      </c>
      <c r="O107" s="9">
        <v>17571.138211382113</v>
      </c>
      <c r="P107" s="9">
        <v>17764.227642276423</v>
      </c>
      <c r="Q107" s="9">
        <v>18343.495934959348</v>
      </c>
      <c r="R107" s="9">
        <v>18343.495934959348</v>
      </c>
      <c r="S107" s="9">
        <v>17764.227642276423</v>
      </c>
      <c r="T107" s="9">
        <v>17764.227642276423</v>
      </c>
      <c r="U107" s="9">
        <v>15132.032520325203</v>
      </c>
      <c r="V107" s="21">
        <f t="shared" si="11"/>
        <v>209733.73983739837</v>
      </c>
    </row>
    <row r="108" spans="1:22" ht="13.5" customHeight="1">
      <c r="D108" s="4"/>
    </row>
    <row r="109" spans="1:22" s="2" customFormat="1" ht="15.75" customHeight="1">
      <c r="D109" s="10"/>
      <c r="V109" s="22"/>
    </row>
  </sheetData>
  <mergeCells count="8">
    <mergeCell ref="G1:G2"/>
    <mergeCell ref="H1:H2"/>
    <mergeCell ref="I1:I2"/>
    <mergeCell ref="B1:B2"/>
    <mergeCell ref="C1:C2"/>
    <mergeCell ref="D1:D2"/>
    <mergeCell ref="E1:E2"/>
    <mergeCell ref="F1:F2"/>
  </mergeCells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1743-D1B6-4070-B855-0710B87ABEB6}">
  <dimension ref="A1:B11"/>
  <sheetViews>
    <sheetView workbookViewId="0">
      <selection sqref="A1:XFD1"/>
    </sheetView>
  </sheetViews>
  <sheetFormatPr defaultRowHeight="15"/>
  <cols>
    <col min="1" max="1" width="12" bestFit="1" customWidth="1"/>
  </cols>
  <sheetData>
    <row r="1" spans="1:2">
      <c r="A1" s="42" t="s">
        <v>349</v>
      </c>
      <c r="B1" s="42"/>
    </row>
    <row r="2" spans="1:2">
      <c r="A2" s="43" t="s">
        <v>351</v>
      </c>
      <c r="B2" s="43" t="s">
        <v>352</v>
      </c>
    </row>
    <row r="3" spans="1:2">
      <c r="A3" s="44" t="s">
        <v>219</v>
      </c>
      <c r="B3" s="44"/>
    </row>
    <row r="4" spans="1:2">
      <c r="A4" s="44" t="s">
        <v>353</v>
      </c>
      <c r="B4" s="44"/>
    </row>
    <row r="5" spans="1:2">
      <c r="A5" s="44" t="s">
        <v>216</v>
      </c>
      <c r="B5" s="44"/>
    </row>
    <row r="6" spans="1:2">
      <c r="A6" s="44" t="s">
        <v>218</v>
      </c>
      <c r="B6" s="44"/>
    </row>
    <row r="7" spans="1:2">
      <c r="A7" s="44" t="s">
        <v>217</v>
      </c>
      <c r="B7" s="44"/>
    </row>
    <row r="8" spans="1:2">
      <c r="A8" s="44" t="s">
        <v>215</v>
      </c>
      <c r="B8" s="44"/>
    </row>
    <row r="9" spans="1:2">
      <c r="A9" s="44" t="s">
        <v>354</v>
      </c>
      <c r="B9" s="44"/>
    </row>
    <row r="10" spans="1:2">
      <c r="A10" s="44" t="s">
        <v>355</v>
      </c>
      <c r="B10" s="44"/>
    </row>
    <row r="11" spans="1:2">
      <c r="A11" s="44" t="s">
        <v>220</v>
      </c>
      <c r="B11" s="44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B985-97E1-4D79-A77D-61FD79B04A31}">
  <dimension ref="A1:B5"/>
  <sheetViews>
    <sheetView workbookViewId="0">
      <selection sqref="A1:B5"/>
    </sheetView>
  </sheetViews>
  <sheetFormatPr defaultRowHeight="15"/>
  <sheetData>
    <row r="1" spans="1:2">
      <c r="A1" s="42" t="s">
        <v>366</v>
      </c>
      <c r="B1" s="42"/>
    </row>
    <row r="2" spans="1:2">
      <c r="A2" s="43" t="s">
        <v>351</v>
      </c>
      <c r="B2" s="43" t="s">
        <v>352</v>
      </c>
    </row>
    <row r="3" spans="1:2">
      <c r="A3" s="44" t="s">
        <v>319</v>
      </c>
      <c r="B3" s="44"/>
    </row>
    <row r="4" spans="1:2">
      <c r="A4" s="44" t="s">
        <v>321</v>
      </c>
      <c r="B4" s="44"/>
    </row>
    <row r="5" spans="1:2">
      <c r="A5" s="44" t="s">
        <v>368</v>
      </c>
      <c r="B5" s="44" t="s">
        <v>367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B9C96-B2BB-4C8A-B605-4FDCC713A182}">
  <dimension ref="A1:B5"/>
  <sheetViews>
    <sheetView workbookViewId="0">
      <selection sqref="A1:B5"/>
    </sheetView>
  </sheetViews>
  <sheetFormatPr defaultRowHeight="15"/>
  <sheetData>
    <row r="1" spans="1:2">
      <c r="A1" s="42" t="s">
        <v>348</v>
      </c>
      <c r="B1" s="42"/>
    </row>
    <row r="2" spans="1:2">
      <c r="A2" s="43" t="s">
        <v>351</v>
      </c>
      <c r="B2" s="43" t="s">
        <v>352</v>
      </c>
    </row>
    <row r="3" spans="1:2">
      <c r="A3" s="44" t="s">
        <v>320</v>
      </c>
      <c r="B3" s="44"/>
    </row>
    <row r="4" spans="1:2">
      <c r="A4" s="44" t="s">
        <v>362</v>
      </c>
      <c r="B4" s="44"/>
    </row>
    <row r="5" spans="1:2">
      <c r="A5" s="44" t="s">
        <v>363</v>
      </c>
      <c r="B5" s="44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6BBB-DABA-426A-8CD7-531B759DAF24}">
  <dimension ref="A1:B4"/>
  <sheetViews>
    <sheetView workbookViewId="0">
      <selection sqref="A1:B4"/>
    </sheetView>
  </sheetViews>
  <sheetFormatPr defaultRowHeight="15"/>
  <sheetData>
    <row r="1" spans="1:2">
      <c r="A1" s="42" t="s">
        <v>347</v>
      </c>
      <c r="B1" s="42"/>
    </row>
    <row r="2" spans="1:2">
      <c r="A2" s="43" t="s">
        <v>351</v>
      </c>
      <c r="B2" s="43" t="s">
        <v>352</v>
      </c>
    </row>
    <row r="3" spans="1:2">
      <c r="A3" s="44" t="s">
        <v>327</v>
      </c>
      <c r="B3" s="44"/>
    </row>
    <row r="4" spans="1:2">
      <c r="A4" s="44" t="s">
        <v>328</v>
      </c>
      <c r="B4" s="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9183-B31A-4870-8DF9-89021BEE9A93}">
  <dimension ref="A1:N21"/>
  <sheetViews>
    <sheetView zoomScale="85" zoomScaleNormal="85" workbookViewId="0">
      <selection activeCell="G5" sqref="G5:H9"/>
    </sheetView>
  </sheetViews>
  <sheetFormatPr defaultRowHeight="15"/>
  <cols>
    <col min="1" max="1" width="18.28515625" bestFit="1" customWidth="1"/>
    <col min="2" max="2" width="46" bestFit="1" customWidth="1"/>
    <col min="4" max="4" width="12" bestFit="1" customWidth="1"/>
    <col min="5" max="5" width="8.5703125" bestFit="1" customWidth="1"/>
    <col min="6" max="6" width="4.7109375" customWidth="1"/>
    <col min="7" max="7" width="11.5703125" bestFit="1" customWidth="1"/>
    <col min="9" max="9" width="4.7109375" customWidth="1"/>
    <col min="10" max="10" width="11.5703125" bestFit="1" customWidth="1"/>
    <col min="12" max="12" width="4.28515625" customWidth="1"/>
    <col min="14" max="14" width="11.5703125" bestFit="1" customWidth="1"/>
  </cols>
  <sheetData>
    <row r="1" spans="1:14" s="46" customFormat="1" ht="15.75">
      <c r="A1" s="45" t="s">
        <v>356</v>
      </c>
      <c r="B1" s="45"/>
    </row>
    <row r="2" spans="1:14" s="46" customFormat="1" ht="15" customHeight="1">
      <c r="A2" s="43" t="s">
        <v>357</v>
      </c>
      <c r="B2" s="43" t="s">
        <v>352</v>
      </c>
    </row>
    <row r="3" spans="1:14" s="46" customFormat="1" ht="15" customHeight="1">
      <c r="A3" s="44" t="s">
        <v>366</v>
      </c>
      <c r="B3" s="44" t="s">
        <v>358</v>
      </c>
      <c r="M3" s="42" t="s">
        <v>366</v>
      </c>
      <c r="N3" s="42"/>
    </row>
    <row r="4" spans="1:14" s="46" customFormat="1" ht="15" customHeight="1">
      <c r="A4" s="44" t="s">
        <v>347</v>
      </c>
      <c r="B4" s="44" t="s">
        <v>359</v>
      </c>
      <c r="J4" s="42" t="s">
        <v>347</v>
      </c>
      <c r="K4" s="42"/>
      <c r="M4" s="43" t="s">
        <v>351</v>
      </c>
      <c r="N4" s="43" t="s">
        <v>352</v>
      </c>
    </row>
    <row r="5" spans="1:14" s="46" customFormat="1" ht="15" customHeight="1">
      <c r="A5" s="44" t="s">
        <v>348</v>
      </c>
      <c r="B5" s="44" t="s">
        <v>360</v>
      </c>
      <c r="G5" s="42" t="s">
        <v>348</v>
      </c>
      <c r="H5" s="42"/>
      <c r="J5" s="43" t="s">
        <v>351</v>
      </c>
      <c r="K5" s="43" t="s">
        <v>352</v>
      </c>
      <c r="M5" s="44" t="s">
        <v>319</v>
      </c>
      <c r="N5" s="44"/>
    </row>
    <row r="6" spans="1:14" s="46" customFormat="1" ht="15" customHeight="1">
      <c r="A6" s="44" t="s">
        <v>349</v>
      </c>
      <c r="B6" s="44" t="s">
        <v>361</v>
      </c>
      <c r="D6" s="42" t="s">
        <v>349</v>
      </c>
      <c r="E6" s="42"/>
      <c r="G6" s="43" t="s">
        <v>351</v>
      </c>
      <c r="H6" s="43" t="s">
        <v>352</v>
      </c>
      <c r="J6" s="44" t="s">
        <v>327</v>
      </c>
      <c r="K6" s="44"/>
      <c r="M6" s="44" t="s">
        <v>321</v>
      </c>
      <c r="N6" s="44"/>
    </row>
    <row r="7" spans="1:14" s="46" customFormat="1" ht="15" customHeight="1">
      <c r="A7" s="44" t="s">
        <v>350</v>
      </c>
      <c r="B7" s="47" t="s">
        <v>365</v>
      </c>
      <c r="D7" s="43" t="s">
        <v>351</v>
      </c>
      <c r="E7" s="43" t="s">
        <v>352</v>
      </c>
      <c r="G7" s="44" t="s">
        <v>320</v>
      </c>
      <c r="H7" s="44"/>
      <c r="J7" s="44" t="s">
        <v>328</v>
      </c>
      <c r="K7" s="44"/>
      <c r="M7" s="44" t="s">
        <v>368</v>
      </c>
      <c r="N7" s="44" t="s">
        <v>367</v>
      </c>
    </row>
    <row r="8" spans="1:14" s="46" customFormat="1" ht="15" customHeight="1">
      <c r="A8" s="44" t="s">
        <v>345</v>
      </c>
      <c r="B8" s="44" t="s">
        <v>364</v>
      </c>
      <c r="D8" s="44" t="s">
        <v>219</v>
      </c>
      <c r="E8" s="44"/>
      <c r="G8" s="44" t="s">
        <v>362</v>
      </c>
      <c r="H8" s="44"/>
    </row>
    <row r="9" spans="1:14" s="46" customFormat="1" ht="15" customHeight="1">
      <c r="A9" s="44" t="s">
        <v>342</v>
      </c>
      <c r="B9" s="44" t="s">
        <v>364</v>
      </c>
      <c r="D9" s="44" t="s">
        <v>353</v>
      </c>
      <c r="E9" s="44"/>
      <c r="G9" s="44" t="s">
        <v>363</v>
      </c>
      <c r="H9" s="44"/>
    </row>
    <row r="10" spans="1:14" s="46" customFormat="1">
      <c r="A10" s="48"/>
      <c r="B10" s="48"/>
      <c r="D10" s="44" t="s">
        <v>216</v>
      </c>
      <c r="E10" s="44"/>
    </row>
    <row r="11" spans="1:14" s="46" customFormat="1">
      <c r="A11" s="48"/>
      <c r="B11" s="49"/>
      <c r="D11" s="44" t="s">
        <v>218</v>
      </c>
      <c r="E11" s="44"/>
    </row>
    <row r="12" spans="1:14" s="46" customFormat="1">
      <c r="A12" s="48"/>
      <c r="B12" s="48"/>
      <c r="D12" s="44" t="s">
        <v>217</v>
      </c>
      <c r="E12" s="44"/>
    </row>
    <row r="13" spans="1:14" s="46" customFormat="1">
      <c r="A13" s="48"/>
      <c r="B13" s="48"/>
      <c r="D13" s="44" t="s">
        <v>215</v>
      </c>
      <c r="E13" s="44"/>
    </row>
    <row r="14" spans="1:14" s="46" customFormat="1">
      <c r="A14" s="48"/>
      <c r="B14" s="48"/>
      <c r="D14" s="44" t="s">
        <v>354</v>
      </c>
      <c r="E14" s="44"/>
    </row>
    <row r="15" spans="1:14" s="46" customFormat="1">
      <c r="A15" s="48"/>
      <c r="B15" s="48"/>
      <c r="D15" s="44" t="s">
        <v>355</v>
      </c>
      <c r="E15" s="44"/>
    </row>
    <row r="16" spans="1:14" s="46" customFormat="1">
      <c r="D16" s="44" t="s">
        <v>220</v>
      </c>
      <c r="E16" s="44"/>
    </row>
    <row r="17" s="46" customFormat="1"/>
    <row r="18" s="46" customFormat="1"/>
    <row r="19" s="46" customFormat="1"/>
    <row r="20" s="46" customFormat="1"/>
    <row r="21" s="46" customFormat="1"/>
  </sheetData>
  <mergeCells count="5">
    <mergeCell ref="A1:B1"/>
    <mergeCell ref="M3:N3"/>
    <mergeCell ref="J4:K4"/>
    <mergeCell ref="G5:H5"/>
    <mergeCell ref="D6:E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5B04-53B2-47D3-A080-64AFC0444026}">
  <dimension ref="A1:J144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F1" sqref="F1:F65536"/>
    </sheetView>
  </sheetViews>
  <sheetFormatPr defaultColWidth="11.5703125" defaultRowHeight="12.75"/>
  <cols>
    <col min="1" max="1" width="27.7109375" style="52" bestFit="1" customWidth="1"/>
    <col min="2" max="2" width="9.28515625" style="52" bestFit="1" customWidth="1"/>
    <col min="3" max="5" width="9" style="52" bestFit="1" customWidth="1"/>
    <col min="6" max="90" width="9.140625" style="52" customWidth="1"/>
    <col min="91" max="256" width="11.5703125" style="52"/>
    <col min="257" max="257" width="27.7109375" style="52" bestFit="1" customWidth="1"/>
    <col min="258" max="258" width="9.28515625" style="52" bestFit="1" customWidth="1"/>
    <col min="259" max="261" width="9" style="52" bestFit="1" customWidth="1"/>
    <col min="262" max="346" width="9.140625" style="52" customWidth="1"/>
    <col min="347" max="512" width="11.5703125" style="52"/>
    <col min="513" max="513" width="27.7109375" style="52" bestFit="1" customWidth="1"/>
    <col min="514" max="514" width="9.28515625" style="52" bestFit="1" customWidth="1"/>
    <col min="515" max="517" width="9" style="52" bestFit="1" customWidth="1"/>
    <col min="518" max="602" width="9.140625" style="52" customWidth="1"/>
    <col min="603" max="768" width="11.5703125" style="52"/>
    <col min="769" max="769" width="27.7109375" style="52" bestFit="1" customWidth="1"/>
    <col min="770" max="770" width="9.28515625" style="52" bestFit="1" customWidth="1"/>
    <col min="771" max="773" width="9" style="52" bestFit="1" customWidth="1"/>
    <col min="774" max="858" width="9.140625" style="52" customWidth="1"/>
    <col min="859" max="1024" width="11.5703125" style="52"/>
    <col min="1025" max="1025" width="27.7109375" style="52" bestFit="1" customWidth="1"/>
    <col min="1026" max="1026" width="9.28515625" style="52" bestFit="1" customWidth="1"/>
    <col min="1027" max="1029" width="9" style="52" bestFit="1" customWidth="1"/>
    <col min="1030" max="1114" width="9.140625" style="52" customWidth="1"/>
    <col min="1115" max="1280" width="11.5703125" style="52"/>
    <col min="1281" max="1281" width="27.7109375" style="52" bestFit="1" customWidth="1"/>
    <col min="1282" max="1282" width="9.28515625" style="52" bestFit="1" customWidth="1"/>
    <col min="1283" max="1285" width="9" style="52" bestFit="1" customWidth="1"/>
    <col min="1286" max="1370" width="9.140625" style="52" customWidth="1"/>
    <col min="1371" max="1536" width="11.5703125" style="52"/>
    <col min="1537" max="1537" width="27.7109375" style="52" bestFit="1" customWidth="1"/>
    <col min="1538" max="1538" width="9.28515625" style="52" bestFit="1" customWidth="1"/>
    <col min="1539" max="1541" width="9" style="52" bestFit="1" customWidth="1"/>
    <col min="1542" max="1626" width="9.140625" style="52" customWidth="1"/>
    <col min="1627" max="1792" width="11.5703125" style="52"/>
    <col min="1793" max="1793" width="27.7109375" style="52" bestFit="1" customWidth="1"/>
    <col min="1794" max="1794" width="9.28515625" style="52" bestFit="1" customWidth="1"/>
    <col min="1795" max="1797" width="9" style="52" bestFit="1" customWidth="1"/>
    <col min="1798" max="1882" width="9.140625" style="52" customWidth="1"/>
    <col min="1883" max="2048" width="11.5703125" style="52"/>
    <col min="2049" max="2049" width="27.7109375" style="52" bestFit="1" customWidth="1"/>
    <col min="2050" max="2050" width="9.28515625" style="52" bestFit="1" customWidth="1"/>
    <col min="2051" max="2053" width="9" style="52" bestFit="1" customWidth="1"/>
    <col min="2054" max="2138" width="9.140625" style="52" customWidth="1"/>
    <col min="2139" max="2304" width="11.5703125" style="52"/>
    <col min="2305" max="2305" width="27.7109375" style="52" bestFit="1" customWidth="1"/>
    <col min="2306" max="2306" width="9.28515625" style="52" bestFit="1" customWidth="1"/>
    <col min="2307" max="2309" width="9" style="52" bestFit="1" customWidth="1"/>
    <col min="2310" max="2394" width="9.140625" style="52" customWidth="1"/>
    <col min="2395" max="2560" width="11.5703125" style="52"/>
    <col min="2561" max="2561" width="27.7109375" style="52" bestFit="1" customWidth="1"/>
    <col min="2562" max="2562" width="9.28515625" style="52" bestFit="1" customWidth="1"/>
    <col min="2563" max="2565" width="9" style="52" bestFit="1" customWidth="1"/>
    <col min="2566" max="2650" width="9.140625" style="52" customWidth="1"/>
    <col min="2651" max="2816" width="11.5703125" style="52"/>
    <col min="2817" max="2817" width="27.7109375" style="52" bestFit="1" customWidth="1"/>
    <col min="2818" max="2818" width="9.28515625" style="52" bestFit="1" customWidth="1"/>
    <col min="2819" max="2821" width="9" style="52" bestFit="1" customWidth="1"/>
    <col min="2822" max="2906" width="9.140625" style="52" customWidth="1"/>
    <col min="2907" max="3072" width="11.5703125" style="52"/>
    <col min="3073" max="3073" width="27.7109375" style="52" bestFit="1" customWidth="1"/>
    <col min="3074" max="3074" width="9.28515625" style="52" bestFit="1" customWidth="1"/>
    <col min="3075" max="3077" width="9" style="52" bestFit="1" customWidth="1"/>
    <col min="3078" max="3162" width="9.140625" style="52" customWidth="1"/>
    <col min="3163" max="3328" width="11.5703125" style="52"/>
    <col min="3329" max="3329" width="27.7109375" style="52" bestFit="1" customWidth="1"/>
    <col min="3330" max="3330" width="9.28515625" style="52" bestFit="1" customWidth="1"/>
    <col min="3331" max="3333" width="9" style="52" bestFit="1" customWidth="1"/>
    <col min="3334" max="3418" width="9.140625" style="52" customWidth="1"/>
    <col min="3419" max="3584" width="11.5703125" style="52"/>
    <col min="3585" max="3585" width="27.7109375" style="52" bestFit="1" customWidth="1"/>
    <col min="3586" max="3586" width="9.28515625" style="52" bestFit="1" customWidth="1"/>
    <col min="3587" max="3589" width="9" style="52" bestFit="1" customWidth="1"/>
    <col min="3590" max="3674" width="9.140625" style="52" customWidth="1"/>
    <col min="3675" max="3840" width="11.5703125" style="52"/>
    <col min="3841" max="3841" width="27.7109375" style="52" bestFit="1" customWidth="1"/>
    <col min="3842" max="3842" width="9.28515625" style="52" bestFit="1" customWidth="1"/>
    <col min="3843" max="3845" width="9" style="52" bestFit="1" customWidth="1"/>
    <col min="3846" max="3930" width="9.140625" style="52" customWidth="1"/>
    <col min="3931" max="4096" width="11.5703125" style="52"/>
    <col min="4097" max="4097" width="27.7109375" style="52" bestFit="1" customWidth="1"/>
    <col min="4098" max="4098" width="9.28515625" style="52" bestFit="1" customWidth="1"/>
    <col min="4099" max="4101" width="9" style="52" bestFit="1" customWidth="1"/>
    <col min="4102" max="4186" width="9.140625" style="52" customWidth="1"/>
    <col min="4187" max="4352" width="11.5703125" style="52"/>
    <col min="4353" max="4353" width="27.7109375" style="52" bestFit="1" customWidth="1"/>
    <col min="4354" max="4354" width="9.28515625" style="52" bestFit="1" customWidth="1"/>
    <col min="4355" max="4357" width="9" style="52" bestFit="1" customWidth="1"/>
    <col min="4358" max="4442" width="9.140625" style="52" customWidth="1"/>
    <col min="4443" max="4608" width="11.5703125" style="52"/>
    <col min="4609" max="4609" width="27.7109375" style="52" bestFit="1" customWidth="1"/>
    <col min="4610" max="4610" width="9.28515625" style="52" bestFit="1" customWidth="1"/>
    <col min="4611" max="4613" width="9" style="52" bestFit="1" customWidth="1"/>
    <col min="4614" max="4698" width="9.140625" style="52" customWidth="1"/>
    <col min="4699" max="4864" width="11.5703125" style="52"/>
    <col min="4865" max="4865" width="27.7109375" style="52" bestFit="1" customWidth="1"/>
    <col min="4866" max="4866" width="9.28515625" style="52" bestFit="1" customWidth="1"/>
    <col min="4867" max="4869" width="9" style="52" bestFit="1" customWidth="1"/>
    <col min="4870" max="4954" width="9.140625" style="52" customWidth="1"/>
    <col min="4955" max="5120" width="11.5703125" style="52"/>
    <col min="5121" max="5121" width="27.7109375" style="52" bestFit="1" customWidth="1"/>
    <col min="5122" max="5122" width="9.28515625" style="52" bestFit="1" customWidth="1"/>
    <col min="5123" max="5125" width="9" style="52" bestFit="1" customWidth="1"/>
    <col min="5126" max="5210" width="9.140625" style="52" customWidth="1"/>
    <col min="5211" max="5376" width="11.5703125" style="52"/>
    <col min="5377" max="5377" width="27.7109375" style="52" bestFit="1" customWidth="1"/>
    <col min="5378" max="5378" width="9.28515625" style="52" bestFit="1" customWidth="1"/>
    <col min="5379" max="5381" width="9" style="52" bestFit="1" customWidth="1"/>
    <col min="5382" max="5466" width="9.140625" style="52" customWidth="1"/>
    <col min="5467" max="5632" width="11.5703125" style="52"/>
    <col min="5633" max="5633" width="27.7109375" style="52" bestFit="1" customWidth="1"/>
    <col min="5634" max="5634" width="9.28515625" style="52" bestFit="1" customWidth="1"/>
    <col min="5635" max="5637" width="9" style="52" bestFit="1" customWidth="1"/>
    <col min="5638" max="5722" width="9.140625" style="52" customWidth="1"/>
    <col min="5723" max="5888" width="11.5703125" style="52"/>
    <col min="5889" max="5889" width="27.7109375" style="52" bestFit="1" customWidth="1"/>
    <col min="5890" max="5890" width="9.28515625" style="52" bestFit="1" customWidth="1"/>
    <col min="5891" max="5893" width="9" style="52" bestFit="1" customWidth="1"/>
    <col min="5894" max="5978" width="9.140625" style="52" customWidth="1"/>
    <col min="5979" max="6144" width="11.5703125" style="52"/>
    <col min="6145" max="6145" width="27.7109375" style="52" bestFit="1" customWidth="1"/>
    <col min="6146" max="6146" width="9.28515625" style="52" bestFit="1" customWidth="1"/>
    <col min="6147" max="6149" width="9" style="52" bestFit="1" customWidth="1"/>
    <col min="6150" max="6234" width="9.140625" style="52" customWidth="1"/>
    <col min="6235" max="6400" width="11.5703125" style="52"/>
    <col min="6401" max="6401" width="27.7109375" style="52" bestFit="1" customWidth="1"/>
    <col min="6402" max="6402" width="9.28515625" style="52" bestFit="1" customWidth="1"/>
    <col min="6403" max="6405" width="9" style="52" bestFit="1" customWidth="1"/>
    <col min="6406" max="6490" width="9.140625" style="52" customWidth="1"/>
    <col min="6491" max="6656" width="11.5703125" style="52"/>
    <col min="6657" max="6657" width="27.7109375" style="52" bestFit="1" customWidth="1"/>
    <col min="6658" max="6658" width="9.28515625" style="52" bestFit="1" customWidth="1"/>
    <col min="6659" max="6661" width="9" style="52" bestFit="1" customWidth="1"/>
    <col min="6662" max="6746" width="9.140625" style="52" customWidth="1"/>
    <col min="6747" max="6912" width="11.5703125" style="52"/>
    <col min="6913" max="6913" width="27.7109375" style="52" bestFit="1" customWidth="1"/>
    <col min="6914" max="6914" width="9.28515625" style="52" bestFit="1" customWidth="1"/>
    <col min="6915" max="6917" width="9" style="52" bestFit="1" customWidth="1"/>
    <col min="6918" max="7002" width="9.140625" style="52" customWidth="1"/>
    <col min="7003" max="7168" width="11.5703125" style="52"/>
    <col min="7169" max="7169" width="27.7109375" style="52" bestFit="1" customWidth="1"/>
    <col min="7170" max="7170" width="9.28515625" style="52" bestFit="1" customWidth="1"/>
    <col min="7171" max="7173" width="9" style="52" bestFit="1" customWidth="1"/>
    <col min="7174" max="7258" width="9.140625" style="52" customWidth="1"/>
    <col min="7259" max="7424" width="11.5703125" style="52"/>
    <col min="7425" max="7425" width="27.7109375" style="52" bestFit="1" customWidth="1"/>
    <col min="7426" max="7426" width="9.28515625" style="52" bestFit="1" customWidth="1"/>
    <col min="7427" max="7429" width="9" style="52" bestFit="1" customWidth="1"/>
    <col min="7430" max="7514" width="9.140625" style="52" customWidth="1"/>
    <col min="7515" max="7680" width="11.5703125" style="52"/>
    <col min="7681" max="7681" width="27.7109375" style="52" bestFit="1" customWidth="1"/>
    <col min="7682" max="7682" width="9.28515625" style="52" bestFit="1" customWidth="1"/>
    <col min="7683" max="7685" width="9" style="52" bestFit="1" customWidth="1"/>
    <col min="7686" max="7770" width="9.140625" style="52" customWidth="1"/>
    <col min="7771" max="7936" width="11.5703125" style="52"/>
    <col min="7937" max="7937" width="27.7109375" style="52" bestFit="1" customWidth="1"/>
    <col min="7938" max="7938" width="9.28515625" style="52" bestFit="1" customWidth="1"/>
    <col min="7939" max="7941" width="9" style="52" bestFit="1" customWidth="1"/>
    <col min="7942" max="8026" width="9.140625" style="52" customWidth="1"/>
    <col min="8027" max="8192" width="11.5703125" style="52"/>
    <col min="8193" max="8193" width="27.7109375" style="52" bestFit="1" customWidth="1"/>
    <col min="8194" max="8194" width="9.28515625" style="52" bestFit="1" customWidth="1"/>
    <col min="8195" max="8197" width="9" style="52" bestFit="1" customWidth="1"/>
    <col min="8198" max="8282" width="9.140625" style="52" customWidth="1"/>
    <col min="8283" max="8448" width="11.5703125" style="52"/>
    <col min="8449" max="8449" width="27.7109375" style="52" bestFit="1" customWidth="1"/>
    <col min="8450" max="8450" width="9.28515625" style="52" bestFit="1" customWidth="1"/>
    <col min="8451" max="8453" width="9" style="52" bestFit="1" customWidth="1"/>
    <col min="8454" max="8538" width="9.140625" style="52" customWidth="1"/>
    <col min="8539" max="8704" width="11.5703125" style="52"/>
    <col min="8705" max="8705" width="27.7109375" style="52" bestFit="1" customWidth="1"/>
    <col min="8706" max="8706" width="9.28515625" style="52" bestFit="1" customWidth="1"/>
    <col min="8707" max="8709" width="9" style="52" bestFit="1" customWidth="1"/>
    <col min="8710" max="8794" width="9.140625" style="52" customWidth="1"/>
    <col min="8795" max="8960" width="11.5703125" style="52"/>
    <col min="8961" max="8961" width="27.7109375" style="52" bestFit="1" customWidth="1"/>
    <col min="8962" max="8962" width="9.28515625" style="52" bestFit="1" customWidth="1"/>
    <col min="8963" max="8965" width="9" style="52" bestFit="1" customWidth="1"/>
    <col min="8966" max="9050" width="9.140625" style="52" customWidth="1"/>
    <col min="9051" max="9216" width="11.5703125" style="52"/>
    <col min="9217" max="9217" width="27.7109375" style="52" bestFit="1" customWidth="1"/>
    <col min="9218" max="9218" width="9.28515625" style="52" bestFit="1" customWidth="1"/>
    <col min="9219" max="9221" width="9" style="52" bestFit="1" customWidth="1"/>
    <col min="9222" max="9306" width="9.140625" style="52" customWidth="1"/>
    <col min="9307" max="9472" width="11.5703125" style="52"/>
    <col min="9473" max="9473" width="27.7109375" style="52" bestFit="1" customWidth="1"/>
    <col min="9474" max="9474" width="9.28515625" style="52" bestFit="1" customWidth="1"/>
    <col min="9475" max="9477" width="9" style="52" bestFit="1" customWidth="1"/>
    <col min="9478" max="9562" width="9.140625" style="52" customWidth="1"/>
    <col min="9563" max="9728" width="11.5703125" style="52"/>
    <col min="9729" max="9729" width="27.7109375" style="52" bestFit="1" customWidth="1"/>
    <col min="9730" max="9730" width="9.28515625" style="52" bestFit="1" customWidth="1"/>
    <col min="9731" max="9733" width="9" style="52" bestFit="1" customWidth="1"/>
    <col min="9734" max="9818" width="9.140625" style="52" customWidth="1"/>
    <col min="9819" max="9984" width="11.5703125" style="52"/>
    <col min="9985" max="9985" width="27.7109375" style="52" bestFit="1" customWidth="1"/>
    <col min="9986" max="9986" width="9.28515625" style="52" bestFit="1" customWidth="1"/>
    <col min="9987" max="9989" width="9" style="52" bestFit="1" customWidth="1"/>
    <col min="9990" max="10074" width="9.140625" style="52" customWidth="1"/>
    <col min="10075" max="10240" width="11.5703125" style="52"/>
    <col min="10241" max="10241" width="27.7109375" style="52" bestFit="1" customWidth="1"/>
    <col min="10242" max="10242" width="9.28515625" style="52" bestFit="1" customWidth="1"/>
    <col min="10243" max="10245" width="9" style="52" bestFit="1" customWidth="1"/>
    <col min="10246" max="10330" width="9.140625" style="52" customWidth="1"/>
    <col min="10331" max="10496" width="11.5703125" style="52"/>
    <col min="10497" max="10497" width="27.7109375" style="52" bestFit="1" customWidth="1"/>
    <col min="10498" max="10498" width="9.28515625" style="52" bestFit="1" customWidth="1"/>
    <col min="10499" max="10501" width="9" style="52" bestFit="1" customWidth="1"/>
    <col min="10502" max="10586" width="9.140625" style="52" customWidth="1"/>
    <col min="10587" max="10752" width="11.5703125" style="52"/>
    <col min="10753" max="10753" width="27.7109375" style="52" bestFit="1" customWidth="1"/>
    <col min="10754" max="10754" width="9.28515625" style="52" bestFit="1" customWidth="1"/>
    <col min="10755" max="10757" width="9" style="52" bestFit="1" customWidth="1"/>
    <col min="10758" max="10842" width="9.140625" style="52" customWidth="1"/>
    <col min="10843" max="11008" width="11.5703125" style="52"/>
    <col min="11009" max="11009" width="27.7109375" style="52" bestFit="1" customWidth="1"/>
    <col min="11010" max="11010" width="9.28515625" style="52" bestFit="1" customWidth="1"/>
    <col min="11011" max="11013" width="9" style="52" bestFit="1" customWidth="1"/>
    <col min="11014" max="11098" width="9.140625" style="52" customWidth="1"/>
    <col min="11099" max="11264" width="11.5703125" style="52"/>
    <col min="11265" max="11265" width="27.7109375" style="52" bestFit="1" customWidth="1"/>
    <col min="11266" max="11266" width="9.28515625" style="52" bestFit="1" customWidth="1"/>
    <col min="11267" max="11269" width="9" style="52" bestFit="1" customWidth="1"/>
    <col min="11270" max="11354" width="9.140625" style="52" customWidth="1"/>
    <col min="11355" max="11520" width="11.5703125" style="52"/>
    <col min="11521" max="11521" width="27.7109375" style="52" bestFit="1" customWidth="1"/>
    <col min="11522" max="11522" width="9.28515625" style="52" bestFit="1" customWidth="1"/>
    <col min="11523" max="11525" width="9" style="52" bestFit="1" customWidth="1"/>
    <col min="11526" max="11610" width="9.140625" style="52" customWidth="1"/>
    <col min="11611" max="11776" width="11.5703125" style="52"/>
    <col min="11777" max="11777" width="27.7109375" style="52" bestFit="1" customWidth="1"/>
    <col min="11778" max="11778" width="9.28515625" style="52" bestFit="1" customWidth="1"/>
    <col min="11779" max="11781" width="9" style="52" bestFit="1" customWidth="1"/>
    <col min="11782" max="11866" width="9.140625" style="52" customWidth="1"/>
    <col min="11867" max="12032" width="11.5703125" style="52"/>
    <col min="12033" max="12033" width="27.7109375" style="52" bestFit="1" customWidth="1"/>
    <col min="12034" max="12034" width="9.28515625" style="52" bestFit="1" customWidth="1"/>
    <col min="12035" max="12037" width="9" style="52" bestFit="1" customWidth="1"/>
    <col min="12038" max="12122" width="9.140625" style="52" customWidth="1"/>
    <col min="12123" max="12288" width="11.5703125" style="52"/>
    <col min="12289" max="12289" width="27.7109375" style="52" bestFit="1" customWidth="1"/>
    <col min="12290" max="12290" width="9.28515625" style="52" bestFit="1" customWidth="1"/>
    <col min="12291" max="12293" width="9" style="52" bestFit="1" customWidth="1"/>
    <col min="12294" max="12378" width="9.140625" style="52" customWidth="1"/>
    <col min="12379" max="12544" width="11.5703125" style="52"/>
    <col min="12545" max="12545" width="27.7109375" style="52" bestFit="1" customWidth="1"/>
    <col min="12546" max="12546" width="9.28515625" style="52" bestFit="1" customWidth="1"/>
    <col min="12547" max="12549" width="9" style="52" bestFit="1" customWidth="1"/>
    <col min="12550" max="12634" width="9.140625" style="52" customWidth="1"/>
    <col min="12635" max="12800" width="11.5703125" style="52"/>
    <col min="12801" max="12801" width="27.7109375" style="52" bestFit="1" customWidth="1"/>
    <col min="12802" max="12802" width="9.28515625" style="52" bestFit="1" customWidth="1"/>
    <col min="12803" max="12805" width="9" style="52" bestFit="1" customWidth="1"/>
    <col min="12806" max="12890" width="9.140625" style="52" customWidth="1"/>
    <col min="12891" max="13056" width="11.5703125" style="52"/>
    <col min="13057" max="13057" width="27.7109375" style="52" bestFit="1" customWidth="1"/>
    <col min="13058" max="13058" width="9.28515625" style="52" bestFit="1" customWidth="1"/>
    <col min="13059" max="13061" width="9" style="52" bestFit="1" customWidth="1"/>
    <col min="13062" max="13146" width="9.140625" style="52" customWidth="1"/>
    <col min="13147" max="13312" width="11.5703125" style="52"/>
    <col min="13313" max="13313" width="27.7109375" style="52" bestFit="1" customWidth="1"/>
    <col min="13314" max="13314" width="9.28515625" style="52" bestFit="1" customWidth="1"/>
    <col min="13315" max="13317" width="9" style="52" bestFit="1" customWidth="1"/>
    <col min="13318" max="13402" width="9.140625" style="52" customWidth="1"/>
    <col min="13403" max="13568" width="11.5703125" style="52"/>
    <col min="13569" max="13569" width="27.7109375" style="52" bestFit="1" customWidth="1"/>
    <col min="13570" max="13570" width="9.28515625" style="52" bestFit="1" customWidth="1"/>
    <col min="13571" max="13573" width="9" style="52" bestFit="1" customWidth="1"/>
    <col min="13574" max="13658" width="9.140625" style="52" customWidth="1"/>
    <col min="13659" max="13824" width="11.5703125" style="52"/>
    <col min="13825" max="13825" width="27.7109375" style="52" bestFit="1" customWidth="1"/>
    <col min="13826" max="13826" width="9.28515625" style="52" bestFit="1" customWidth="1"/>
    <col min="13827" max="13829" width="9" style="52" bestFit="1" customWidth="1"/>
    <col min="13830" max="13914" width="9.140625" style="52" customWidth="1"/>
    <col min="13915" max="14080" width="11.5703125" style="52"/>
    <col min="14081" max="14081" width="27.7109375" style="52" bestFit="1" customWidth="1"/>
    <col min="14082" max="14082" width="9.28515625" style="52" bestFit="1" customWidth="1"/>
    <col min="14083" max="14085" width="9" style="52" bestFit="1" customWidth="1"/>
    <col min="14086" max="14170" width="9.140625" style="52" customWidth="1"/>
    <col min="14171" max="14336" width="11.5703125" style="52"/>
    <col min="14337" max="14337" width="27.7109375" style="52" bestFit="1" customWidth="1"/>
    <col min="14338" max="14338" width="9.28515625" style="52" bestFit="1" customWidth="1"/>
    <col min="14339" max="14341" width="9" style="52" bestFit="1" customWidth="1"/>
    <col min="14342" max="14426" width="9.140625" style="52" customWidth="1"/>
    <col min="14427" max="14592" width="11.5703125" style="52"/>
    <col min="14593" max="14593" width="27.7109375" style="52" bestFit="1" customWidth="1"/>
    <col min="14594" max="14594" width="9.28515625" style="52" bestFit="1" customWidth="1"/>
    <col min="14595" max="14597" width="9" style="52" bestFit="1" customWidth="1"/>
    <col min="14598" max="14682" width="9.140625" style="52" customWidth="1"/>
    <col min="14683" max="14848" width="11.5703125" style="52"/>
    <col min="14849" max="14849" width="27.7109375" style="52" bestFit="1" customWidth="1"/>
    <col min="14850" max="14850" width="9.28515625" style="52" bestFit="1" customWidth="1"/>
    <col min="14851" max="14853" width="9" style="52" bestFit="1" customWidth="1"/>
    <col min="14854" max="14938" width="9.140625" style="52" customWidth="1"/>
    <col min="14939" max="15104" width="11.5703125" style="52"/>
    <col min="15105" max="15105" width="27.7109375" style="52" bestFit="1" customWidth="1"/>
    <col min="15106" max="15106" width="9.28515625" style="52" bestFit="1" customWidth="1"/>
    <col min="15107" max="15109" width="9" style="52" bestFit="1" customWidth="1"/>
    <col min="15110" max="15194" width="9.140625" style="52" customWidth="1"/>
    <col min="15195" max="15360" width="11.5703125" style="52"/>
    <col min="15361" max="15361" width="27.7109375" style="52" bestFit="1" customWidth="1"/>
    <col min="15362" max="15362" width="9.28515625" style="52" bestFit="1" customWidth="1"/>
    <col min="15363" max="15365" width="9" style="52" bestFit="1" customWidth="1"/>
    <col min="15366" max="15450" width="9.140625" style="52" customWidth="1"/>
    <col min="15451" max="15616" width="11.5703125" style="52"/>
    <col min="15617" max="15617" width="27.7109375" style="52" bestFit="1" customWidth="1"/>
    <col min="15618" max="15618" width="9.28515625" style="52" bestFit="1" customWidth="1"/>
    <col min="15619" max="15621" width="9" style="52" bestFit="1" customWidth="1"/>
    <col min="15622" max="15706" width="9.140625" style="52" customWidth="1"/>
    <col min="15707" max="15872" width="11.5703125" style="52"/>
    <col min="15873" max="15873" width="27.7109375" style="52" bestFit="1" customWidth="1"/>
    <col min="15874" max="15874" width="9.28515625" style="52" bestFit="1" customWidth="1"/>
    <col min="15875" max="15877" width="9" style="52" bestFit="1" customWidth="1"/>
    <col min="15878" max="15962" width="9.140625" style="52" customWidth="1"/>
    <col min="15963" max="16128" width="11.5703125" style="52"/>
    <col min="16129" max="16129" width="27.7109375" style="52" bestFit="1" customWidth="1"/>
    <col min="16130" max="16130" width="9.28515625" style="52" bestFit="1" customWidth="1"/>
    <col min="16131" max="16133" width="9" style="52" bestFit="1" customWidth="1"/>
    <col min="16134" max="16218" width="9.140625" style="52" customWidth="1"/>
    <col min="16219" max="16384" width="11.5703125" style="52"/>
  </cols>
  <sheetData>
    <row r="1" spans="1:10" s="50" customFormat="1">
      <c r="B1" s="51">
        <v>44316</v>
      </c>
      <c r="C1" s="51">
        <v>44347</v>
      </c>
      <c r="D1" s="51">
        <v>44377</v>
      </c>
      <c r="E1" s="51">
        <v>44408</v>
      </c>
    </row>
    <row r="2" spans="1:10" ht="15">
      <c r="A2" s="52" t="s">
        <v>3</v>
      </c>
      <c r="B2" s="53">
        <f>VLOOKUP($A2,'[1]RM AMB MCB ''21 ACT_PO-Confirm'!$D$10:$M$188,7,FALSE)</f>
        <v>0</v>
      </c>
      <c r="C2" s="53">
        <f>VLOOKUP($A2,'[1]RM AMB MCB ''21 ACT_PO-Confirm'!$D$10:$M$188,8,FALSE)</f>
        <v>0</v>
      </c>
      <c r="D2" s="53">
        <f>VLOOKUP($A2,'[1]RM AMB MCB ''21 ACT_PO-Confirm'!$D$10:$M$188,9,FALSE)</f>
        <v>0</v>
      </c>
      <c r="E2" s="53">
        <f>VLOOKUP($A2,'[1]RM AMB MCB ''21 ACT_PO-Confirm'!$D$10:$M$188,10,FALSE)</f>
        <v>0</v>
      </c>
      <c r="F2" s="54"/>
      <c r="G2" s="54"/>
      <c r="H2" s="54"/>
      <c r="I2" s="54"/>
      <c r="J2" s="54"/>
    </row>
    <row r="3" spans="1:10" ht="15">
      <c r="A3" s="52" t="s">
        <v>369</v>
      </c>
      <c r="B3" s="53">
        <v>0</v>
      </c>
      <c r="C3" s="53">
        <v>0</v>
      </c>
      <c r="D3" s="53">
        <v>0</v>
      </c>
      <c r="E3" s="53">
        <v>0</v>
      </c>
      <c r="F3" s="54"/>
    </row>
    <row r="4" spans="1:10" ht="15">
      <c r="A4" s="52" t="s">
        <v>370</v>
      </c>
      <c r="B4" s="53">
        <v>0</v>
      </c>
      <c r="C4" s="53">
        <v>0</v>
      </c>
      <c r="D4" s="53">
        <v>0</v>
      </c>
      <c r="E4" s="53">
        <v>0</v>
      </c>
      <c r="F4" s="54"/>
    </row>
    <row r="5" spans="1:10" ht="15">
      <c r="A5" s="52" t="s">
        <v>371</v>
      </c>
      <c r="B5" s="53">
        <v>0</v>
      </c>
      <c r="C5" s="53">
        <v>0</v>
      </c>
      <c r="D5" s="53">
        <v>0</v>
      </c>
      <c r="E5" s="53">
        <v>0</v>
      </c>
      <c r="F5" s="54"/>
    </row>
    <row r="6" spans="1:10" ht="15">
      <c r="A6" s="52" t="s">
        <v>5</v>
      </c>
      <c r="B6" s="53">
        <v>0</v>
      </c>
      <c r="C6" s="53">
        <v>0</v>
      </c>
      <c r="D6" s="53">
        <v>0</v>
      </c>
      <c r="E6" s="53">
        <v>0</v>
      </c>
      <c r="F6" s="54"/>
    </row>
    <row r="7" spans="1:10" ht="15">
      <c r="A7" s="52" t="s">
        <v>7</v>
      </c>
      <c r="B7" s="53">
        <v>0</v>
      </c>
      <c r="C7" s="53">
        <v>0</v>
      </c>
      <c r="D7" s="53">
        <v>0</v>
      </c>
      <c r="E7" s="53">
        <v>0</v>
      </c>
      <c r="F7" s="54"/>
    </row>
    <row r="8" spans="1:10" ht="15">
      <c r="A8" s="52" t="s">
        <v>1</v>
      </c>
      <c r="B8" s="53">
        <v>0</v>
      </c>
      <c r="C8" s="53">
        <v>0</v>
      </c>
      <c r="D8" s="53">
        <v>0</v>
      </c>
      <c r="E8" s="53">
        <v>0</v>
      </c>
      <c r="F8" s="54"/>
    </row>
    <row r="9" spans="1:10" ht="15">
      <c r="A9" s="52" t="s">
        <v>9</v>
      </c>
      <c r="B9" s="53">
        <v>9030</v>
      </c>
      <c r="C9" s="53">
        <v>7560</v>
      </c>
      <c r="D9" s="53">
        <v>7560</v>
      </c>
      <c r="E9" s="53">
        <v>7560</v>
      </c>
      <c r="F9" s="54"/>
    </row>
    <row r="10" spans="1:10" ht="15">
      <c r="A10" s="52" t="s">
        <v>11</v>
      </c>
      <c r="B10" s="53">
        <v>630</v>
      </c>
      <c r="C10" s="53">
        <v>210</v>
      </c>
      <c r="D10" s="53">
        <v>630</v>
      </c>
      <c r="E10" s="53">
        <v>630</v>
      </c>
      <c r="F10" s="54"/>
    </row>
    <row r="11" spans="1:10" ht="15">
      <c r="A11" s="52" t="s">
        <v>372</v>
      </c>
      <c r="B11" s="53">
        <v>0</v>
      </c>
      <c r="C11" s="53">
        <v>0</v>
      </c>
      <c r="D11" s="53">
        <v>0</v>
      </c>
      <c r="E11" s="53">
        <v>0</v>
      </c>
      <c r="F11" s="54"/>
    </row>
    <row r="12" spans="1:10" ht="15">
      <c r="A12" s="52" t="s">
        <v>17</v>
      </c>
      <c r="B12" s="53">
        <v>3780</v>
      </c>
      <c r="C12" s="53">
        <v>3780</v>
      </c>
      <c r="D12" s="53">
        <v>4620</v>
      </c>
      <c r="E12" s="53">
        <v>5250</v>
      </c>
      <c r="F12" s="54"/>
    </row>
    <row r="13" spans="1:10" ht="15">
      <c r="A13" s="52" t="s">
        <v>13</v>
      </c>
      <c r="B13" s="53">
        <v>5880</v>
      </c>
      <c r="C13" s="53">
        <v>3990</v>
      </c>
      <c r="D13" s="53">
        <v>4620</v>
      </c>
      <c r="E13" s="53">
        <v>4620</v>
      </c>
      <c r="F13" s="54"/>
    </row>
    <row r="14" spans="1:10" ht="15">
      <c r="A14" s="52" t="s">
        <v>373</v>
      </c>
      <c r="B14" s="53">
        <v>0</v>
      </c>
      <c r="C14" s="53">
        <v>0</v>
      </c>
      <c r="D14" s="53">
        <v>0</v>
      </c>
      <c r="E14" s="53">
        <v>0</v>
      </c>
      <c r="F14" s="54"/>
    </row>
    <row r="15" spans="1:10" ht="15">
      <c r="A15" s="52" t="s">
        <v>15</v>
      </c>
      <c r="B15" s="53">
        <v>0</v>
      </c>
      <c r="C15" s="53">
        <v>420</v>
      </c>
      <c r="D15" s="53">
        <v>420</v>
      </c>
      <c r="E15" s="53">
        <v>420</v>
      </c>
      <c r="F15" s="54"/>
    </row>
    <row r="16" spans="1:10" ht="15">
      <c r="A16" s="52" t="s">
        <v>27</v>
      </c>
      <c r="B16" s="53">
        <v>180</v>
      </c>
      <c r="C16" s="53">
        <v>180</v>
      </c>
      <c r="D16" s="53">
        <v>180</v>
      </c>
      <c r="E16" s="53">
        <v>180</v>
      </c>
      <c r="F16" s="54"/>
    </row>
    <row r="17" spans="1:6" ht="15">
      <c r="A17" s="52" t="s">
        <v>23</v>
      </c>
      <c r="B17" s="53">
        <v>9180</v>
      </c>
      <c r="C17" s="53">
        <v>7740</v>
      </c>
      <c r="D17" s="53">
        <v>7740</v>
      </c>
      <c r="E17" s="53">
        <v>7740</v>
      </c>
      <c r="F17" s="54"/>
    </row>
    <row r="18" spans="1:6" ht="15">
      <c r="A18" s="52" t="s">
        <v>19</v>
      </c>
      <c r="B18" s="53">
        <v>1800</v>
      </c>
      <c r="C18" s="53">
        <v>1620</v>
      </c>
      <c r="D18" s="53">
        <v>1620</v>
      </c>
      <c r="E18" s="53">
        <v>1620</v>
      </c>
      <c r="F18" s="54"/>
    </row>
    <row r="19" spans="1:6" ht="15">
      <c r="A19" s="52" t="s">
        <v>25</v>
      </c>
      <c r="B19" s="53">
        <v>0</v>
      </c>
      <c r="C19" s="53">
        <v>0</v>
      </c>
      <c r="D19" s="53">
        <v>0</v>
      </c>
      <c r="E19" s="53">
        <v>0</v>
      </c>
      <c r="F19" s="54"/>
    </row>
    <row r="20" spans="1:6" ht="15">
      <c r="A20" s="52" t="s">
        <v>21</v>
      </c>
      <c r="B20" s="53">
        <v>2340</v>
      </c>
      <c r="C20" s="53">
        <v>1800</v>
      </c>
      <c r="D20" s="53">
        <v>2700</v>
      </c>
      <c r="E20" s="53">
        <v>2700</v>
      </c>
      <c r="F20" s="54"/>
    </row>
    <row r="21" spans="1:6" ht="15">
      <c r="A21" s="52" t="s">
        <v>33</v>
      </c>
      <c r="B21" s="53">
        <v>11040</v>
      </c>
      <c r="C21" s="53">
        <v>12000</v>
      </c>
      <c r="D21" s="53">
        <v>12000</v>
      </c>
      <c r="E21" s="53">
        <v>12000</v>
      </c>
      <c r="F21" s="54"/>
    </row>
    <row r="22" spans="1:6" ht="15">
      <c r="A22" s="52" t="s">
        <v>35</v>
      </c>
      <c r="B22" s="53">
        <v>0</v>
      </c>
      <c r="C22" s="53">
        <v>0</v>
      </c>
      <c r="D22" s="53">
        <v>0</v>
      </c>
      <c r="E22" s="53">
        <v>0</v>
      </c>
      <c r="F22" s="54"/>
    </row>
    <row r="23" spans="1:6" ht="15">
      <c r="A23" s="52" t="s">
        <v>39</v>
      </c>
      <c r="B23" s="53">
        <v>9600</v>
      </c>
      <c r="C23" s="53">
        <v>7200</v>
      </c>
      <c r="D23" s="53">
        <v>7200</v>
      </c>
      <c r="E23" s="53">
        <v>7800</v>
      </c>
      <c r="F23" s="54"/>
    </row>
    <row r="24" spans="1:6" ht="15">
      <c r="A24" s="52" t="s">
        <v>37</v>
      </c>
      <c r="B24" s="53">
        <v>240</v>
      </c>
      <c r="C24" s="53">
        <v>360</v>
      </c>
      <c r="D24" s="53">
        <v>360</v>
      </c>
      <c r="E24" s="53">
        <v>360</v>
      </c>
      <c r="F24" s="54"/>
    </row>
    <row r="25" spans="1:6" ht="15">
      <c r="A25" s="52" t="s">
        <v>43</v>
      </c>
      <c r="B25" s="53">
        <v>9600</v>
      </c>
      <c r="C25" s="53">
        <v>9360</v>
      </c>
      <c r="D25" s="53">
        <v>9360</v>
      </c>
      <c r="E25" s="53">
        <v>9360</v>
      </c>
      <c r="F25" s="54"/>
    </row>
    <row r="26" spans="1:6" ht="15">
      <c r="A26" s="52" t="s">
        <v>41</v>
      </c>
      <c r="B26" s="53">
        <v>120</v>
      </c>
      <c r="C26" s="53">
        <v>720</v>
      </c>
      <c r="D26" s="53">
        <v>720</v>
      </c>
      <c r="E26" s="53">
        <v>720</v>
      </c>
      <c r="F26" s="54"/>
    </row>
    <row r="27" spans="1:6" ht="15">
      <c r="A27" s="52" t="s">
        <v>47</v>
      </c>
      <c r="B27" s="53">
        <v>12075</v>
      </c>
      <c r="C27" s="53">
        <v>9450</v>
      </c>
      <c r="D27" s="53">
        <v>9660</v>
      </c>
      <c r="E27" s="53">
        <v>9975</v>
      </c>
      <c r="F27" s="54"/>
    </row>
    <row r="28" spans="1:6" ht="15">
      <c r="A28" s="52" t="s">
        <v>51</v>
      </c>
      <c r="B28" s="53">
        <v>4830</v>
      </c>
      <c r="C28" s="53">
        <v>4200</v>
      </c>
      <c r="D28" s="53">
        <v>4200</v>
      </c>
      <c r="E28" s="53">
        <v>4200</v>
      </c>
      <c r="F28" s="54"/>
    </row>
    <row r="29" spans="1:6" ht="15">
      <c r="A29" s="52" t="s">
        <v>49</v>
      </c>
      <c r="B29" s="53">
        <v>1575</v>
      </c>
      <c r="C29" s="53">
        <v>840</v>
      </c>
      <c r="D29" s="53">
        <v>840</v>
      </c>
      <c r="E29" s="53">
        <v>840</v>
      </c>
      <c r="F29" s="54"/>
    </row>
    <row r="30" spans="1:6" ht="15">
      <c r="A30" s="52" t="s">
        <v>57</v>
      </c>
      <c r="B30" s="53">
        <v>12320</v>
      </c>
      <c r="C30" s="53">
        <v>9520</v>
      </c>
      <c r="D30" s="53">
        <v>10640</v>
      </c>
      <c r="E30" s="53">
        <v>10640</v>
      </c>
      <c r="F30" s="54"/>
    </row>
    <row r="31" spans="1:6" ht="15">
      <c r="A31" s="52" t="s">
        <v>59</v>
      </c>
      <c r="B31" s="53">
        <v>4224</v>
      </c>
      <c r="C31" s="53">
        <v>3600</v>
      </c>
      <c r="D31" s="53">
        <v>3600</v>
      </c>
      <c r="E31" s="53">
        <v>3600</v>
      </c>
      <c r="F31" s="54"/>
    </row>
    <row r="32" spans="1:6" ht="15">
      <c r="A32" s="52" t="s">
        <v>61</v>
      </c>
      <c r="B32" s="53">
        <v>1200</v>
      </c>
      <c r="C32" s="53">
        <v>1800</v>
      </c>
      <c r="D32" s="53">
        <v>1800</v>
      </c>
      <c r="E32" s="53">
        <v>1800</v>
      </c>
      <c r="F32" s="54"/>
    </row>
    <row r="33" spans="1:6" ht="15">
      <c r="A33" s="52" t="s">
        <v>63</v>
      </c>
      <c r="B33" s="53">
        <v>2256</v>
      </c>
      <c r="C33" s="53">
        <v>1920</v>
      </c>
      <c r="D33" s="53">
        <v>1920</v>
      </c>
      <c r="E33" s="53">
        <v>1920</v>
      </c>
      <c r="F33" s="54"/>
    </row>
    <row r="34" spans="1:6" ht="15">
      <c r="A34" s="52" t="s">
        <v>374</v>
      </c>
      <c r="B34" s="53">
        <v>0</v>
      </c>
      <c r="C34" s="53">
        <v>0</v>
      </c>
      <c r="D34" s="53">
        <v>0</v>
      </c>
      <c r="E34" s="53">
        <v>0</v>
      </c>
      <c r="F34" s="54"/>
    </row>
    <row r="35" spans="1:6" ht="15">
      <c r="A35" s="52" t="s">
        <v>65</v>
      </c>
      <c r="B35" s="53">
        <v>192</v>
      </c>
      <c r="C35" s="53">
        <v>96</v>
      </c>
      <c r="D35" s="53">
        <v>192</v>
      </c>
      <c r="E35" s="53">
        <v>192</v>
      </c>
      <c r="F35" s="54"/>
    </row>
    <row r="36" spans="1:6" ht="15">
      <c r="A36" s="52" t="s">
        <v>29</v>
      </c>
      <c r="B36" s="53">
        <v>700</v>
      </c>
      <c r="C36" s="53">
        <v>980</v>
      </c>
      <c r="D36" s="53">
        <v>980</v>
      </c>
      <c r="E36" s="53">
        <v>980</v>
      </c>
      <c r="F36" s="54"/>
    </row>
    <row r="37" spans="1:6" ht="15">
      <c r="A37" s="52" t="s">
        <v>31</v>
      </c>
      <c r="B37" s="53">
        <v>0</v>
      </c>
      <c r="C37" s="53">
        <v>0</v>
      </c>
      <c r="D37" s="53">
        <v>0</v>
      </c>
      <c r="E37" s="53">
        <v>0</v>
      </c>
      <c r="F37" s="54"/>
    </row>
    <row r="38" spans="1:6" ht="15">
      <c r="A38" s="52" t="s">
        <v>45</v>
      </c>
      <c r="B38" s="53">
        <v>1440</v>
      </c>
      <c r="C38" s="53">
        <v>1440</v>
      </c>
      <c r="D38" s="53">
        <v>1440</v>
      </c>
      <c r="E38" s="53">
        <v>1440</v>
      </c>
      <c r="F38" s="54"/>
    </row>
    <row r="39" spans="1:6" ht="15">
      <c r="A39" s="52" t="s">
        <v>55</v>
      </c>
      <c r="B39" s="53">
        <v>630</v>
      </c>
      <c r="C39" s="53">
        <v>525</v>
      </c>
      <c r="D39" s="53">
        <v>525</v>
      </c>
      <c r="E39" s="53">
        <v>525</v>
      </c>
      <c r="F39" s="54"/>
    </row>
    <row r="40" spans="1:6" ht="15">
      <c r="A40" s="52" t="s">
        <v>53</v>
      </c>
      <c r="B40" s="53">
        <v>3150</v>
      </c>
      <c r="C40" s="53">
        <v>2835</v>
      </c>
      <c r="D40" s="53">
        <v>2835</v>
      </c>
      <c r="E40" s="53">
        <v>3150</v>
      </c>
      <c r="F40" s="54"/>
    </row>
    <row r="41" spans="1:6" ht="15">
      <c r="A41" s="52" t="s">
        <v>375</v>
      </c>
      <c r="B41" s="53">
        <v>0</v>
      </c>
      <c r="C41" s="53">
        <v>0</v>
      </c>
      <c r="D41" s="53">
        <v>0</v>
      </c>
      <c r="E41" s="53">
        <v>0</v>
      </c>
      <c r="F41" s="54"/>
    </row>
    <row r="42" spans="1:6" ht="15">
      <c r="A42" s="52" t="s">
        <v>67</v>
      </c>
      <c r="B42" s="53">
        <v>168</v>
      </c>
      <c r="C42" s="53">
        <v>168</v>
      </c>
      <c r="D42" s="53">
        <v>252</v>
      </c>
      <c r="E42" s="53">
        <v>252</v>
      </c>
      <c r="F42" s="54"/>
    </row>
    <row r="43" spans="1:6">
      <c r="A43" s="55" t="s">
        <v>69</v>
      </c>
      <c r="B43" s="56">
        <v>0</v>
      </c>
      <c r="C43" s="56">
        <v>0</v>
      </c>
      <c r="D43" s="56">
        <v>0</v>
      </c>
      <c r="E43" s="56">
        <v>0</v>
      </c>
      <c r="F43" s="54"/>
    </row>
    <row r="44" spans="1:6" ht="15">
      <c r="A44" s="52" t="s">
        <v>71</v>
      </c>
      <c r="B44" s="53">
        <v>135</v>
      </c>
      <c r="C44" s="53">
        <v>0</v>
      </c>
      <c r="D44" s="53">
        <v>135</v>
      </c>
      <c r="E44" s="53">
        <v>270</v>
      </c>
      <c r="F44" s="54"/>
    </row>
    <row r="45" spans="1:6">
      <c r="A45" s="55" t="s">
        <v>73</v>
      </c>
      <c r="B45" s="56">
        <v>0</v>
      </c>
      <c r="C45" s="56">
        <v>0</v>
      </c>
      <c r="D45" s="56">
        <v>0</v>
      </c>
      <c r="E45" s="56">
        <v>0</v>
      </c>
      <c r="F45" s="54"/>
    </row>
    <row r="46" spans="1:6" ht="15">
      <c r="A46" s="52" t="s">
        <v>75</v>
      </c>
      <c r="B46" s="53">
        <v>9072</v>
      </c>
      <c r="C46" s="53">
        <v>8190</v>
      </c>
      <c r="D46" s="53">
        <v>8820</v>
      </c>
      <c r="E46" s="53">
        <v>10080</v>
      </c>
      <c r="F46" s="54"/>
    </row>
    <row r="47" spans="1:6" ht="15">
      <c r="A47" s="52" t="s">
        <v>79</v>
      </c>
      <c r="B47" s="53">
        <v>9450</v>
      </c>
      <c r="C47" s="53">
        <v>7938</v>
      </c>
      <c r="D47" s="53">
        <v>8694</v>
      </c>
      <c r="E47" s="53">
        <v>9450</v>
      </c>
      <c r="F47" s="54"/>
    </row>
    <row r="48" spans="1:6" ht="15">
      <c r="A48" s="52" t="s">
        <v>77</v>
      </c>
      <c r="B48" s="53">
        <v>13986</v>
      </c>
      <c r="C48" s="53">
        <v>10458</v>
      </c>
      <c r="D48" s="53">
        <v>11340</v>
      </c>
      <c r="E48" s="53">
        <v>11970</v>
      </c>
      <c r="F48" s="54"/>
    </row>
    <row r="49" spans="1:6" ht="15">
      <c r="A49" s="52" t="s">
        <v>85</v>
      </c>
      <c r="B49" s="53">
        <v>16200</v>
      </c>
      <c r="C49" s="53">
        <v>14580</v>
      </c>
      <c r="D49" s="53">
        <v>13824</v>
      </c>
      <c r="E49" s="53">
        <v>17280</v>
      </c>
      <c r="F49" s="54"/>
    </row>
    <row r="50" spans="1:6" ht="15">
      <c r="A50" s="52" t="s">
        <v>87</v>
      </c>
      <c r="B50" s="53">
        <v>0</v>
      </c>
      <c r="C50" s="53">
        <v>0</v>
      </c>
      <c r="D50" s="53">
        <v>0</v>
      </c>
      <c r="E50" s="53">
        <v>216</v>
      </c>
      <c r="F50" s="54"/>
    </row>
    <row r="51" spans="1:6" ht="15">
      <c r="A51" s="52" t="s">
        <v>81</v>
      </c>
      <c r="B51" s="53">
        <v>7020</v>
      </c>
      <c r="C51" s="53">
        <v>4320</v>
      </c>
      <c r="D51" s="53">
        <v>4644</v>
      </c>
      <c r="E51" s="53">
        <v>5400</v>
      </c>
      <c r="F51" s="54"/>
    </row>
    <row r="52" spans="1:6" ht="15">
      <c r="A52" s="52" t="s">
        <v>83</v>
      </c>
      <c r="B52" s="53">
        <v>3780</v>
      </c>
      <c r="C52" s="53">
        <v>2808</v>
      </c>
      <c r="D52" s="53">
        <v>2808</v>
      </c>
      <c r="E52" s="53">
        <v>3456</v>
      </c>
      <c r="F52" s="54"/>
    </row>
    <row r="53" spans="1:6" ht="15">
      <c r="A53" s="52" t="s">
        <v>91</v>
      </c>
      <c r="B53" s="53">
        <v>5040</v>
      </c>
      <c r="C53" s="53">
        <v>4680</v>
      </c>
      <c r="D53" s="53">
        <v>4680</v>
      </c>
      <c r="E53" s="53">
        <v>5472</v>
      </c>
      <c r="F53" s="54"/>
    </row>
    <row r="54" spans="1:6" ht="15">
      <c r="A54" s="52" t="s">
        <v>93</v>
      </c>
      <c r="B54" s="53">
        <v>7992</v>
      </c>
      <c r="C54" s="53">
        <v>7128</v>
      </c>
      <c r="D54" s="53">
        <v>6624</v>
      </c>
      <c r="E54" s="53">
        <v>8280</v>
      </c>
      <c r="F54" s="54"/>
    </row>
    <row r="55" spans="1:6" ht="15">
      <c r="A55" s="52" t="s">
        <v>95</v>
      </c>
      <c r="B55" s="53">
        <v>9000</v>
      </c>
      <c r="C55" s="53">
        <v>7920</v>
      </c>
      <c r="D55" s="53">
        <v>7920</v>
      </c>
      <c r="E55" s="53">
        <v>9360</v>
      </c>
      <c r="F55" s="54"/>
    </row>
    <row r="56" spans="1:6" ht="15">
      <c r="A56" s="52" t="s">
        <v>99</v>
      </c>
      <c r="B56" s="53">
        <v>5544</v>
      </c>
      <c r="C56" s="53">
        <v>4410</v>
      </c>
      <c r="D56" s="53">
        <v>4536</v>
      </c>
      <c r="E56" s="53">
        <v>5670</v>
      </c>
      <c r="F56" s="54"/>
    </row>
    <row r="57" spans="1:6" ht="15">
      <c r="A57" s="52" t="s">
        <v>101</v>
      </c>
      <c r="B57" s="53">
        <v>5670</v>
      </c>
      <c r="C57" s="53">
        <v>4095</v>
      </c>
      <c r="D57" s="53">
        <v>4410</v>
      </c>
      <c r="E57" s="53">
        <v>4788</v>
      </c>
      <c r="F57" s="54"/>
    </row>
    <row r="58" spans="1:6">
      <c r="A58" s="55" t="s">
        <v>376</v>
      </c>
      <c r="B58" s="56">
        <v>0</v>
      </c>
      <c r="C58" s="56">
        <v>0</v>
      </c>
      <c r="D58" s="56">
        <v>0</v>
      </c>
      <c r="E58" s="56">
        <v>0</v>
      </c>
      <c r="F58" s="54"/>
    </row>
    <row r="59" spans="1:6" ht="15">
      <c r="A59" s="52" t="s">
        <v>89</v>
      </c>
      <c r="B59" s="53">
        <v>2688</v>
      </c>
      <c r="C59" s="53">
        <v>2100</v>
      </c>
      <c r="D59" s="53">
        <v>2184</v>
      </c>
      <c r="E59" s="53">
        <v>2268</v>
      </c>
      <c r="F59" s="54"/>
    </row>
    <row r="60" spans="1:6" ht="15">
      <c r="A60" s="52" t="s">
        <v>97</v>
      </c>
      <c r="B60" s="53">
        <v>2304</v>
      </c>
      <c r="C60" s="53">
        <v>1584</v>
      </c>
      <c r="D60" s="53">
        <v>2088</v>
      </c>
      <c r="E60" s="53">
        <v>1800</v>
      </c>
      <c r="F60" s="54"/>
    </row>
    <row r="61" spans="1:6" ht="15">
      <c r="A61" s="52" t="s">
        <v>103</v>
      </c>
      <c r="B61" s="53">
        <v>540</v>
      </c>
      <c r="C61" s="53">
        <v>405</v>
      </c>
      <c r="D61" s="53">
        <v>675</v>
      </c>
      <c r="E61" s="53">
        <v>675</v>
      </c>
      <c r="F61" s="54"/>
    </row>
    <row r="62" spans="1:6" ht="15">
      <c r="A62" s="52" t="s">
        <v>105</v>
      </c>
      <c r="B62" s="53">
        <v>3654</v>
      </c>
      <c r="C62" s="53">
        <v>3528</v>
      </c>
      <c r="D62" s="53">
        <v>3654</v>
      </c>
      <c r="E62" s="53">
        <v>3654</v>
      </c>
      <c r="F62" s="54"/>
    </row>
    <row r="63" spans="1:6" ht="15">
      <c r="A63" s="52" t="s">
        <v>109</v>
      </c>
      <c r="B63" s="53">
        <v>5670</v>
      </c>
      <c r="C63" s="53">
        <v>5670</v>
      </c>
      <c r="D63" s="53">
        <v>5292</v>
      </c>
      <c r="E63" s="53">
        <v>5292</v>
      </c>
      <c r="F63" s="54"/>
    </row>
    <row r="64" spans="1:6" ht="15">
      <c r="A64" s="52" t="s">
        <v>107</v>
      </c>
      <c r="B64" s="53">
        <v>23940</v>
      </c>
      <c r="C64" s="53">
        <v>17640</v>
      </c>
      <c r="D64" s="53">
        <v>20790</v>
      </c>
      <c r="E64" s="53">
        <v>19404</v>
      </c>
      <c r="F64" s="54"/>
    </row>
    <row r="65" spans="1:6" ht="15">
      <c r="A65" s="52" t="s">
        <v>115</v>
      </c>
      <c r="B65" s="53">
        <v>14040</v>
      </c>
      <c r="C65" s="53">
        <v>10476</v>
      </c>
      <c r="D65" s="53">
        <v>14040</v>
      </c>
      <c r="E65" s="53">
        <v>12960</v>
      </c>
      <c r="F65" s="54"/>
    </row>
    <row r="66" spans="1:6" ht="15">
      <c r="A66" s="52" t="s">
        <v>111</v>
      </c>
      <c r="B66" s="53">
        <v>8640</v>
      </c>
      <c r="C66" s="53">
        <v>6048</v>
      </c>
      <c r="D66" s="53">
        <v>6696</v>
      </c>
      <c r="E66" s="53">
        <v>6696</v>
      </c>
      <c r="F66" s="54"/>
    </row>
    <row r="67" spans="1:6" ht="15">
      <c r="A67" s="52" t="s">
        <v>117</v>
      </c>
      <c r="B67" s="53">
        <v>0</v>
      </c>
      <c r="C67" s="53">
        <v>0</v>
      </c>
      <c r="D67" s="53">
        <v>0</v>
      </c>
      <c r="E67" s="53">
        <v>216</v>
      </c>
      <c r="F67" s="54"/>
    </row>
    <row r="68" spans="1:6" ht="15">
      <c r="A68" s="52" t="s">
        <v>113</v>
      </c>
      <c r="B68" s="53">
        <v>7560</v>
      </c>
      <c r="C68" s="53">
        <v>5616</v>
      </c>
      <c r="D68" s="53">
        <v>8100</v>
      </c>
      <c r="E68" s="53">
        <v>7776</v>
      </c>
      <c r="F68" s="54"/>
    </row>
    <row r="69" spans="1:6" ht="15">
      <c r="A69" s="52" t="s">
        <v>121</v>
      </c>
      <c r="B69" s="53">
        <v>864</v>
      </c>
      <c r="C69" s="53">
        <v>576</v>
      </c>
      <c r="D69" s="53">
        <v>864</v>
      </c>
      <c r="E69" s="53">
        <v>648</v>
      </c>
      <c r="F69" s="54"/>
    </row>
    <row r="70" spans="1:6" ht="15">
      <c r="A70" s="52" t="s">
        <v>123</v>
      </c>
      <c r="B70" s="53">
        <v>936</v>
      </c>
      <c r="C70" s="53">
        <v>1008</v>
      </c>
      <c r="D70" s="53">
        <v>936</v>
      </c>
      <c r="E70" s="53">
        <v>936</v>
      </c>
      <c r="F70" s="54"/>
    </row>
    <row r="71" spans="1:6" ht="15">
      <c r="A71" s="52" t="s">
        <v>125</v>
      </c>
      <c r="B71" s="53">
        <v>1872</v>
      </c>
      <c r="C71" s="53">
        <v>1872</v>
      </c>
      <c r="D71" s="53">
        <v>2160</v>
      </c>
      <c r="E71" s="53">
        <v>2160</v>
      </c>
      <c r="F71" s="54"/>
    </row>
    <row r="72" spans="1:6" ht="15">
      <c r="A72" s="52" t="s">
        <v>119</v>
      </c>
      <c r="B72" s="53">
        <v>5880</v>
      </c>
      <c r="C72" s="53">
        <v>4620</v>
      </c>
      <c r="D72" s="53">
        <v>5460</v>
      </c>
      <c r="E72" s="53">
        <v>5460</v>
      </c>
      <c r="F72" s="54"/>
    </row>
    <row r="73" spans="1:6" ht="15">
      <c r="A73" s="52" t="s">
        <v>127</v>
      </c>
      <c r="B73" s="53">
        <v>2880</v>
      </c>
      <c r="C73" s="53">
        <v>3240</v>
      </c>
      <c r="D73" s="53">
        <v>3240</v>
      </c>
      <c r="E73" s="53">
        <v>4464</v>
      </c>
      <c r="F73" s="54"/>
    </row>
    <row r="74" spans="1:6" ht="15">
      <c r="A74" s="52" t="s">
        <v>377</v>
      </c>
      <c r="B74" s="53">
        <v>0</v>
      </c>
      <c r="C74" s="53">
        <v>0</v>
      </c>
      <c r="D74" s="53">
        <v>0</v>
      </c>
      <c r="E74" s="53">
        <v>0</v>
      </c>
      <c r="F74" s="54"/>
    </row>
    <row r="75" spans="1:6" ht="15">
      <c r="A75" s="52" t="s">
        <v>129</v>
      </c>
      <c r="B75" s="53">
        <v>1386</v>
      </c>
      <c r="C75" s="53">
        <v>945</v>
      </c>
      <c r="D75" s="53">
        <v>1575</v>
      </c>
      <c r="E75" s="53">
        <v>945</v>
      </c>
      <c r="F75" s="54"/>
    </row>
    <row r="76" spans="1:6" ht="15">
      <c r="A76" s="52" t="s">
        <v>131</v>
      </c>
      <c r="B76" s="53">
        <v>1449</v>
      </c>
      <c r="C76" s="53">
        <v>1008</v>
      </c>
      <c r="D76" s="53">
        <v>1575</v>
      </c>
      <c r="E76" s="53">
        <v>1071</v>
      </c>
      <c r="F76" s="54"/>
    </row>
    <row r="77" spans="1:6">
      <c r="A77" s="57" t="s">
        <v>378</v>
      </c>
      <c r="B77" s="58">
        <v>0</v>
      </c>
      <c r="C77" s="58">
        <v>0</v>
      </c>
      <c r="D77" s="58">
        <v>0</v>
      </c>
      <c r="E77" s="58">
        <v>0</v>
      </c>
      <c r="F77" s="54"/>
    </row>
    <row r="78" spans="1:6">
      <c r="A78" s="57" t="s">
        <v>379</v>
      </c>
      <c r="B78" s="58">
        <v>0</v>
      </c>
      <c r="C78" s="58">
        <v>0</v>
      </c>
      <c r="D78" s="58">
        <v>0</v>
      </c>
      <c r="E78" s="58">
        <v>0</v>
      </c>
      <c r="F78" s="54"/>
    </row>
    <row r="79" spans="1:6">
      <c r="A79" s="57" t="s">
        <v>380</v>
      </c>
      <c r="B79" s="58">
        <v>0</v>
      </c>
      <c r="C79" s="58">
        <v>0</v>
      </c>
      <c r="D79" s="58">
        <v>0</v>
      </c>
      <c r="E79" s="58">
        <v>0</v>
      </c>
      <c r="F79" s="54"/>
    </row>
    <row r="80" spans="1:6">
      <c r="A80" s="55" t="s">
        <v>133</v>
      </c>
      <c r="B80" s="56">
        <v>420</v>
      </c>
      <c r="C80" s="56">
        <v>252</v>
      </c>
      <c r="D80" s="56">
        <v>252</v>
      </c>
      <c r="E80" s="56">
        <v>252</v>
      </c>
      <c r="F80" s="54"/>
    </row>
    <row r="81" spans="1:6">
      <c r="A81" s="55" t="s">
        <v>135</v>
      </c>
      <c r="B81" s="56">
        <v>96</v>
      </c>
      <c r="C81" s="56">
        <v>48</v>
      </c>
      <c r="D81" s="56">
        <v>48</v>
      </c>
      <c r="E81" s="56">
        <v>48</v>
      </c>
      <c r="F81" s="54"/>
    </row>
    <row r="82" spans="1:6" ht="15">
      <c r="A82" s="52" t="s">
        <v>381</v>
      </c>
      <c r="B82" s="53">
        <v>2592</v>
      </c>
      <c r="C82" s="53">
        <v>1512</v>
      </c>
      <c r="D82" s="53">
        <v>1584</v>
      </c>
      <c r="E82" s="53">
        <v>1800</v>
      </c>
      <c r="F82" s="54"/>
    </row>
    <row r="83" spans="1:6" ht="15">
      <c r="A83" s="52" t="s">
        <v>382</v>
      </c>
      <c r="B83" s="53">
        <v>2835</v>
      </c>
      <c r="C83" s="53">
        <v>2016</v>
      </c>
      <c r="D83" s="53">
        <v>2016</v>
      </c>
      <c r="E83" s="53">
        <v>2331</v>
      </c>
      <c r="F83" s="54"/>
    </row>
    <row r="84" spans="1:6" ht="15">
      <c r="A84" s="52" t="s">
        <v>141</v>
      </c>
      <c r="B84" s="53">
        <v>0</v>
      </c>
      <c r="C84" s="53">
        <v>108</v>
      </c>
      <c r="D84" s="53">
        <v>0</v>
      </c>
      <c r="E84" s="53">
        <v>216</v>
      </c>
      <c r="F84" s="54"/>
    </row>
    <row r="85" spans="1:6" ht="15">
      <c r="A85" s="52" t="s">
        <v>143</v>
      </c>
      <c r="B85" s="53">
        <v>324</v>
      </c>
      <c r="C85" s="53">
        <v>324</v>
      </c>
      <c r="D85" s="53">
        <v>648</v>
      </c>
      <c r="E85" s="53">
        <v>648</v>
      </c>
      <c r="F85" s="54"/>
    </row>
    <row r="86" spans="1:6" ht="15">
      <c r="A86" s="52" t="s">
        <v>145</v>
      </c>
      <c r="B86" s="53">
        <v>432</v>
      </c>
      <c r="C86" s="53">
        <v>432</v>
      </c>
      <c r="D86" s="53">
        <v>324</v>
      </c>
      <c r="E86" s="53">
        <v>324</v>
      </c>
      <c r="F86" s="54"/>
    </row>
    <row r="87" spans="1:6" ht="15">
      <c r="A87" s="52" t="s">
        <v>147</v>
      </c>
      <c r="B87" s="53">
        <v>3240</v>
      </c>
      <c r="C87" s="53">
        <v>2700</v>
      </c>
      <c r="D87" s="53">
        <v>2916</v>
      </c>
      <c r="E87" s="53">
        <v>2916</v>
      </c>
      <c r="F87" s="54"/>
    </row>
    <row r="88" spans="1:6" ht="15">
      <c r="A88" s="52" t="s">
        <v>149</v>
      </c>
      <c r="B88" s="53">
        <v>540</v>
      </c>
      <c r="C88" s="53">
        <v>108</v>
      </c>
      <c r="D88" s="53">
        <v>108</v>
      </c>
      <c r="E88" s="53">
        <v>108</v>
      </c>
      <c r="F88" s="54"/>
    </row>
    <row r="89" spans="1:6" ht="15">
      <c r="A89" s="52" t="s">
        <v>151</v>
      </c>
      <c r="B89" s="53">
        <v>168</v>
      </c>
      <c r="C89" s="53">
        <v>0</v>
      </c>
      <c r="D89" s="53">
        <v>0</v>
      </c>
      <c r="E89" s="53">
        <v>0</v>
      </c>
      <c r="F89" s="54"/>
    </row>
    <row r="90" spans="1:6" ht="15">
      <c r="A90" s="52" t="s">
        <v>153</v>
      </c>
      <c r="B90" s="53">
        <v>1260</v>
      </c>
      <c r="C90" s="53">
        <v>420</v>
      </c>
      <c r="D90" s="53">
        <v>420</v>
      </c>
      <c r="E90" s="53">
        <v>420</v>
      </c>
      <c r="F90" s="54"/>
    </row>
    <row r="91" spans="1:6" ht="15">
      <c r="A91" s="52" t="s">
        <v>157</v>
      </c>
      <c r="B91" s="53">
        <v>0</v>
      </c>
      <c r="C91" s="53">
        <v>0</v>
      </c>
      <c r="D91" s="53">
        <v>0</v>
      </c>
      <c r="E91" s="53">
        <v>0</v>
      </c>
      <c r="F91" s="54"/>
    </row>
    <row r="92" spans="1:6" ht="15">
      <c r="A92" s="52" t="s">
        <v>159</v>
      </c>
      <c r="B92" s="53">
        <v>0</v>
      </c>
      <c r="C92" s="53">
        <v>0</v>
      </c>
      <c r="D92" s="53">
        <v>0</v>
      </c>
      <c r="E92" s="53">
        <v>0</v>
      </c>
      <c r="F92" s="54"/>
    </row>
    <row r="93" spans="1:6" ht="15">
      <c r="A93" s="52" t="s">
        <v>155</v>
      </c>
      <c r="B93" s="53">
        <v>0</v>
      </c>
      <c r="C93" s="53">
        <v>0</v>
      </c>
      <c r="D93" s="53">
        <v>0</v>
      </c>
      <c r="E93" s="53">
        <v>0</v>
      </c>
      <c r="F93" s="54"/>
    </row>
    <row r="94" spans="1:6" ht="15">
      <c r="A94" s="52" t="s">
        <v>383</v>
      </c>
      <c r="B94" s="53">
        <v>0</v>
      </c>
      <c r="C94" s="53">
        <v>0</v>
      </c>
      <c r="D94" s="53">
        <v>0</v>
      </c>
      <c r="E94" s="53">
        <v>0</v>
      </c>
      <c r="F94" s="54"/>
    </row>
    <row r="95" spans="1:6" ht="15">
      <c r="A95" s="52" t="s">
        <v>384</v>
      </c>
      <c r="B95" s="53">
        <v>0</v>
      </c>
      <c r="C95" s="53">
        <v>0</v>
      </c>
      <c r="D95" s="53">
        <v>0</v>
      </c>
      <c r="E95" s="53">
        <v>0</v>
      </c>
      <c r="F95" s="54"/>
    </row>
    <row r="96" spans="1:6">
      <c r="A96" s="57" t="s">
        <v>163</v>
      </c>
      <c r="B96" s="58">
        <v>0</v>
      </c>
      <c r="C96" s="58">
        <v>0</v>
      </c>
      <c r="D96" s="58">
        <v>0</v>
      </c>
      <c r="E96" s="58">
        <v>0</v>
      </c>
      <c r="F96" s="54"/>
    </row>
    <row r="97" spans="1:6">
      <c r="A97" s="57" t="s">
        <v>161</v>
      </c>
      <c r="B97" s="58">
        <v>0</v>
      </c>
      <c r="C97" s="58">
        <v>0</v>
      </c>
      <c r="D97" s="58">
        <v>0</v>
      </c>
      <c r="E97" s="58">
        <v>0</v>
      </c>
      <c r="F97" s="54"/>
    </row>
    <row r="98" spans="1:6">
      <c r="A98" s="55" t="s">
        <v>165</v>
      </c>
      <c r="B98" s="56">
        <v>0</v>
      </c>
      <c r="C98" s="56">
        <v>0</v>
      </c>
      <c r="D98" s="56">
        <v>0</v>
      </c>
      <c r="E98" s="56">
        <v>0</v>
      </c>
      <c r="F98" s="54"/>
    </row>
    <row r="99" spans="1:6" ht="15">
      <c r="A99" s="52" t="s">
        <v>175</v>
      </c>
      <c r="B99" s="53">
        <v>828.46772920940498</v>
      </c>
      <c r="C99" s="53">
        <v>262.69702276707528</v>
      </c>
      <c r="D99" s="53">
        <v>723.24011571841845</v>
      </c>
      <c r="E99" s="53">
        <v>602.70009643201536</v>
      </c>
      <c r="F99" s="54"/>
    </row>
    <row r="100" spans="1:6" ht="15">
      <c r="A100" s="52" t="s">
        <v>177</v>
      </c>
      <c r="B100" s="53">
        <v>0</v>
      </c>
      <c r="C100" s="53">
        <v>0</v>
      </c>
      <c r="D100" s="53">
        <v>0</v>
      </c>
      <c r="E100" s="53">
        <v>0</v>
      </c>
      <c r="F100" s="54"/>
    </row>
    <row r="101" spans="1:6" ht="15">
      <c r="A101" s="52" t="s">
        <v>385</v>
      </c>
      <c r="B101" s="53">
        <v>0</v>
      </c>
      <c r="C101" s="53">
        <v>0</v>
      </c>
      <c r="D101" s="53">
        <v>0</v>
      </c>
      <c r="E101" s="53">
        <v>0</v>
      </c>
      <c r="F101" s="54"/>
    </row>
    <row r="102" spans="1:6" ht="15">
      <c r="A102" s="52" t="s">
        <v>179</v>
      </c>
      <c r="B102" s="53">
        <v>0</v>
      </c>
      <c r="C102" s="53">
        <v>0</v>
      </c>
      <c r="D102" s="53">
        <v>0</v>
      </c>
      <c r="E102" s="53">
        <v>0</v>
      </c>
      <c r="F102" s="54"/>
    </row>
    <row r="103" spans="1:6" ht="15">
      <c r="A103" s="52" t="s">
        <v>386</v>
      </c>
      <c r="B103" s="53">
        <v>0</v>
      </c>
      <c r="C103" s="53">
        <v>0</v>
      </c>
      <c r="D103" s="53">
        <v>0</v>
      </c>
      <c r="E103" s="53">
        <v>0</v>
      </c>
      <c r="F103" s="54"/>
    </row>
    <row r="104" spans="1:6" ht="15">
      <c r="A104" s="52" t="s">
        <v>387</v>
      </c>
      <c r="B104" s="53">
        <v>0</v>
      </c>
      <c r="C104" s="53">
        <v>0</v>
      </c>
      <c r="D104" s="53">
        <v>0</v>
      </c>
      <c r="E104" s="53">
        <v>0</v>
      </c>
      <c r="F104" s="54"/>
    </row>
    <row r="105" spans="1:6" ht="15">
      <c r="A105" s="52" t="s">
        <v>388</v>
      </c>
      <c r="B105" s="53">
        <v>0</v>
      </c>
      <c r="C105" s="53">
        <v>0</v>
      </c>
      <c r="D105" s="53">
        <v>0</v>
      </c>
      <c r="E105" s="53">
        <v>0</v>
      </c>
      <c r="F105" s="54"/>
    </row>
    <row r="106" spans="1:6" ht="15">
      <c r="A106" s="52" t="s">
        <v>173</v>
      </c>
      <c r="B106" s="53">
        <v>0</v>
      </c>
      <c r="C106" s="53">
        <v>0</v>
      </c>
      <c r="D106" s="53">
        <v>0</v>
      </c>
      <c r="E106" s="53">
        <v>0</v>
      </c>
      <c r="F106" s="54"/>
    </row>
    <row r="107" spans="1:6" ht="15">
      <c r="A107" s="52" t="s">
        <v>389</v>
      </c>
      <c r="B107" s="53">
        <v>0</v>
      </c>
      <c r="C107" s="53">
        <v>0</v>
      </c>
      <c r="D107" s="53">
        <v>0</v>
      </c>
      <c r="E107" s="53">
        <v>0</v>
      </c>
      <c r="F107" s="54"/>
    </row>
    <row r="108" spans="1:6" ht="15">
      <c r="A108" s="52" t="s">
        <v>171</v>
      </c>
      <c r="B108" s="53">
        <v>1043.8693388038505</v>
      </c>
      <c r="C108" s="53">
        <v>330.99824868651484</v>
      </c>
      <c r="D108" s="53">
        <v>911.28254580520729</v>
      </c>
      <c r="E108" s="53">
        <v>759.40212150433945</v>
      </c>
      <c r="F108" s="54"/>
    </row>
    <row r="109" spans="1:6" ht="15">
      <c r="A109" s="52" t="s">
        <v>167</v>
      </c>
      <c r="B109" s="53">
        <v>1722.3844090263531</v>
      </c>
      <c r="C109" s="53">
        <v>546.14711033274955</v>
      </c>
      <c r="D109" s="53">
        <v>1503.6162005785923</v>
      </c>
      <c r="E109" s="53">
        <v>1253.0135004821602</v>
      </c>
      <c r="F109" s="54"/>
    </row>
    <row r="110" spans="1:6" ht="15">
      <c r="A110" s="52" t="s">
        <v>169</v>
      </c>
      <c r="B110" s="53">
        <v>1409.223607385198</v>
      </c>
      <c r="C110" s="53">
        <v>446.84763572679509</v>
      </c>
      <c r="D110" s="53">
        <v>1230.2314368370298</v>
      </c>
      <c r="E110" s="53">
        <v>1025.1928640308581</v>
      </c>
      <c r="F110" s="54"/>
    </row>
    <row r="111" spans="1:6" ht="15">
      <c r="A111" s="52" t="s">
        <v>390</v>
      </c>
      <c r="B111" s="53">
        <v>0</v>
      </c>
      <c r="C111" s="53">
        <v>0</v>
      </c>
      <c r="D111" s="53">
        <v>0</v>
      </c>
      <c r="E111" s="53">
        <v>0</v>
      </c>
      <c r="F111" s="54"/>
    </row>
    <row r="112" spans="1:6" ht="15">
      <c r="A112" s="52" t="s">
        <v>185</v>
      </c>
      <c r="B112" s="53">
        <v>27737.099573930882</v>
      </c>
      <c r="C112" s="53">
        <v>8511.3835376532406</v>
      </c>
      <c r="D112" s="53">
        <v>24214.079074252651</v>
      </c>
      <c r="E112" s="53">
        <v>20178.399228543876</v>
      </c>
      <c r="F112" s="54"/>
    </row>
    <row r="113" spans="1:6" ht="15">
      <c r="A113" s="52" t="s">
        <v>181</v>
      </c>
      <c r="B113" s="53">
        <v>178.94902950923151</v>
      </c>
      <c r="C113" s="53">
        <v>56.742556917688269</v>
      </c>
      <c r="D113" s="53">
        <v>156.2198649951784</v>
      </c>
      <c r="E113" s="53">
        <v>130.18322082931533</v>
      </c>
      <c r="F113" s="54"/>
    </row>
    <row r="114" spans="1:6" ht="15">
      <c r="A114" s="52" t="s">
        <v>183</v>
      </c>
      <c r="B114" s="53">
        <v>994.16127505128611</v>
      </c>
      <c r="C114" s="53">
        <v>189.14185639229422</v>
      </c>
      <c r="D114" s="53">
        <v>867.88813886210221</v>
      </c>
      <c r="E114" s="53">
        <v>723.24011571841856</v>
      </c>
      <c r="F114" s="54"/>
    </row>
    <row r="115" spans="1:6" ht="15">
      <c r="A115" s="52" t="s">
        <v>187</v>
      </c>
      <c r="B115" s="53">
        <v>927.88385671453364</v>
      </c>
      <c r="C115" s="53">
        <v>294.22066549912432</v>
      </c>
      <c r="D115" s="53">
        <v>925.7473481195758</v>
      </c>
      <c r="E115" s="53">
        <v>771.45612343297978</v>
      </c>
      <c r="F115" s="54"/>
    </row>
    <row r="116" spans="1:6" ht="15">
      <c r="A116" s="52" t="s">
        <v>191</v>
      </c>
      <c r="B116" s="53">
        <v>7800</v>
      </c>
      <c r="C116" s="53">
        <v>7200</v>
      </c>
      <c r="D116" s="53">
        <v>7200</v>
      </c>
      <c r="E116" s="53">
        <v>8400</v>
      </c>
      <c r="F116" s="54"/>
    </row>
    <row r="117" spans="1:6" ht="15">
      <c r="A117" s="52" t="s">
        <v>189</v>
      </c>
      <c r="B117" s="53">
        <v>78750</v>
      </c>
      <c r="C117" s="53">
        <v>58500</v>
      </c>
      <c r="D117" s="53">
        <v>72000</v>
      </c>
      <c r="E117" s="53">
        <v>72000</v>
      </c>
      <c r="F117" s="54"/>
    </row>
    <row r="118" spans="1:6" ht="15">
      <c r="A118" s="52" t="s">
        <v>193</v>
      </c>
      <c r="B118" s="53">
        <v>380400</v>
      </c>
      <c r="C118" s="53">
        <v>288000</v>
      </c>
      <c r="D118" s="53">
        <v>367200</v>
      </c>
      <c r="E118" s="53">
        <v>360000</v>
      </c>
      <c r="F118" s="54"/>
    </row>
    <row r="119" spans="1:6">
      <c r="A119" s="55" t="s">
        <v>195</v>
      </c>
      <c r="B119" s="56">
        <v>4200</v>
      </c>
      <c r="C119" s="56">
        <v>4200</v>
      </c>
      <c r="D119" s="56">
        <v>5400</v>
      </c>
      <c r="E119" s="56">
        <v>4200</v>
      </c>
      <c r="F119" s="54"/>
    </row>
    <row r="120" spans="1:6" ht="15">
      <c r="A120" s="52" t="s">
        <v>199</v>
      </c>
      <c r="B120" s="53">
        <v>15000</v>
      </c>
      <c r="C120" s="53">
        <v>12000</v>
      </c>
      <c r="D120" s="53">
        <v>20000</v>
      </c>
      <c r="E120" s="53">
        <v>15000</v>
      </c>
      <c r="F120" s="54"/>
    </row>
    <row r="121" spans="1:6" ht="15">
      <c r="A121" s="52" t="s">
        <v>197</v>
      </c>
      <c r="B121" s="53">
        <v>75000</v>
      </c>
      <c r="C121" s="53">
        <v>56000</v>
      </c>
      <c r="D121" s="53">
        <v>65000</v>
      </c>
      <c r="E121" s="53">
        <v>70000</v>
      </c>
      <c r="F121" s="54"/>
    </row>
    <row r="122" spans="1:6" ht="15">
      <c r="A122" s="52" t="s">
        <v>203</v>
      </c>
      <c r="B122" s="53">
        <v>0</v>
      </c>
      <c r="C122" s="53">
        <v>440</v>
      </c>
      <c r="D122" s="53">
        <v>0</v>
      </c>
      <c r="E122" s="53">
        <v>440</v>
      </c>
      <c r="F122" s="54"/>
    </row>
    <row r="123" spans="1:6" ht="15">
      <c r="A123" s="52" t="s">
        <v>201</v>
      </c>
      <c r="B123" s="53">
        <v>7200</v>
      </c>
      <c r="C123" s="53">
        <v>4200</v>
      </c>
      <c r="D123" s="53">
        <v>6000</v>
      </c>
      <c r="E123" s="53">
        <v>4800</v>
      </c>
      <c r="F123" s="54"/>
    </row>
    <row r="124" spans="1:6" ht="15">
      <c r="A124" s="52" t="s">
        <v>205</v>
      </c>
      <c r="B124" s="53">
        <v>0</v>
      </c>
      <c r="C124" s="53">
        <v>0</v>
      </c>
      <c r="D124" s="53">
        <v>0</v>
      </c>
      <c r="E124" s="53">
        <v>0</v>
      </c>
      <c r="F124" s="54"/>
    </row>
    <row r="125" spans="1:6" ht="15">
      <c r="A125" s="52" t="s">
        <v>206</v>
      </c>
      <c r="B125" s="53">
        <v>0</v>
      </c>
      <c r="C125" s="53">
        <v>0</v>
      </c>
      <c r="D125" s="53">
        <v>0</v>
      </c>
      <c r="E125" s="53">
        <v>0</v>
      </c>
      <c r="F125" s="54"/>
    </row>
    <row r="126" spans="1:6" ht="15">
      <c r="A126" s="52" t="s">
        <v>207</v>
      </c>
      <c r="B126" s="53">
        <v>7157.9611803692596</v>
      </c>
      <c r="C126" s="53">
        <v>1361.8213660245183</v>
      </c>
      <c r="D126" s="53">
        <v>5467.6952748312442</v>
      </c>
      <c r="E126" s="53">
        <v>4556.4127290260367</v>
      </c>
      <c r="F126" s="54"/>
    </row>
    <row r="127" spans="1:6" ht="15">
      <c r="A127" s="52" t="s">
        <v>209</v>
      </c>
      <c r="B127" s="53">
        <v>55200</v>
      </c>
      <c r="C127" s="53">
        <v>34200</v>
      </c>
      <c r="D127" s="53">
        <v>55800</v>
      </c>
      <c r="E127" s="53">
        <v>55800</v>
      </c>
      <c r="F127" s="54"/>
    </row>
    <row r="128" spans="1:6" ht="15">
      <c r="A128" s="52" t="s">
        <v>211</v>
      </c>
      <c r="B128" s="53">
        <v>31500</v>
      </c>
      <c r="C128" s="53">
        <v>13500</v>
      </c>
      <c r="D128" s="53">
        <v>21600</v>
      </c>
      <c r="E128" s="53">
        <v>21600</v>
      </c>
      <c r="F128" s="54"/>
    </row>
    <row r="129" spans="1:6" ht="15">
      <c r="A129" s="52" t="s">
        <v>213</v>
      </c>
      <c r="B129" s="53">
        <v>10000</v>
      </c>
      <c r="C129" s="53">
        <v>6000</v>
      </c>
      <c r="D129" s="53">
        <v>10000</v>
      </c>
      <c r="E129" s="53">
        <v>9000</v>
      </c>
      <c r="F129" s="54"/>
    </row>
    <row r="130" spans="1:6" ht="15">
      <c r="B130" s="53"/>
      <c r="C130" s="53"/>
      <c r="D130" s="53"/>
      <c r="E130" s="53"/>
    </row>
    <row r="131" spans="1:6">
      <c r="A131" s="52" t="s">
        <v>391</v>
      </c>
    </row>
    <row r="132" spans="1:6" ht="15">
      <c r="A132" s="52" t="s">
        <v>392</v>
      </c>
      <c r="B132" s="53">
        <f>SUM(B2:B43)</f>
        <v>108180</v>
      </c>
      <c r="C132" s="53">
        <f>SUM(C2:C43)</f>
        <v>94314</v>
      </c>
      <c r="D132" s="53">
        <f>SUM(D2:D43)</f>
        <v>98614</v>
      </c>
      <c r="E132" s="53">
        <f>SUM(E2:E43)</f>
        <v>100474</v>
      </c>
      <c r="F132" s="53"/>
    </row>
    <row r="133" spans="1:6" ht="15">
      <c r="A133" s="52" t="s">
        <v>393</v>
      </c>
      <c r="B133" s="53">
        <f>SUM(B44:B60)</f>
        <v>97881</v>
      </c>
      <c r="C133" s="53">
        <f>SUM(C44:C60)</f>
        <v>80211</v>
      </c>
      <c r="D133" s="53">
        <f>SUM(D44:D60)</f>
        <v>82707</v>
      </c>
      <c r="E133" s="53">
        <f>SUM(E44:E60)</f>
        <v>95760</v>
      </c>
      <c r="F133" s="53"/>
    </row>
    <row r="134" spans="1:6" ht="15">
      <c r="A134" s="52" t="s">
        <v>394</v>
      </c>
      <c r="B134" s="53">
        <f>SUM(B61:B90)</f>
        <v>91218</v>
      </c>
      <c r="C134" s="53">
        <f>SUM(C61:C90)</f>
        <v>70572</v>
      </c>
      <c r="D134" s="53">
        <f>SUM(D61:D90)</f>
        <v>83373</v>
      </c>
      <c r="E134" s="53">
        <f>SUM(E61:E90)</f>
        <v>81420</v>
      </c>
      <c r="F134" s="53"/>
    </row>
    <row r="135" spans="1:6" ht="15">
      <c r="A135" s="52" t="s">
        <v>395</v>
      </c>
      <c r="B135" s="53">
        <f>SUM(B132:B134)</f>
        <v>297279</v>
      </c>
      <c r="C135" s="53">
        <f>SUM(C132:C134)</f>
        <v>245097</v>
      </c>
      <c r="D135" s="53">
        <f>SUM(D132:D134)</f>
        <v>264694</v>
      </c>
      <c r="E135" s="53">
        <f>SUM(E132:E134)</f>
        <v>277654</v>
      </c>
      <c r="F135" s="53"/>
    </row>
    <row r="136" spans="1:6" ht="15">
      <c r="B136" s="53">
        <f>B135-'[1]RM AMB MCB ''21 ACT_PO-Confirm'!$J$131</f>
        <v>0</v>
      </c>
      <c r="C136" s="53">
        <f>C135-'[1]RM AMB MCB ''21 ACT_PO-Confirm'!$K$131</f>
        <v>0</v>
      </c>
      <c r="D136" s="53">
        <f>D135-'[1]RM AMB MCB ''21 ACT_PO-Confirm'!$L$131</f>
        <v>0</v>
      </c>
      <c r="E136" s="53">
        <f>E135-'[1]RM AMB MCB ''21 ACT_PO-Confirm'!$M$131</f>
        <v>0</v>
      </c>
      <c r="F136" s="53"/>
    </row>
    <row r="137" spans="1:6" ht="15">
      <c r="A137" s="52" t="s">
        <v>396</v>
      </c>
      <c r="B137" s="53"/>
      <c r="C137" s="53"/>
      <c r="D137" s="53"/>
      <c r="E137" s="53"/>
      <c r="F137" s="53"/>
    </row>
    <row r="138" spans="1:6" ht="15">
      <c r="A138" s="52" t="s">
        <v>392</v>
      </c>
      <c r="B138" s="53">
        <f>SUM(B91:B111)</f>
        <v>5003.9450844248067</v>
      </c>
      <c r="C138" s="53">
        <f>SUM(C91:C111)</f>
        <v>1586.6900175131345</v>
      </c>
      <c r="D138" s="53">
        <f>SUM(D91:D111)</f>
        <v>4368.3702989392477</v>
      </c>
      <c r="E138" s="53">
        <f>SUM(E91:E111)</f>
        <v>3640.3085824493728</v>
      </c>
      <c r="F138" s="53"/>
    </row>
    <row r="139" spans="1:6" ht="15">
      <c r="A139" s="52" t="s">
        <v>397</v>
      </c>
      <c r="B139" s="53">
        <f>SUM(B112:B115,B126)</f>
        <v>36996.054915575194</v>
      </c>
      <c r="C139" s="53">
        <f>SUM(C112:C115,C126)</f>
        <v>10413.309982486866</v>
      </c>
      <c r="D139" s="53">
        <f>SUM(D112:D115,D126)</f>
        <v>31631.629701060752</v>
      </c>
      <c r="E139" s="53">
        <f>SUM(E112:E115,E126)</f>
        <v>26359.691417550628</v>
      </c>
      <c r="F139" s="53"/>
    </row>
    <row r="140" spans="1:6" ht="15">
      <c r="A140" s="52" t="s">
        <v>398</v>
      </c>
      <c r="B140" s="53">
        <f>SUM(B116:B125,B127:B129)</f>
        <v>665050</v>
      </c>
      <c r="C140" s="53">
        <f>SUM(C116:C125,C127:C129)</f>
        <v>484240</v>
      </c>
      <c r="D140" s="53">
        <f>SUM(D116:D125,D127:D129)</f>
        <v>630200</v>
      </c>
      <c r="E140" s="53">
        <f>SUM(E116:E125,E127:E129)</f>
        <v>621240</v>
      </c>
      <c r="F140" s="53"/>
    </row>
    <row r="141" spans="1:6" ht="15">
      <c r="A141" s="52" t="s">
        <v>399</v>
      </c>
      <c r="B141" s="53">
        <f>SUM(B138:B140)</f>
        <v>707050</v>
      </c>
      <c r="C141" s="53">
        <f>SUM(C138:C140)</f>
        <v>496240</v>
      </c>
      <c r="D141" s="53">
        <f>SUM(D138:D140)</f>
        <v>666200</v>
      </c>
      <c r="E141" s="53">
        <f>SUM(E138:E140)</f>
        <v>651240</v>
      </c>
      <c r="F141" s="53"/>
    </row>
    <row r="142" spans="1:6" ht="15">
      <c r="B142" s="53">
        <f>B141-'[1]RM AMB MCB ''21 ACT_PO-Confirm'!$J$188</f>
        <v>0</v>
      </c>
      <c r="C142" s="53">
        <f>C141-'[1]RM AMB MCB ''21 ACT_PO-Confirm'!$K$188</f>
        <v>0</v>
      </c>
      <c r="D142" s="53">
        <f>D141-'[1]RM AMB MCB ''21 ACT_PO-Confirm'!$L$188</f>
        <v>0</v>
      </c>
      <c r="E142" s="53">
        <f>E141-'[1]RM AMB MCB ''21 ACT_PO-Confirm'!$M$188</f>
        <v>0</v>
      </c>
      <c r="F142" s="53"/>
    </row>
    <row r="143" spans="1:6" ht="15">
      <c r="B143" s="53"/>
      <c r="C143" s="53"/>
      <c r="D143" s="53"/>
      <c r="E143" s="53"/>
    </row>
    <row r="144" spans="1:6">
      <c r="B144" s="54"/>
      <c r="C144" s="54"/>
      <c r="D144" s="54"/>
      <c r="E144" s="54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64F-034A-409A-8234-C12F3D02889E}">
  <sheetPr>
    <tabColor rgb="FF00B050"/>
  </sheetPr>
  <dimension ref="A1:J192"/>
  <sheetViews>
    <sheetView showGridLines="0" zoomScale="73" zoomScaleNormal="73" workbookViewId="0">
      <pane xSplit="4" ySplit="8" topLeftCell="E132" activePane="bottomRight" state="frozen"/>
      <selection pane="topRight" activeCell="G1" sqref="G1"/>
      <selection pane="bottomLeft" activeCell="A11" sqref="A11"/>
      <selection pane="bottomRight" activeCell="C17" sqref="C17"/>
    </sheetView>
  </sheetViews>
  <sheetFormatPr defaultRowHeight="15" outlineLevelRow="1"/>
  <cols>
    <col min="1" max="1" width="4" bestFit="1" customWidth="1"/>
    <col min="2" max="3" width="20.7109375" customWidth="1"/>
    <col min="4" max="4" width="21.85546875" bestFit="1" customWidth="1"/>
    <col min="5" max="9" width="12.28515625" customWidth="1"/>
    <col min="10" max="10" width="1.7109375" customWidth="1"/>
  </cols>
  <sheetData>
    <row r="1" spans="1:10" ht="27">
      <c r="C1" s="59"/>
      <c r="E1" s="60"/>
      <c r="F1" s="60"/>
      <c r="G1" s="60"/>
      <c r="H1" s="60"/>
      <c r="I1" s="60"/>
    </row>
    <row r="2" spans="1:10" ht="26.25">
      <c r="B2" s="61"/>
      <c r="C2" s="61"/>
      <c r="E2" s="62"/>
      <c r="F2" s="62"/>
      <c r="G2" s="62"/>
      <c r="H2" s="62"/>
      <c r="I2" s="62"/>
    </row>
    <row r="3" spans="1:10" ht="18.75">
      <c r="B3" s="62"/>
      <c r="C3" s="62"/>
      <c r="E3" s="62"/>
      <c r="F3" s="62"/>
      <c r="G3" s="62"/>
      <c r="H3" s="62"/>
      <c r="I3" s="62"/>
    </row>
    <row r="4" spans="1:10" ht="26.25">
      <c r="B4" s="59" t="s">
        <v>400</v>
      </c>
      <c r="C4" s="63"/>
      <c r="E4" s="63"/>
      <c r="F4" s="63"/>
      <c r="G4" s="63"/>
      <c r="H4" s="63"/>
      <c r="I4" s="63"/>
    </row>
    <row r="5" spans="1:10" ht="27.75" thickBot="1">
      <c r="B5" s="63"/>
      <c r="C5" s="63"/>
      <c r="E5" s="64" t="s">
        <v>401</v>
      </c>
      <c r="F5" s="64"/>
      <c r="G5" s="64"/>
      <c r="H5" s="64"/>
      <c r="I5" s="64"/>
    </row>
    <row r="6" spans="1:10" ht="18" customHeight="1">
      <c r="B6" s="65" t="s">
        <v>402</v>
      </c>
      <c r="C6" s="66"/>
      <c r="D6" s="67" t="s">
        <v>403</v>
      </c>
      <c r="E6" s="68" t="s">
        <v>404</v>
      </c>
      <c r="F6" s="68" t="s">
        <v>405</v>
      </c>
      <c r="G6" s="68" t="s">
        <v>406</v>
      </c>
      <c r="H6" s="69" t="s">
        <v>407</v>
      </c>
      <c r="I6" s="70" t="s">
        <v>341</v>
      </c>
    </row>
    <row r="7" spans="1:10" ht="17.25" customHeight="1" thickBot="1">
      <c r="B7" s="71"/>
      <c r="C7" s="72"/>
      <c r="D7" s="73"/>
      <c r="E7" s="74"/>
      <c r="F7" s="74"/>
      <c r="G7" s="74"/>
      <c r="H7" s="75"/>
      <c r="I7" s="76"/>
    </row>
    <row r="8" spans="1:10" s="77" customFormat="1" ht="9.75" customHeight="1" thickTop="1">
      <c r="B8" s="78"/>
      <c r="C8" s="79"/>
      <c r="D8" s="80"/>
      <c r="E8" s="80"/>
      <c r="F8" s="80"/>
      <c r="G8" s="80"/>
      <c r="H8" s="81"/>
      <c r="I8" s="82"/>
      <c r="J8"/>
    </row>
    <row r="9" spans="1:10" s="77" customFormat="1" ht="15.75" outlineLevel="1" thickBot="1">
      <c r="B9" s="83" t="s">
        <v>408</v>
      </c>
      <c r="C9" s="84" t="e">
        <v>#N/A</v>
      </c>
      <c r="D9" s="85" t="s">
        <v>298</v>
      </c>
      <c r="E9" s="86">
        <f t="shared" ref="E9:I9" si="0">SUM(E10:E14)</f>
        <v>67654</v>
      </c>
      <c r="F9" s="86">
        <f t="shared" si="0"/>
        <v>6350</v>
      </c>
      <c r="G9" s="86">
        <f t="shared" si="0"/>
        <v>16300</v>
      </c>
      <c r="H9" s="87">
        <f t="shared" si="0"/>
        <v>14100</v>
      </c>
      <c r="I9" s="88">
        <f t="shared" si="0"/>
        <v>104404</v>
      </c>
      <c r="J9"/>
    </row>
    <row r="10" spans="1:10" s="77" customFormat="1" ht="15.75" outlineLevel="1" thickTop="1">
      <c r="A10" t="s">
        <v>409</v>
      </c>
      <c r="B10" s="89" t="s">
        <v>210</v>
      </c>
      <c r="C10" s="90" t="s">
        <v>410</v>
      </c>
      <c r="D10" s="91" t="s">
        <v>411</v>
      </c>
      <c r="E10" s="92">
        <v>31200</v>
      </c>
      <c r="F10" s="92">
        <v>3600</v>
      </c>
      <c r="G10" s="92">
        <v>10200</v>
      </c>
      <c r="H10" s="93">
        <v>9000</v>
      </c>
      <c r="I10" s="94">
        <f t="shared" ref="I10:I73" si="1">E10+F10+G10+H10</f>
        <v>54000</v>
      </c>
      <c r="J10"/>
    </row>
    <row r="11" spans="1:10" s="77" customFormat="1" outlineLevel="1">
      <c r="A11" t="s">
        <v>409</v>
      </c>
      <c r="B11" s="89" t="s">
        <v>412</v>
      </c>
      <c r="C11" s="90" t="s">
        <v>413</v>
      </c>
      <c r="D11" s="91" t="s">
        <v>414</v>
      </c>
      <c r="E11" s="92">
        <v>0</v>
      </c>
      <c r="F11" s="92">
        <v>0</v>
      </c>
      <c r="G11" s="92">
        <v>0</v>
      </c>
      <c r="H11" s="93">
        <v>0</v>
      </c>
      <c r="I11" s="94">
        <f t="shared" si="1"/>
        <v>0</v>
      </c>
      <c r="J11"/>
    </row>
    <row r="12" spans="1:10" s="77" customFormat="1" outlineLevel="1">
      <c r="A12" t="s">
        <v>415</v>
      </c>
      <c r="B12" s="89" t="s">
        <v>208</v>
      </c>
      <c r="C12" s="90" t="s">
        <v>207</v>
      </c>
      <c r="D12" s="91" t="s">
        <v>416</v>
      </c>
      <c r="E12" s="92">
        <v>20304</v>
      </c>
      <c r="F12" s="92">
        <v>0</v>
      </c>
      <c r="G12" s="92">
        <v>0</v>
      </c>
      <c r="H12" s="93">
        <v>0</v>
      </c>
      <c r="I12" s="94">
        <f t="shared" si="1"/>
        <v>20304</v>
      </c>
      <c r="J12"/>
    </row>
    <row r="13" spans="1:10" s="77" customFormat="1" outlineLevel="1">
      <c r="A13" t="s">
        <v>409</v>
      </c>
      <c r="B13" s="89" t="s">
        <v>212</v>
      </c>
      <c r="C13" s="90" t="s">
        <v>211</v>
      </c>
      <c r="D13" s="91" t="s">
        <v>417</v>
      </c>
      <c r="E13" s="92">
        <v>12150</v>
      </c>
      <c r="F13" s="92">
        <v>2250</v>
      </c>
      <c r="G13" s="92">
        <v>3600</v>
      </c>
      <c r="H13" s="93">
        <v>3600</v>
      </c>
      <c r="I13" s="94">
        <f t="shared" si="1"/>
        <v>21600</v>
      </c>
      <c r="J13"/>
    </row>
    <row r="14" spans="1:10" s="77" customFormat="1" outlineLevel="1">
      <c r="A14" t="s">
        <v>409</v>
      </c>
      <c r="B14" s="89" t="s">
        <v>214</v>
      </c>
      <c r="C14" s="90" t="s">
        <v>213</v>
      </c>
      <c r="D14" s="91" t="s">
        <v>418</v>
      </c>
      <c r="E14" s="92">
        <v>4000</v>
      </c>
      <c r="F14" s="92">
        <v>500</v>
      </c>
      <c r="G14" s="92">
        <v>2500</v>
      </c>
      <c r="H14" s="93">
        <v>1500</v>
      </c>
      <c r="I14" s="94">
        <f t="shared" si="1"/>
        <v>8500</v>
      </c>
      <c r="J14"/>
    </row>
    <row r="15" spans="1:10" s="77" customFormat="1" ht="17.25" hidden="1" customHeight="1" outlineLevel="1" thickBot="1">
      <c r="B15" s="83" t="s">
        <v>419</v>
      </c>
      <c r="C15" s="84" t="e">
        <v>#N/A</v>
      </c>
      <c r="D15" s="85" t="s">
        <v>298</v>
      </c>
      <c r="E15" s="95">
        <v>0</v>
      </c>
      <c r="F15" s="95">
        <v>0</v>
      </c>
      <c r="G15" s="95">
        <v>0</v>
      </c>
      <c r="H15" s="96">
        <v>0</v>
      </c>
      <c r="I15" s="97">
        <f t="shared" si="1"/>
        <v>0</v>
      </c>
      <c r="J15"/>
    </row>
    <row r="16" spans="1:10" s="77" customFormat="1" ht="16.5" hidden="1" customHeight="1" outlineLevel="1" thickTop="1">
      <c r="A16"/>
      <c r="B16" s="98" t="s">
        <v>420</v>
      </c>
      <c r="C16" s="99"/>
      <c r="D16" s="100"/>
      <c r="E16" s="92">
        <v>0</v>
      </c>
      <c r="F16" s="92">
        <v>0</v>
      </c>
      <c r="G16" s="92">
        <v>0</v>
      </c>
      <c r="H16" s="93">
        <v>0</v>
      </c>
      <c r="I16" s="94">
        <f t="shared" si="1"/>
        <v>0</v>
      </c>
      <c r="J16"/>
    </row>
    <row r="17" spans="2:9" ht="15.75" outlineLevel="1" thickBot="1">
      <c r="B17" s="83" t="s">
        <v>421</v>
      </c>
      <c r="C17" s="101" t="e">
        <v>#N/A</v>
      </c>
      <c r="D17" s="102"/>
      <c r="E17" s="86">
        <f t="shared" ref="E17:H17" si="2">SUM(E18:E25)</f>
        <v>268030</v>
      </c>
      <c r="F17" s="86">
        <f t="shared" si="2"/>
        <v>44150</v>
      </c>
      <c r="G17" s="86">
        <f t="shared" si="2"/>
        <v>125000</v>
      </c>
      <c r="H17" s="87">
        <f t="shared" si="2"/>
        <v>56100</v>
      </c>
      <c r="I17" s="88">
        <f>SUM(I18:I25)</f>
        <v>493280</v>
      </c>
    </row>
    <row r="18" spans="2:9" ht="15.75" outlineLevel="1" thickTop="1">
      <c r="B18" s="103" t="s">
        <v>194</v>
      </c>
      <c r="C18" s="90" t="s">
        <v>193</v>
      </c>
      <c r="D18" s="91" t="s">
        <v>422</v>
      </c>
      <c r="E18" s="104">
        <v>159000</v>
      </c>
      <c r="F18" s="104">
        <v>33000</v>
      </c>
      <c r="G18" s="104">
        <v>78000</v>
      </c>
      <c r="H18" s="105">
        <v>42000</v>
      </c>
      <c r="I18" s="94">
        <f t="shared" si="1"/>
        <v>312000</v>
      </c>
    </row>
    <row r="19" spans="2:9" outlineLevel="1">
      <c r="B19" s="89" t="s">
        <v>190</v>
      </c>
      <c r="C19" s="106" t="s">
        <v>189</v>
      </c>
      <c r="D19" s="107" t="s">
        <v>423</v>
      </c>
      <c r="E19" s="108">
        <v>44550</v>
      </c>
      <c r="F19" s="108">
        <v>4950</v>
      </c>
      <c r="G19" s="108">
        <v>13500</v>
      </c>
      <c r="H19" s="109">
        <v>4500</v>
      </c>
      <c r="I19" s="110">
        <f t="shared" si="1"/>
        <v>67500</v>
      </c>
    </row>
    <row r="20" spans="2:9" outlineLevel="1">
      <c r="B20" s="89" t="s">
        <v>200</v>
      </c>
      <c r="C20" s="106" t="s">
        <v>199</v>
      </c>
      <c r="D20" s="107" t="s">
        <v>424</v>
      </c>
      <c r="E20" s="108">
        <v>9000</v>
      </c>
      <c r="F20" s="108">
        <v>1000</v>
      </c>
      <c r="G20" s="108">
        <v>7000</v>
      </c>
      <c r="H20" s="109">
        <v>500</v>
      </c>
      <c r="I20" s="110">
        <f t="shared" si="1"/>
        <v>17500</v>
      </c>
    </row>
    <row r="21" spans="2:9" outlineLevel="1">
      <c r="B21" s="89" t="s">
        <v>198</v>
      </c>
      <c r="C21" s="106" t="s">
        <v>197</v>
      </c>
      <c r="D21" s="107" t="s">
        <v>425</v>
      </c>
      <c r="E21" s="108">
        <v>39000</v>
      </c>
      <c r="F21" s="108">
        <v>4000</v>
      </c>
      <c r="G21" s="108">
        <v>23500</v>
      </c>
      <c r="H21" s="109">
        <v>8500</v>
      </c>
      <c r="I21" s="110">
        <f t="shared" si="1"/>
        <v>75000</v>
      </c>
    </row>
    <row r="22" spans="2:9" outlineLevel="1">
      <c r="B22" s="89" t="s">
        <v>192</v>
      </c>
      <c r="C22" s="106" t="s">
        <v>191</v>
      </c>
      <c r="D22" s="107" t="s">
        <v>426</v>
      </c>
      <c r="E22" s="108">
        <v>4200</v>
      </c>
      <c r="F22" s="108">
        <v>1200</v>
      </c>
      <c r="G22" s="108">
        <v>3000</v>
      </c>
      <c r="H22" s="109">
        <v>600</v>
      </c>
      <c r="I22" s="110">
        <f t="shared" si="1"/>
        <v>9000</v>
      </c>
    </row>
    <row r="23" spans="2:9" outlineLevel="1">
      <c r="B23" s="89" t="s">
        <v>202</v>
      </c>
      <c r="C23" s="106" t="s">
        <v>427</v>
      </c>
      <c r="D23" s="107" t="s">
        <v>428</v>
      </c>
      <c r="E23" s="108">
        <v>4800</v>
      </c>
      <c r="F23" s="108">
        <v>0</v>
      </c>
      <c r="G23" s="108">
        <v>0</v>
      </c>
      <c r="H23" s="109">
        <v>0</v>
      </c>
      <c r="I23" s="110">
        <f t="shared" si="1"/>
        <v>4800</v>
      </c>
    </row>
    <row r="24" spans="2:9" outlineLevel="1">
      <c r="B24" s="89" t="s">
        <v>204</v>
      </c>
      <c r="C24" s="106" t="s">
        <v>203</v>
      </c>
      <c r="D24" s="107" t="s">
        <v>429</v>
      </c>
      <c r="E24" s="108">
        <v>880</v>
      </c>
      <c r="F24" s="108">
        <v>0</v>
      </c>
      <c r="G24" s="108">
        <v>0</v>
      </c>
      <c r="H24" s="109">
        <v>0</v>
      </c>
      <c r="I24" s="110">
        <f t="shared" si="1"/>
        <v>880</v>
      </c>
    </row>
    <row r="25" spans="2:9" outlineLevel="1">
      <c r="B25" s="98" t="s">
        <v>196</v>
      </c>
      <c r="C25" s="99" t="s">
        <v>193</v>
      </c>
      <c r="D25" s="100" t="s">
        <v>430</v>
      </c>
      <c r="E25" s="111">
        <v>6600</v>
      </c>
      <c r="F25" s="111">
        <v>0</v>
      </c>
      <c r="G25" s="111">
        <v>0</v>
      </c>
      <c r="H25" s="112">
        <v>0</v>
      </c>
      <c r="I25" s="113">
        <f t="shared" si="1"/>
        <v>6600</v>
      </c>
    </row>
    <row r="26" spans="2:9" ht="15.75" outlineLevel="1" thickBot="1">
      <c r="B26" s="83" t="s">
        <v>431</v>
      </c>
      <c r="C26" s="101" t="e">
        <v>#N/A</v>
      </c>
      <c r="D26" s="102" t="s">
        <v>298</v>
      </c>
      <c r="E26" s="86">
        <f t="shared" ref="E26:H26" si="3">SUM(E27:E50)</f>
        <v>12080</v>
      </c>
      <c r="F26" s="86">
        <f t="shared" si="3"/>
        <v>0</v>
      </c>
      <c r="G26" s="86">
        <f t="shared" si="3"/>
        <v>0</v>
      </c>
      <c r="H26" s="87">
        <f t="shared" si="3"/>
        <v>0</v>
      </c>
      <c r="I26" s="88">
        <f>SUM(I27:I50)</f>
        <v>12080</v>
      </c>
    </row>
    <row r="27" spans="2:9" ht="15.75" outlineLevel="1" thickTop="1">
      <c r="B27" s="89" t="s">
        <v>172</v>
      </c>
      <c r="C27" s="106" t="s">
        <v>171</v>
      </c>
      <c r="D27" s="107" t="s">
        <v>432</v>
      </c>
      <c r="E27" s="108">
        <v>2520</v>
      </c>
      <c r="F27" s="108">
        <v>0</v>
      </c>
      <c r="G27" s="108">
        <v>0</v>
      </c>
      <c r="H27" s="109">
        <v>0</v>
      </c>
      <c r="I27" s="110">
        <f t="shared" si="1"/>
        <v>2520</v>
      </c>
    </row>
    <row r="28" spans="2:9" outlineLevel="1">
      <c r="B28" s="89" t="s">
        <v>168</v>
      </c>
      <c r="C28" s="106" t="s">
        <v>167</v>
      </c>
      <c r="D28" s="107" t="s">
        <v>433</v>
      </c>
      <c r="E28" s="108">
        <v>4158</v>
      </c>
      <c r="F28" s="108">
        <v>0</v>
      </c>
      <c r="G28" s="108">
        <v>0</v>
      </c>
      <c r="H28" s="109">
        <v>0</v>
      </c>
      <c r="I28" s="110">
        <f t="shared" si="1"/>
        <v>4158</v>
      </c>
    </row>
    <row r="29" spans="2:9" outlineLevel="1">
      <c r="B29" s="89" t="s">
        <v>176</v>
      </c>
      <c r="C29" s="106" t="s">
        <v>175</v>
      </c>
      <c r="D29" s="107" t="s">
        <v>434</v>
      </c>
      <c r="E29" s="108">
        <v>2000</v>
      </c>
      <c r="F29" s="108">
        <v>0</v>
      </c>
      <c r="G29" s="108">
        <v>0</v>
      </c>
      <c r="H29" s="109">
        <v>0</v>
      </c>
      <c r="I29" s="110">
        <f t="shared" si="1"/>
        <v>2000</v>
      </c>
    </row>
    <row r="30" spans="2:9" outlineLevel="1">
      <c r="B30" s="89" t="s">
        <v>170</v>
      </c>
      <c r="C30" s="106" t="s">
        <v>169</v>
      </c>
      <c r="D30" s="107" t="s">
        <v>435</v>
      </c>
      <c r="E30" s="108">
        <v>3402</v>
      </c>
      <c r="F30" s="108">
        <v>0</v>
      </c>
      <c r="G30" s="108">
        <v>0</v>
      </c>
      <c r="H30" s="109">
        <v>0</v>
      </c>
      <c r="I30" s="110">
        <f t="shared" si="1"/>
        <v>3402</v>
      </c>
    </row>
    <row r="31" spans="2:9" outlineLevel="1">
      <c r="B31" s="89" t="s">
        <v>180</v>
      </c>
      <c r="C31" s="106" t="s">
        <v>179</v>
      </c>
      <c r="D31" s="107" t="s">
        <v>436</v>
      </c>
      <c r="E31" s="108">
        <v>0</v>
      </c>
      <c r="F31" s="108">
        <v>0</v>
      </c>
      <c r="G31" s="108">
        <v>0</v>
      </c>
      <c r="H31" s="109">
        <v>0</v>
      </c>
      <c r="I31" s="110">
        <f t="shared" si="1"/>
        <v>0</v>
      </c>
    </row>
    <row r="32" spans="2:9" outlineLevel="1">
      <c r="B32" s="89" t="s">
        <v>156</v>
      </c>
      <c r="C32" s="106" t="s">
        <v>155</v>
      </c>
      <c r="D32" s="107" t="s">
        <v>437</v>
      </c>
      <c r="E32" s="108">
        <v>0</v>
      </c>
      <c r="F32" s="108">
        <v>0</v>
      </c>
      <c r="G32" s="108">
        <v>0</v>
      </c>
      <c r="H32" s="109">
        <v>0</v>
      </c>
      <c r="I32" s="110">
        <f t="shared" si="1"/>
        <v>0</v>
      </c>
    </row>
    <row r="33" spans="2:10" outlineLevel="1">
      <c r="B33" s="89" t="s">
        <v>174</v>
      </c>
      <c r="C33" s="106" t="s">
        <v>173</v>
      </c>
      <c r="D33" s="107" t="s">
        <v>438</v>
      </c>
      <c r="E33" s="108">
        <v>0</v>
      </c>
      <c r="F33" s="108">
        <v>0</v>
      </c>
      <c r="G33" s="108">
        <v>0</v>
      </c>
      <c r="H33" s="109">
        <v>0</v>
      </c>
      <c r="I33" s="110">
        <f t="shared" si="1"/>
        <v>0</v>
      </c>
    </row>
    <row r="34" spans="2:10" outlineLevel="1">
      <c r="B34" s="89" t="s">
        <v>162</v>
      </c>
      <c r="C34" s="106" t="s">
        <v>161</v>
      </c>
      <c r="D34" s="107" t="s">
        <v>439</v>
      </c>
      <c r="E34" s="108">
        <v>0</v>
      </c>
      <c r="F34" s="108">
        <v>0</v>
      </c>
      <c r="G34" s="108">
        <v>0</v>
      </c>
      <c r="H34" s="109">
        <v>0</v>
      </c>
      <c r="I34" s="110">
        <f t="shared" si="1"/>
        <v>0</v>
      </c>
    </row>
    <row r="35" spans="2:10" outlineLevel="1">
      <c r="B35" s="89" t="s">
        <v>164</v>
      </c>
      <c r="C35" s="106" t="s">
        <v>163</v>
      </c>
      <c r="D35" s="107" t="s">
        <v>440</v>
      </c>
      <c r="E35" s="108">
        <v>0</v>
      </c>
      <c r="F35" s="108">
        <v>0</v>
      </c>
      <c r="G35" s="108">
        <v>0</v>
      </c>
      <c r="H35" s="109">
        <v>0</v>
      </c>
      <c r="I35" s="110">
        <f t="shared" si="1"/>
        <v>0</v>
      </c>
    </row>
    <row r="36" spans="2:10" outlineLevel="1">
      <c r="B36" s="89" t="s">
        <v>160</v>
      </c>
      <c r="C36" s="106" t="s">
        <v>159</v>
      </c>
      <c r="D36" s="107" t="s">
        <v>441</v>
      </c>
      <c r="E36" s="108">
        <v>0</v>
      </c>
      <c r="F36" s="108">
        <v>0</v>
      </c>
      <c r="G36" s="108">
        <v>0</v>
      </c>
      <c r="H36" s="109">
        <v>0</v>
      </c>
      <c r="I36" s="110">
        <f t="shared" si="1"/>
        <v>0</v>
      </c>
    </row>
    <row r="37" spans="2:10" outlineLevel="1">
      <c r="B37" s="89" t="s">
        <v>166</v>
      </c>
      <c r="C37" s="106" t="s">
        <v>165</v>
      </c>
      <c r="D37" s="107" t="s">
        <v>442</v>
      </c>
      <c r="E37" s="108">
        <v>0</v>
      </c>
      <c r="F37" s="108">
        <v>0</v>
      </c>
      <c r="G37" s="108">
        <v>0</v>
      </c>
      <c r="H37" s="109">
        <v>0</v>
      </c>
      <c r="I37" s="110">
        <f t="shared" si="1"/>
        <v>0</v>
      </c>
    </row>
    <row r="38" spans="2:10" outlineLevel="1">
      <c r="B38" s="89" t="s">
        <v>178</v>
      </c>
      <c r="C38" s="106" t="s">
        <v>177</v>
      </c>
      <c r="D38" s="107" t="s">
        <v>443</v>
      </c>
      <c r="E38" s="108">
        <v>0</v>
      </c>
      <c r="F38" s="108">
        <v>0</v>
      </c>
      <c r="G38" s="108">
        <v>0</v>
      </c>
      <c r="H38" s="109">
        <v>0</v>
      </c>
      <c r="I38" s="110">
        <f t="shared" si="1"/>
        <v>0</v>
      </c>
    </row>
    <row r="39" spans="2:10" outlineLevel="1">
      <c r="B39" s="89" t="s">
        <v>158</v>
      </c>
      <c r="C39" s="106" t="s">
        <v>157</v>
      </c>
      <c r="D39" s="107" t="s">
        <v>444</v>
      </c>
      <c r="E39" s="108">
        <v>0</v>
      </c>
      <c r="F39" s="108">
        <v>0</v>
      </c>
      <c r="G39" s="108">
        <v>0</v>
      </c>
      <c r="H39" s="109">
        <v>0</v>
      </c>
      <c r="I39" s="110">
        <f t="shared" si="1"/>
        <v>0</v>
      </c>
    </row>
    <row r="40" spans="2:10" s="120" customFormat="1" outlineLevel="1">
      <c r="B40" s="114" t="s">
        <v>445</v>
      </c>
      <c r="C40" s="115" t="e">
        <v>#N/A</v>
      </c>
      <c r="D40" s="116" t="s">
        <v>446</v>
      </c>
      <c r="E40" s="117">
        <v>0</v>
      </c>
      <c r="F40" s="117">
        <v>0</v>
      </c>
      <c r="G40" s="117">
        <v>0</v>
      </c>
      <c r="H40" s="118">
        <v>0</v>
      </c>
      <c r="I40" s="119">
        <f t="shared" si="1"/>
        <v>0</v>
      </c>
      <c r="J40"/>
    </row>
    <row r="41" spans="2:10" s="120" customFormat="1" outlineLevel="1">
      <c r="B41" s="114" t="s">
        <v>447</v>
      </c>
      <c r="C41" s="115" t="e">
        <v>#N/A</v>
      </c>
      <c r="D41" s="116" t="s">
        <v>448</v>
      </c>
      <c r="E41" s="117">
        <v>0</v>
      </c>
      <c r="F41" s="117">
        <v>0</v>
      </c>
      <c r="G41" s="117">
        <v>0</v>
      </c>
      <c r="H41" s="118">
        <v>0</v>
      </c>
      <c r="I41" s="119">
        <f t="shared" si="1"/>
        <v>0</v>
      </c>
      <c r="J41"/>
    </row>
    <row r="42" spans="2:10" s="120" customFormat="1" outlineLevel="1">
      <c r="B42" s="114" t="s">
        <v>449</v>
      </c>
      <c r="C42" s="115" t="e">
        <v>#N/A</v>
      </c>
      <c r="D42" s="116" t="s">
        <v>450</v>
      </c>
      <c r="E42" s="117">
        <v>0</v>
      </c>
      <c r="F42" s="117">
        <v>0</v>
      </c>
      <c r="G42" s="117">
        <v>0</v>
      </c>
      <c r="H42" s="118">
        <v>0</v>
      </c>
      <c r="I42" s="119">
        <f t="shared" si="1"/>
        <v>0</v>
      </c>
      <c r="J42"/>
    </row>
    <row r="43" spans="2:10" s="120" customFormat="1" outlineLevel="1">
      <c r="B43" s="114" t="s">
        <v>451</v>
      </c>
      <c r="C43" s="115" t="e">
        <v>#N/A</v>
      </c>
      <c r="D43" s="116" t="s">
        <v>452</v>
      </c>
      <c r="E43" s="117">
        <v>0</v>
      </c>
      <c r="F43" s="117">
        <v>0</v>
      </c>
      <c r="G43" s="117">
        <v>0</v>
      </c>
      <c r="H43" s="118">
        <v>0</v>
      </c>
      <c r="I43" s="119">
        <f t="shared" si="1"/>
        <v>0</v>
      </c>
      <c r="J43"/>
    </row>
    <row r="44" spans="2:10" s="120" customFormat="1" outlineLevel="1">
      <c r="B44" s="114" t="s">
        <v>453</v>
      </c>
      <c r="C44" s="115" t="e">
        <v>#N/A</v>
      </c>
      <c r="D44" s="116" t="s">
        <v>454</v>
      </c>
      <c r="E44" s="117">
        <v>0</v>
      </c>
      <c r="F44" s="117">
        <v>0</v>
      </c>
      <c r="G44" s="117">
        <v>0</v>
      </c>
      <c r="H44" s="118">
        <v>0</v>
      </c>
      <c r="I44" s="119">
        <f t="shared" si="1"/>
        <v>0</v>
      </c>
      <c r="J44"/>
    </row>
    <row r="45" spans="2:10" s="120" customFormat="1" outlineLevel="1">
      <c r="B45" s="114" t="s">
        <v>455</v>
      </c>
      <c r="C45" s="115" t="e">
        <v>#N/A</v>
      </c>
      <c r="D45" s="116" t="s">
        <v>456</v>
      </c>
      <c r="E45" s="117">
        <v>0</v>
      </c>
      <c r="F45" s="117">
        <v>0</v>
      </c>
      <c r="G45" s="117">
        <v>0</v>
      </c>
      <c r="H45" s="118">
        <v>0</v>
      </c>
      <c r="I45" s="119">
        <f t="shared" si="1"/>
        <v>0</v>
      </c>
      <c r="J45"/>
    </row>
    <row r="46" spans="2:10" s="120" customFormat="1" outlineLevel="1">
      <c r="B46" s="114" t="s">
        <v>457</v>
      </c>
      <c r="C46" s="115" t="e">
        <v>#N/A</v>
      </c>
      <c r="D46" s="116" t="s">
        <v>458</v>
      </c>
      <c r="E46" s="117">
        <v>0</v>
      </c>
      <c r="F46" s="117">
        <v>0</v>
      </c>
      <c r="G46" s="117">
        <v>0</v>
      </c>
      <c r="H46" s="118">
        <v>0</v>
      </c>
      <c r="I46" s="119">
        <f t="shared" si="1"/>
        <v>0</v>
      </c>
      <c r="J46"/>
    </row>
    <row r="47" spans="2:10" s="120" customFormat="1" outlineLevel="1">
      <c r="B47" s="114" t="s">
        <v>459</v>
      </c>
      <c r="C47" s="115" t="e">
        <v>#N/A</v>
      </c>
      <c r="D47" s="116" t="s">
        <v>460</v>
      </c>
      <c r="E47" s="117">
        <v>0</v>
      </c>
      <c r="F47" s="117">
        <v>0</v>
      </c>
      <c r="G47" s="117">
        <v>0</v>
      </c>
      <c r="H47" s="118">
        <v>0</v>
      </c>
      <c r="I47" s="119">
        <f t="shared" si="1"/>
        <v>0</v>
      </c>
      <c r="J47"/>
    </row>
    <row r="48" spans="2:10" s="120" customFormat="1" outlineLevel="1">
      <c r="B48" s="114" t="s">
        <v>461</v>
      </c>
      <c r="C48" s="115" t="e">
        <v>#N/A</v>
      </c>
      <c r="D48" s="116" t="s">
        <v>462</v>
      </c>
      <c r="E48" s="117">
        <v>0</v>
      </c>
      <c r="F48" s="117">
        <v>0</v>
      </c>
      <c r="G48" s="117">
        <v>0</v>
      </c>
      <c r="H48" s="118">
        <v>0</v>
      </c>
      <c r="I48" s="119">
        <f t="shared" si="1"/>
        <v>0</v>
      </c>
      <c r="J48"/>
    </row>
    <row r="49" spans="2:10" s="120" customFormat="1" outlineLevel="1">
      <c r="B49" s="114" t="s">
        <v>463</v>
      </c>
      <c r="C49" s="115" t="e">
        <v>#N/A</v>
      </c>
      <c r="D49" s="116" t="s">
        <v>464</v>
      </c>
      <c r="E49" s="117">
        <v>0</v>
      </c>
      <c r="F49" s="117">
        <v>0</v>
      </c>
      <c r="G49" s="117">
        <v>0</v>
      </c>
      <c r="H49" s="118">
        <v>0</v>
      </c>
      <c r="I49" s="119">
        <f t="shared" si="1"/>
        <v>0</v>
      </c>
      <c r="J49"/>
    </row>
    <row r="50" spans="2:10" s="120" customFormat="1" outlineLevel="1">
      <c r="B50" s="114" t="s">
        <v>465</v>
      </c>
      <c r="C50" s="115" t="e">
        <v>#N/A</v>
      </c>
      <c r="D50" s="116" t="s">
        <v>466</v>
      </c>
      <c r="E50" s="117">
        <v>0</v>
      </c>
      <c r="F50" s="117">
        <v>0</v>
      </c>
      <c r="G50" s="117">
        <v>0</v>
      </c>
      <c r="H50" s="118">
        <v>0</v>
      </c>
      <c r="I50" s="119">
        <f t="shared" si="1"/>
        <v>0</v>
      </c>
      <c r="J50"/>
    </row>
    <row r="51" spans="2:10" ht="15.75" outlineLevel="1" thickBot="1">
      <c r="B51" s="83" t="s">
        <v>467</v>
      </c>
      <c r="C51" s="101" t="e">
        <v>#N/A</v>
      </c>
      <c r="D51" s="102" t="s">
        <v>298</v>
      </c>
      <c r="E51" s="86">
        <f t="shared" ref="E51:H51" si="4">SUM(E52:E55)</f>
        <v>72352</v>
      </c>
      <c r="F51" s="86">
        <f t="shared" si="4"/>
        <v>0</v>
      </c>
      <c r="G51" s="86">
        <f t="shared" si="4"/>
        <v>0</v>
      </c>
      <c r="H51" s="87">
        <f t="shared" si="4"/>
        <v>0</v>
      </c>
      <c r="I51" s="88">
        <f>SUM(I52:I55)</f>
        <v>72352</v>
      </c>
    </row>
    <row r="52" spans="2:10" ht="15.75" outlineLevel="1" thickTop="1">
      <c r="B52" s="89" t="s">
        <v>186</v>
      </c>
      <c r="C52" s="106" t="s">
        <v>185</v>
      </c>
      <c r="D52" s="107" t="s">
        <v>468</v>
      </c>
      <c r="E52" s="108">
        <v>66960</v>
      </c>
      <c r="F52" s="108">
        <v>0</v>
      </c>
      <c r="G52" s="108">
        <v>0</v>
      </c>
      <c r="H52" s="109">
        <v>0</v>
      </c>
      <c r="I52" s="110">
        <f t="shared" si="1"/>
        <v>66960</v>
      </c>
    </row>
    <row r="53" spans="2:10" outlineLevel="1">
      <c r="B53" s="89" t="s">
        <v>188</v>
      </c>
      <c r="C53" s="106" t="s">
        <v>187</v>
      </c>
      <c r="D53" s="107" t="s">
        <v>469</v>
      </c>
      <c r="E53" s="108">
        <v>2560</v>
      </c>
      <c r="F53" s="108">
        <v>0</v>
      </c>
      <c r="G53" s="108">
        <v>0</v>
      </c>
      <c r="H53" s="109">
        <v>0</v>
      </c>
      <c r="I53" s="110">
        <f t="shared" si="1"/>
        <v>2560</v>
      </c>
    </row>
    <row r="54" spans="2:10" outlineLevel="1">
      <c r="B54" s="89" t="s">
        <v>184</v>
      </c>
      <c r="C54" s="106" t="s">
        <v>183</v>
      </c>
      <c r="D54" s="107" t="s">
        <v>470</v>
      </c>
      <c r="E54" s="108">
        <v>2400</v>
      </c>
      <c r="F54" s="108">
        <v>0</v>
      </c>
      <c r="G54" s="108">
        <v>0</v>
      </c>
      <c r="H54" s="109">
        <v>0</v>
      </c>
      <c r="I54" s="110">
        <f t="shared" si="1"/>
        <v>2400</v>
      </c>
    </row>
    <row r="55" spans="2:10" outlineLevel="1">
      <c r="B55" s="89" t="s">
        <v>182</v>
      </c>
      <c r="C55" s="106" t="s">
        <v>181</v>
      </c>
      <c r="D55" s="107" t="s">
        <v>471</v>
      </c>
      <c r="E55" s="108">
        <v>432</v>
      </c>
      <c r="F55" s="108">
        <v>0</v>
      </c>
      <c r="G55" s="108">
        <v>0</v>
      </c>
      <c r="H55" s="109">
        <v>0</v>
      </c>
      <c r="I55" s="110">
        <f t="shared" si="1"/>
        <v>432</v>
      </c>
    </row>
    <row r="56" spans="2:10" ht="15.75" outlineLevel="1" thickBot="1">
      <c r="B56" s="83" t="s">
        <v>472</v>
      </c>
      <c r="C56" s="101" t="e">
        <v>#N/A</v>
      </c>
      <c r="D56" s="102" t="s">
        <v>298</v>
      </c>
      <c r="E56" s="86">
        <f t="shared" ref="E56:H56" si="5">SUM(E57:E75)</f>
        <v>56982</v>
      </c>
      <c r="F56" s="86">
        <f t="shared" si="5"/>
        <v>2799</v>
      </c>
      <c r="G56" s="86">
        <f t="shared" si="5"/>
        <v>15822</v>
      </c>
      <c r="H56" s="87">
        <f t="shared" si="5"/>
        <v>8454</v>
      </c>
      <c r="I56" s="88">
        <f>SUM(I57:I75)</f>
        <v>84057</v>
      </c>
    </row>
    <row r="57" spans="2:10" ht="15.75" outlineLevel="1" thickTop="1">
      <c r="B57" s="121" t="s">
        <v>86</v>
      </c>
      <c r="C57" s="122" t="s">
        <v>85</v>
      </c>
      <c r="D57" s="107" t="s">
        <v>473</v>
      </c>
      <c r="E57" s="108">
        <v>10152</v>
      </c>
      <c r="F57" s="108">
        <v>432</v>
      </c>
      <c r="G57" s="108">
        <v>2808</v>
      </c>
      <c r="H57" s="109">
        <v>1512</v>
      </c>
      <c r="I57" s="110">
        <f t="shared" si="1"/>
        <v>14904</v>
      </c>
    </row>
    <row r="58" spans="2:10" outlineLevel="1">
      <c r="B58" s="121" t="s">
        <v>96</v>
      </c>
      <c r="C58" s="122" t="s">
        <v>95</v>
      </c>
      <c r="D58" s="107" t="s">
        <v>474</v>
      </c>
      <c r="E58" s="108">
        <v>5760</v>
      </c>
      <c r="F58" s="108">
        <v>216</v>
      </c>
      <c r="G58" s="108">
        <v>1872</v>
      </c>
      <c r="H58" s="109">
        <v>792</v>
      </c>
      <c r="I58" s="110">
        <f t="shared" si="1"/>
        <v>8640</v>
      </c>
    </row>
    <row r="59" spans="2:10" outlineLevel="1">
      <c r="B59" s="89" t="s">
        <v>94</v>
      </c>
      <c r="C59" s="106" t="s">
        <v>93</v>
      </c>
      <c r="D59" s="107" t="s">
        <v>475</v>
      </c>
      <c r="E59" s="108">
        <v>4032</v>
      </c>
      <c r="F59" s="108">
        <v>432</v>
      </c>
      <c r="G59" s="108">
        <v>1656</v>
      </c>
      <c r="H59" s="109">
        <v>720</v>
      </c>
      <c r="I59" s="110">
        <f t="shared" si="1"/>
        <v>6840</v>
      </c>
    </row>
    <row r="60" spans="2:10" outlineLevel="1">
      <c r="B60" s="89" t="s">
        <v>80</v>
      </c>
      <c r="C60" s="106" t="s">
        <v>79</v>
      </c>
      <c r="D60" s="107" t="s">
        <v>476</v>
      </c>
      <c r="E60" s="108">
        <v>4536</v>
      </c>
      <c r="F60" s="108">
        <v>630</v>
      </c>
      <c r="G60" s="108">
        <v>1764</v>
      </c>
      <c r="H60" s="109">
        <v>1764</v>
      </c>
      <c r="I60" s="110">
        <f t="shared" si="1"/>
        <v>8694</v>
      </c>
    </row>
    <row r="61" spans="2:10" outlineLevel="1">
      <c r="B61" s="89" t="s">
        <v>76</v>
      </c>
      <c r="C61" s="106" t="s">
        <v>75</v>
      </c>
      <c r="D61" s="107" t="s">
        <v>477</v>
      </c>
      <c r="E61" s="108">
        <v>6804</v>
      </c>
      <c r="F61" s="108">
        <v>378</v>
      </c>
      <c r="G61" s="108">
        <v>1512</v>
      </c>
      <c r="H61" s="109">
        <v>378</v>
      </c>
      <c r="I61" s="110">
        <f t="shared" si="1"/>
        <v>9072</v>
      </c>
    </row>
    <row r="62" spans="2:10" outlineLevel="1">
      <c r="B62" s="89" t="s">
        <v>100</v>
      </c>
      <c r="C62" s="106" t="s">
        <v>478</v>
      </c>
      <c r="D62" s="107" t="s">
        <v>479</v>
      </c>
      <c r="E62" s="108">
        <v>3150</v>
      </c>
      <c r="F62" s="108">
        <v>63</v>
      </c>
      <c r="G62" s="108">
        <v>0</v>
      </c>
      <c r="H62" s="109">
        <v>126</v>
      </c>
      <c r="I62" s="110">
        <f t="shared" si="1"/>
        <v>3339</v>
      </c>
    </row>
    <row r="63" spans="2:10" outlineLevel="1">
      <c r="B63" s="89" t="s">
        <v>102</v>
      </c>
      <c r="C63" s="106" t="s">
        <v>480</v>
      </c>
      <c r="D63" s="107" t="s">
        <v>481</v>
      </c>
      <c r="E63" s="108">
        <v>1323</v>
      </c>
      <c r="F63" s="108">
        <v>0</v>
      </c>
      <c r="G63" s="108">
        <v>1764</v>
      </c>
      <c r="H63" s="109">
        <v>756</v>
      </c>
      <c r="I63" s="110">
        <f t="shared" si="1"/>
        <v>3843</v>
      </c>
    </row>
    <row r="64" spans="2:10" outlineLevel="1">
      <c r="B64" s="89" t="s">
        <v>92</v>
      </c>
      <c r="C64" s="106" t="s">
        <v>91</v>
      </c>
      <c r="D64" s="107" t="s">
        <v>482</v>
      </c>
      <c r="E64" s="108">
        <v>3888</v>
      </c>
      <c r="F64" s="108">
        <v>144</v>
      </c>
      <c r="G64" s="108">
        <v>1008</v>
      </c>
      <c r="H64" s="109">
        <v>72</v>
      </c>
      <c r="I64" s="110">
        <f t="shared" si="1"/>
        <v>5112</v>
      </c>
    </row>
    <row r="65" spans="2:10" outlineLevel="1">
      <c r="B65" s="89" t="s">
        <v>82</v>
      </c>
      <c r="C65" s="106" t="s">
        <v>81</v>
      </c>
      <c r="D65" s="107" t="s">
        <v>483</v>
      </c>
      <c r="E65" s="108">
        <v>3888</v>
      </c>
      <c r="F65" s="108">
        <v>0</v>
      </c>
      <c r="G65" s="108">
        <v>540</v>
      </c>
      <c r="H65" s="109">
        <v>432</v>
      </c>
      <c r="I65" s="110">
        <f t="shared" si="1"/>
        <v>4860</v>
      </c>
    </row>
    <row r="66" spans="2:10" outlineLevel="1">
      <c r="B66" s="89" t="s">
        <v>78</v>
      </c>
      <c r="C66" s="106" t="s">
        <v>77</v>
      </c>
      <c r="D66" s="107" t="s">
        <v>484</v>
      </c>
      <c r="E66" s="108">
        <v>8190</v>
      </c>
      <c r="F66" s="108">
        <v>504</v>
      </c>
      <c r="G66" s="108">
        <v>1890</v>
      </c>
      <c r="H66" s="109">
        <v>1386</v>
      </c>
      <c r="I66" s="110">
        <f t="shared" si="1"/>
        <v>11970</v>
      </c>
    </row>
    <row r="67" spans="2:10" outlineLevel="1">
      <c r="B67" s="89" t="s">
        <v>84</v>
      </c>
      <c r="C67" s="106" t="s">
        <v>83</v>
      </c>
      <c r="D67" s="107" t="s">
        <v>485</v>
      </c>
      <c r="E67" s="108">
        <v>2268</v>
      </c>
      <c r="F67" s="108">
        <v>0</v>
      </c>
      <c r="G67" s="108">
        <v>324</v>
      </c>
      <c r="H67" s="109">
        <v>216</v>
      </c>
      <c r="I67" s="110">
        <f t="shared" si="1"/>
        <v>2808</v>
      </c>
    </row>
    <row r="68" spans="2:10" outlineLevel="1">
      <c r="B68" s="89" t="s">
        <v>90</v>
      </c>
      <c r="C68" s="106" t="s">
        <v>89</v>
      </c>
      <c r="D68" s="107" t="s">
        <v>486</v>
      </c>
      <c r="E68" s="108">
        <v>1596</v>
      </c>
      <c r="F68" s="108">
        <v>0</v>
      </c>
      <c r="G68" s="108">
        <v>252</v>
      </c>
      <c r="H68" s="109">
        <v>84</v>
      </c>
      <c r="I68" s="110">
        <f t="shared" si="1"/>
        <v>1932</v>
      </c>
    </row>
    <row r="69" spans="2:10" outlineLevel="1">
      <c r="B69" s="89" t="s">
        <v>98</v>
      </c>
      <c r="C69" s="106" t="s">
        <v>97</v>
      </c>
      <c r="D69" s="107" t="s">
        <v>487</v>
      </c>
      <c r="E69" s="108">
        <v>1152</v>
      </c>
      <c r="F69" s="108">
        <v>0</v>
      </c>
      <c r="G69" s="108">
        <v>432</v>
      </c>
      <c r="H69" s="109">
        <v>216</v>
      </c>
      <c r="I69" s="110">
        <f t="shared" si="1"/>
        <v>1800</v>
      </c>
    </row>
    <row r="70" spans="2:10" outlineLevel="1">
      <c r="B70" s="89" t="s">
        <v>88</v>
      </c>
      <c r="C70" s="106" t="s">
        <v>87</v>
      </c>
      <c r="D70" s="107" t="s">
        <v>488</v>
      </c>
      <c r="E70" s="108">
        <v>108</v>
      </c>
      <c r="F70" s="108">
        <v>0</v>
      </c>
      <c r="G70" s="108">
        <v>0</v>
      </c>
      <c r="H70" s="109">
        <v>0</v>
      </c>
      <c r="I70" s="110">
        <f t="shared" si="1"/>
        <v>108</v>
      </c>
    </row>
    <row r="71" spans="2:10" outlineLevel="1">
      <c r="B71" s="89" t="s">
        <v>72</v>
      </c>
      <c r="C71" s="106" t="s">
        <v>71</v>
      </c>
      <c r="D71" s="107" t="s">
        <v>489</v>
      </c>
      <c r="E71" s="108">
        <v>0</v>
      </c>
      <c r="F71" s="108">
        <v>0</v>
      </c>
      <c r="G71" s="108">
        <v>0</v>
      </c>
      <c r="H71" s="109">
        <v>0</v>
      </c>
      <c r="I71" s="110">
        <f t="shared" si="1"/>
        <v>0</v>
      </c>
    </row>
    <row r="72" spans="2:10" outlineLevel="1">
      <c r="B72" s="123" t="s">
        <v>74</v>
      </c>
      <c r="C72" s="124" t="s">
        <v>73</v>
      </c>
      <c r="D72" s="107" t="s">
        <v>490</v>
      </c>
      <c r="E72" s="108">
        <v>135</v>
      </c>
      <c r="F72" s="108">
        <v>0</v>
      </c>
      <c r="G72" s="108">
        <v>0</v>
      </c>
      <c r="H72" s="109">
        <v>0</v>
      </c>
      <c r="I72" s="110">
        <f t="shared" si="1"/>
        <v>135</v>
      </c>
    </row>
    <row r="73" spans="2:10" s="120" customFormat="1" outlineLevel="1">
      <c r="B73" s="114" t="s">
        <v>491</v>
      </c>
      <c r="C73" s="115" t="e">
        <v>#N/A</v>
      </c>
      <c r="D73" s="116" t="s">
        <v>492</v>
      </c>
      <c r="E73" s="117">
        <v>0</v>
      </c>
      <c r="F73" s="117">
        <v>0</v>
      </c>
      <c r="G73" s="117">
        <v>0</v>
      </c>
      <c r="H73" s="118">
        <v>0</v>
      </c>
      <c r="I73" s="119">
        <f t="shared" si="1"/>
        <v>0</v>
      </c>
      <c r="J73"/>
    </row>
    <row r="74" spans="2:10" s="120" customFormat="1" outlineLevel="1">
      <c r="B74" s="114" t="s">
        <v>493</v>
      </c>
      <c r="C74" s="115" t="e">
        <v>#N/A</v>
      </c>
      <c r="D74" s="116" t="s">
        <v>494</v>
      </c>
      <c r="E74" s="117">
        <v>0</v>
      </c>
      <c r="F74" s="117">
        <v>0</v>
      </c>
      <c r="G74" s="117">
        <v>0</v>
      </c>
      <c r="H74" s="118">
        <v>0</v>
      </c>
      <c r="I74" s="119">
        <f t="shared" ref="I74:I137" si="6">E74+F74+G74+H74</f>
        <v>0</v>
      </c>
      <c r="J74"/>
    </row>
    <row r="75" spans="2:10" s="120" customFormat="1" outlineLevel="1">
      <c r="B75" s="114" t="s">
        <v>495</v>
      </c>
      <c r="C75" s="115" t="e">
        <v>#N/A</v>
      </c>
      <c r="D75" s="116" t="s">
        <v>496</v>
      </c>
      <c r="E75" s="117">
        <v>0</v>
      </c>
      <c r="F75" s="117">
        <v>0</v>
      </c>
      <c r="G75" s="117">
        <v>0</v>
      </c>
      <c r="H75" s="118">
        <v>0</v>
      </c>
      <c r="I75" s="119">
        <f t="shared" si="6"/>
        <v>0</v>
      </c>
      <c r="J75"/>
    </row>
    <row r="76" spans="2:10" ht="15.75" outlineLevel="1" thickBot="1">
      <c r="B76" s="83" t="s">
        <v>497</v>
      </c>
      <c r="C76" s="101" t="e">
        <v>#N/A</v>
      </c>
      <c r="D76" s="102" t="s">
        <v>298</v>
      </c>
      <c r="E76" s="86">
        <f t="shared" ref="E76:H76" si="7">SUM(E77:E91)</f>
        <v>39999</v>
      </c>
      <c r="F76" s="86">
        <f t="shared" si="7"/>
        <v>4425</v>
      </c>
      <c r="G76" s="86">
        <f t="shared" si="7"/>
        <v>8436</v>
      </c>
      <c r="H76" s="87">
        <f t="shared" si="7"/>
        <v>4899</v>
      </c>
      <c r="I76" s="88">
        <f>SUM(I77:I91)</f>
        <v>57759</v>
      </c>
    </row>
    <row r="77" spans="2:10" ht="15.75" outlineLevel="1" thickTop="1">
      <c r="B77" s="121" t="s">
        <v>116</v>
      </c>
      <c r="C77" s="122" t="s">
        <v>498</v>
      </c>
      <c r="D77" s="107" t="s">
        <v>499</v>
      </c>
      <c r="E77" s="108">
        <v>6804</v>
      </c>
      <c r="F77" s="108">
        <v>864</v>
      </c>
      <c r="G77" s="108">
        <v>2052</v>
      </c>
      <c r="H77" s="109">
        <v>1080</v>
      </c>
      <c r="I77" s="110">
        <f t="shared" si="6"/>
        <v>10800</v>
      </c>
    </row>
    <row r="78" spans="2:10" outlineLevel="1">
      <c r="B78" s="89" t="s">
        <v>114</v>
      </c>
      <c r="C78" s="106" t="s">
        <v>500</v>
      </c>
      <c r="D78" s="107" t="s">
        <v>501</v>
      </c>
      <c r="E78" s="108">
        <v>4428</v>
      </c>
      <c r="F78" s="108">
        <v>216</v>
      </c>
      <c r="G78" s="108">
        <v>864</v>
      </c>
      <c r="H78" s="109">
        <v>432</v>
      </c>
      <c r="I78" s="110">
        <f t="shared" si="6"/>
        <v>5940</v>
      </c>
    </row>
    <row r="79" spans="2:10" outlineLevel="1">
      <c r="B79" s="89" t="s">
        <v>108</v>
      </c>
      <c r="C79" s="106" t="s">
        <v>502</v>
      </c>
      <c r="D79" s="107" t="s">
        <v>503</v>
      </c>
      <c r="E79" s="108">
        <v>13104</v>
      </c>
      <c r="F79" s="108">
        <v>1260</v>
      </c>
      <c r="G79" s="108">
        <v>2016</v>
      </c>
      <c r="H79" s="109">
        <v>1512</v>
      </c>
      <c r="I79" s="110">
        <f t="shared" si="6"/>
        <v>17892</v>
      </c>
    </row>
    <row r="80" spans="2:10" outlineLevel="1">
      <c r="B80" s="89" t="s">
        <v>112</v>
      </c>
      <c r="C80" s="106" t="s">
        <v>504</v>
      </c>
      <c r="D80" s="107" t="s">
        <v>499</v>
      </c>
      <c r="E80" s="108">
        <v>4536</v>
      </c>
      <c r="F80" s="108">
        <v>540</v>
      </c>
      <c r="G80" s="108">
        <v>648</v>
      </c>
      <c r="H80" s="109">
        <v>540</v>
      </c>
      <c r="I80" s="110">
        <f t="shared" si="6"/>
        <v>6264</v>
      </c>
    </row>
    <row r="81" spans="2:10" outlineLevel="1">
      <c r="B81" s="89" t="s">
        <v>120</v>
      </c>
      <c r="C81" s="106" t="s">
        <v>505</v>
      </c>
      <c r="D81" s="107" t="s">
        <v>506</v>
      </c>
      <c r="E81" s="108">
        <v>3360</v>
      </c>
      <c r="F81" s="108">
        <v>168</v>
      </c>
      <c r="G81" s="108">
        <v>336</v>
      </c>
      <c r="H81" s="109">
        <v>336</v>
      </c>
      <c r="I81" s="110">
        <f t="shared" si="6"/>
        <v>4200</v>
      </c>
    </row>
    <row r="82" spans="2:10" outlineLevel="1">
      <c r="B82" s="89" t="s">
        <v>128</v>
      </c>
      <c r="C82" s="106" t="s">
        <v>377</v>
      </c>
      <c r="D82" s="107" t="s">
        <v>507</v>
      </c>
      <c r="E82" s="108">
        <v>936</v>
      </c>
      <c r="F82" s="108">
        <v>72</v>
      </c>
      <c r="G82" s="108">
        <v>360</v>
      </c>
      <c r="H82" s="109">
        <v>216</v>
      </c>
      <c r="I82" s="110">
        <f t="shared" si="6"/>
        <v>1584</v>
      </c>
    </row>
    <row r="83" spans="2:10" outlineLevel="1">
      <c r="B83" s="89" t="s">
        <v>110</v>
      </c>
      <c r="C83" s="106" t="s">
        <v>508</v>
      </c>
      <c r="D83" s="107" t="s">
        <v>509</v>
      </c>
      <c r="E83" s="108">
        <v>1764</v>
      </c>
      <c r="F83" s="108">
        <v>504</v>
      </c>
      <c r="G83" s="108">
        <v>504</v>
      </c>
      <c r="H83" s="109">
        <v>504</v>
      </c>
      <c r="I83" s="110">
        <f t="shared" si="6"/>
        <v>3276</v>
      </c>
    </row>
    <row r="84" spans="2:10" outlineLevel="1">
      <c r="B84" s="89" t="s">
        <v>126</v>
      </c>
      <c r="C84" s="106" t="s">
        <v>510</v>
      </c>
      <c r="D84" s="107" t="s">
        <v>511</v>
      </c>
      <c r="E84" s="108">
        <v>576</v>
      </c>
      <c r="F84" s="108">
        <v>72</v>
      </c>
      <c r="G84" s="108">
        <v>360</v>
      </c>
      <c r="H84" s="109">
        <v>144</v>
      </c>
      <c r="I84" s="110">
        <f t="shared" si="6"/>
        <v>1152</v>
      </c>
    </row>
    <row r="85" spans="2:10" outlineLevel="1">
      <c r="B85" s="89" t="s">
        <v>106</v>
      </c>
      <c r="C85" s="106" t="s">
        <v>512</v>
      </c>
      <c r="D85" s="107" t="s">
        <v>513</v>
      </c>
      <c r="E85" s="108">
        <v>2394</v>
      </c>
      <c r="F85" s="108">
        <v>378</v>
      </c>
      <c r="G85" s="108">
        <v>378</v>
      </c>
      <c r="H85" s="109">
        <v>0</v>
      </c>
      <c r="I85" s="110">
        <f t="shared" si="6"/>
        <v>3150</v>
      </c>
    </row>
    <row r="86" spans="2:10" outlineLevel="1">
      <c r="B86" s="89" t="s">
        <v>124</v>
      </c>
      <c r="C86" s="106" t="s">
        <v>514</v>
      </c>
      <c r="D86" s="107" t="s">
        <v>515</v>
      </c>
      <c r="E86" s="108">
        <v>504</v>
      </c>
      <c r="F86" s="108">
        <v>288</v>
      </c>
      <c r="G86" s="108">
        <v>144</v>
      </c>
      <c r="H86" s="109">
        <v>72</v>
      </c>
      <c r="I86" s="110">
        <f t="shared" si="6"/>
        <v>1008</v>
      </c>
    </row>
    <row r="87" spans="2:10" outlineLevel="1">
      <c r="B87" s="89" t="s">
        <v>130</v>
      </c>
      <c r="C87" s="106" t="s">
        <v>516</v>
      </c>
      <c r="D87" s="107" t="s">
        <v>517</v>
      </c>
      <c r="E87" s="108">
        <v>126</v>
      </c>
      <c r="F87" s="108">
        <v>0</v>
      </c>
      <c r="G87" s="108">
        <v>252</v>
      </c>
      <c r="H87" s="109">
        <v>0</v>
      </c>
      <c r="I87" s="110">
        <f t="shared" si="6"/>
        <v>378</v>
      </c>
    </row>
    <row r="88" spans="2:10" outlineLevel="1">
      <c r="B88" s="89" t="s">
        <v>118</v>
      </c>
      <c r="C88" s="106" t="s">
        <v>518</v>
      </c>
      <c r="D88" s="107" t="s">
        <v>519</v>
      </c>
      <c r="E88" s="108">
        <v>0</v>
      </c>
      <c r="F88" s="108">
        <v>0</v>
      </c>
      <c r="G88" s="108">
        <v>0</v>
      </c>
      <c r="H88" s="109">
        <v>0</v>
      </c>
      <c r="I88" s="110">
        <f t="shared" si="6"/>
        <v>0</v>
      </c>
    </row>
    <row r="89" spans="2:10" outlineLevel="1">
      <c r="B89" s="89" t="s">
        <v>132</v>
      </c>
      <c r="C89" s="106" t="s">
        <v>520</v>
      </c>
      <c r="D89" s="107" t="s">
        <v>521</v>
      </c>
      <c r="E89" s="108">
        <v>630</v>
      </c>
      <c r="F89" s="108">
        <v>63</v>
      </c>
      <c r="G89" s="108">
        <v>315</v>
      </c>
      <c r="H89" s="109">
        <v>63</v>
      </c>
      <c r="I89" s="110">
        <f t="shared" si="6"/>
        <v>1071</v>
      </c>
    </row>
    <row r="90" spans="2:10" outlineLevel="1">
      <c r="B90" s="89" t="s">
        <v>122</v>
      </c>
      <c r="C90" s="106" t="s">
        <v>522</v>
      </c>
      <c r="D90" s="107" t="s">
        <v>523</v>
      </c>
      <c r="E90" s="108">
        <v>432</v>
      </c>
      <c r="F90" s="108">
        <v>0</v>
      </c>
      <c r="G90" s="108">
        <v>72</v>
      </c>
      <c r="H90" s="109">
        <v>0</v>
      </c>
      <c r="I90" s="110">
        <f t="shared" si="6"/>
        <v>504</v>
      </c>
    </row>
    <row r="91" spans="2:10" outlineLevel="1">
      <c r="B91" s="89" t="s">
        <v>104</v>
      </c>
      <c r="C91" s="106" t="s">
        <v>524</v>
      </c>
      <c r="D91" s="107" t="s">
        <v>525</v>
      </c>
      <c r="E91" s="108">
        <v>405</v>
      </c>
      <c r="F91" s="108">
        <v>0</v>
      </c>
      <c r="G91" s="108">
        <v>135</v>
      </c>
      <c r="H91" s="109">
        <v>0</v>
      </c>
      <c r="I91" s="110">
        <f t="shared" si="6"/>
        <v>540</v>
      </c>
    </row>
    <row r="92" spans="2:10" s="120" customFormat="1" outlineLevel="1">
      <c r="B92" s="114" t="s">
        <v>526</v>
      </c>
      <c r="C92" s="115" t="e">
        <v>#N/A</v>
      </c>
      <c r="D92" s="116" t="s">
        <v>527</v>
      </c>
      <c r="E92" s="117">
        <v>0</v>
      </c>
      <c r="F92" s="117">
        <v>0</v>
      </c>
      <c r="G92" s="117">
        <v>0</v>
      </c>
      <c r="H92" s="118">
        <v>0</v>
      </c>
      <c r="I92" s="119">
        <f t="shared" si="6"/>
        <v>0</v>
      </c>
      <c r="J92"/>
    </row>
    <row r="93" spans="2:10" s="120" customFormat="1" outlineLevel="1">
      <c r="B93" s="114" t="s">
        <v>528</v>
      </c>
      <c r="C93" s="115" t="e">
        <v>#N/A</v>
      </c>
      <c r="D93" s="116" t="s">
        <v>529</v>
      </c>
      <c r="E93" s="117">
        <v>0</v>
      </c>
      <c r="F93" s="117">
        <v>0</v>
      </c>
      <c r="G93" s="117">
        <v>0</v>
      </c>
      <c r="H93" s="118">
        <v>0</v>
      </c>
      <c r="I93" s="119">
        <f t="shared" si="6"/>
        <v>0</v>
      </c>
      <c r="J93"/>
    </row>
    <row r="94" spans="2:10" s="120" customFormat="1" outlineLevel="1">
      <c r="B94" s="114" t="s">
        <v>530</v>
      </c>
      <c r="C94" s="115" t="e">
        <v>#N/A</v>
      </c>
      <c r="D94" s="116" t="s">
        <v>525</v>
      </c>
      <c r="E94" s="117">
        <v>0</v>
      </c>
      <c r="F94" s="117">
        <v>0</v>
      </c>
      <c r="G94" s="117">
        <v>0</v>
      </c>
      <c r="H94" s="118">
        <v>0</v>
      </c>
      <c r="I94" s="119">
        <f t="shared" si="6"/>
        <v>0</v>
      </c>
      <c r="J94"/>
    </row>
    <row r="95" spans="2:10" s="120" customFormat="1" outlineLevel="1">
      <c r="B95" s="114" t="s">
        <v>531</v>
      </c>
      <c r="C95" s="115" t="e">
        <v>#N/A</v>
      </c>
      <c r="D95" s="116" t="s">
        <v>506</v>
      </c>
      <c r="E95" s="117">
        <v>0</v>
      </c>
      <c r="F95" s="117">
        <v>0</v>
      </c>
      <c r="G95" s="117">
        <v>0</v>
      </c>
      <c r="H95" s="118">
        <v>0</v>
      </c>
      <c r="I95" s="119">
        <f t="shared" si="6"/>
        <v>0</v>
      </c>
      <c r="J95"/>
    </row>
    <row r="96" spans="2:10" s="120" customFormat="1" outlineLevel="1">
      <c r="B96" s="114" t="s">
        <v>532</v>
      </c>
      <c r="C96" s="115" t="e">
        <v>#N/A</v>
      </c>
      <c r="D96" s="116" t="s">
        <v>507</v>
      </c>
      <c r="E96" s="117">
        <v>0</v>
      </c>
      <c r="F96" s="117">
        <v>0</v>
      </c>
      <c r="G96" s="117">
        <v>0</v>
      </c>
      <c r="H96" s="118">
        <v>0</v>
      </c>
      <c r="I96" s="119">
        <f t="shared" si="6"/>
        <v>0</v>
      </c>
      <c r="J96"/>
    </row>
    <row r="97" spans="1:10" s="120" customFormat="1" outlineLevel="1">
      <c r="B97" s="114" t="s">
        <v>533</v>
      </c>
      <c r="C97" s="115" t="e">
        <v>#N/A</v>
      </c>
      <c r="D97" s="116" t="s">
        <v>523</v>
      </c>
      <c r="E97" s="117">
        <v>0</v>
      </c>
      <c r="F97" s="117">
        <v>0</v>
      </c>
      <c r="G97" s="117">
        <v>0</v>
      </c>
      <c r="H97" s="118">
        <v>0</v>
      </c>
      <c r="I97" s="119">
        <f t="shared" si="6"/>
        <v>0</v>
      </c>
      <c r="J97"/>
    </row>
    <row r="98" spans="1:10" s="120" customFormat="1" outlineLevel="1">
      <c r="B98" s="114" t="s">
        <v>534</v>
      </c>
      <c r="C98" s="115" t="e">
        <v>#N/A</v>
      </c>
      <c r="D98" s="116" t="s">
        <v>515</v>
      </c>
      <c r="E98" s="117">
        <v>0</v>
      </c>
      <c r="F98" s="117">
        <v>0</v>
      </c>
      <c r="G98" s="117">
        <v>0</v>
      </c>
      <c r="H98" s="118">
        <v>0</v>
      </c>
      <c r="I98" s="119">
        <f t="shared" si="6"/>
        <v>0</v>
      </c>
      <c r="J98"/>
    </row>
    <row r="99" spans="1:10" s="120" customFormat="1" outlineLevel="1">
      <c r="B99" s="114" t="s">
        <v>535</v>
      </c>
      <c r="C99" s="115" t="e">
        <v>#N/A</v>
      </c>
      <c r="D99" s="116" t="s">
        <v>513</v>
      </c>
      <c r="E99" s="117">
        <v>0</v>
      </c>
      <c r="F99" s="117">
        <v>0</v>
      </c>
      <c r="G99" s="117">
        <v>0</v>
      </c>
      <c r="H99" s="118">
        <v>0</v>
      </c>
      <c r="I99" s="119">
        <f t="shared" si="6"/>
        <v>0</v>
      </c>
      <c r="J99"/>
    </row>
    <row r="100" spans="1:10" s="120" customFormat="1" outlineLevel="1">
      <c r="B100" s="114" t="s">
        <v>536</v>
      </c>
      <c r="C100" s="115" t="e">
        <v>#N/A</v>
      </c>
      <c r="D100" s="116" t="s">
        <v>509</v>
      </c>
      <c r="E100" s="117">
        <v>0</v>
      </c>
      <c r="F100" s="117">
        <v>0</v>
      </c>
      <c r="G100" s="117">
        <v>0</v>
      </c>
      <c r="H100" s="118">
        <v>0</v>
      </c>
      <c r="I100" s="119">
        <f t="shared" si="6"/>
        <v>0</v>
      </c>
      <c r="J100"/>
    </row>
    <row r="101" spans="1:10" s="120" customFormat="1" outlineLevel="1">
      <c r="B101" s="114" t="s">
        <v>537</v>
      </c>
      <c r="C101" s="115" t="e">
        <v>#N/A</v>
      </c>
      <c r="D101" s="116" t="s">
        <v>503</v>
      </c>
      <c r="E101" s="117">
        <v>0</v>
      </c>
      <c r="F101" s="117">
        <v>0</v>
      </c>
      <c r="G101" s="117">
        <v>0</v>
      </c>
      <c r="H101" s="118">
        <v>0</v>
      </c>
      <c r="I101" s="119">
        <f t="shared" si="6"/>
        <v>0</v>
      </c>
      <c r="J101"/>
    </row>
    <row r="102" spans="1:10" s="120" customFormat="1" outlineLevel="1">
      <c r="B102" s="114" t="s">
        <v>538</v>
      </c>
      <c r="C102" s="115" t="e">
        <v>#N/A</v>
      </c>
      <c r="D102" s="116" t="s">
        <v>499</v>
      </c>
      <c r="E102" s="117">
        <v>0</v>
      </c>
      <c r="F102" s="117">
        <v>0</v>
      </c>
      <c r="G102" s="117">
        <v>0</v>
      </c>
      <c r="H102" s="118">
        <v>0</v>
      </c>
      <c r="I102" s="119">
        <f t="shared" si="6"/>
        <v>0</v>
      </c>
      <c r="J102"/>
    </row>
    <row r="103" spans="1:10" s="120" customFormat="1" outlineLevel="1">
      <c r="B103" s="114" t="s">
        <v>539</v>
      </c>
      <c r="C103" s="115" t="e">
        <v>#N/A</v>
      </c>
      <c r="D103" s="116" t="s">
        <v>499</v>
      </c>
      <c r="E103" s="117">
        <v>0</v>
      </c>
      <c r="F103" s="117">
        <v>0</v>
      </c>
      <c r="G103" s="117">
        <v>0</v>
      </c>
      <c r="H103" s="118">
        <v>0</v>
      </c>
      <c r="I103" s="119">
        <f t="shared" si="6"/>
        <v>0</v>
      </c>
      <c r="J103"/>
    </row>
    <row r="104" spans="1:10" s="120" customFormat="1" outlineLevel="1">
      <c r="B104" s="114" t="s">
        <v>540</v>
      </c>
      <c r="C104" s="115" t="e">
        <v>#N/A</v>
      </c>
      <c r="D104" s="116" t="s">
        <v>501</v>
      </c>
      <c r="E104" s="117">
        <v>0</v>
      </c>
      <c r="F104" s="117">
        <v>0</v>
      </c>
      <c r="G104" s="117">
        <v>0</v>
      </c>
      <c r="H104" s="118">
        <v>0</v>
      </c>
      <c r="I104" s="119">
        <f t="shared" si="6"/>
        <v>0</v>
      </c>
      <c r="J104"/>
    </row>
    <row r="105" spans="1:10" s="120" customFormat="1" outlineLevel="1">
      <c r="B105" s="114" t="s">
        <v>541</v>
      </c>
      <c r="C105" s="115" t="e">
        <v>#N/A</v>
      </c>
      <c r="D105" s="116" t="s">
        <v>519</v>
      </c>
      <c r="E105" s="117">
        <v>0</v>
      </c>
      <c r="F105" s="117">
        <v>0</v>
      </c>
      <c r="G105" s="117">
        <v>0</v>
      </c>
      <c r="H105" s="118">
        <v>0</v>
      </c>
      <c r="I105" s="119">
        <f t="shared" si="6"/>
        <v>0</v>
      </c>
      <c r="J105"/>
    </row>
    <row r="106" spans="1:10" s="120" customFormat="1" outlineLevel="1">
      <c r="B106" s="114" t="s">
        <v>542</v>
      </c>
      <c r="C106" s="115" t="e">
        <v>#N/A</v>
      </c>
      <c r="D106" s="116" t="s">
        <v>511</v>
      </c>
      <c r="E106" s="117">
        <v>0</v>
      </c>
      <c r="F106" s="117">
        <v>0</v>
      </c>
      <c r="G106" s="117">
        <v>0</v>
      </c>
      <c r="H106" s="118">
        <v>0</v>
      </c>
      <c r="I106" s="119">
        <f t="shared" si="6"/>
        <v>0</v>
      </c>
      <c r="J106"/>
    </row>
    <row r="107" spans="1:10" ht="15.75" outlineLevel="1" thickBot="1">
      <c r="B107" s="83" t="s">
        <v>543</v>
      </c>
      <c r="C107" s="101" t="e">
        <v>#N/A</v>
      </c>
      <c r="D107" s="102" t="s">
        <v>298</v>
      </c>
      <c r="E107" s="86">
        <f t="shared" ref="E107:H107" si="8">SUM(E108:E116)</f>
        <v>5868</v>
      </c>
      <c r="F107" s="86">
        <f t="shared" si="8"/>
        <v>0</v>
      </c>
      <c r="G107" s="86">
        <f t="shared" si="8"/>
        <v>0</v>
      </c>
      <c r="H107" s="87">
        <f t="shared" si="8"/>
        <v>0</v>
      </c>
      <c r="I107" s="88">
        <f>SUM(I108:I116)</f>
        <v>5868</v>
      </c>
    </row>
    <row r="108" spans="1:10" ht="16.5" outlineLevel="1" thickTop="1">
      <c r="B108" s="125" t="s">
        <v>544</v>
      </c>
      <c r="C108" s="126" t="s">
        <v>378</v>
      </c>
      <c r="D108" s="107" t="s">
        <v>545</v>
      </c>
      <c r="E108" s="108">
        <v>0</v>
      </c>
      <c r="F108" s="108">
        <v>0</v>
      </c>
      <c r="G108" s="108">
        <v>0</v>
      </c>
      <c r="H108" s="109">
        <v>0</v>
      </c>
      <c r="I108" s="110">
        <f t="shared" si="6"/>
        <v>0</v>
      </c>
    </row>
    <row r="109" spans="1:10" ht="15.75" outlineLevel="1">
      <c r="B109" s="125" t="s">
        <v>546</v>
      </c>
      <c r="C109" s="126" t="s">
        <v>379</v>
      </c>
      <c r="D109" s="107" t="s">
        <v>547</v>
      </c>
      <c r="E109" s="108">
        <v>0</v>
      </c>
      <c r="F109" s="108">
        <v>0</v>
      </c>
      <c r="G109" s="108">
        <v>0</v>
      </c>
      <c r="H109" s="109">
        <v>0</v>
      </c>
      <c r="I109" s="110">
        <f t="shared" si="6"/>
        <v>0</v>
      </c>
    </row>
    <row r="110" spans="1:10" ht="15.75" outlineLevel="1">
      <c r="B110" s="125" t="s">
        <v>548</v>
      </c>
      <c r="C110" s="126" t="s">
        <v>380</v>
      </c>
      <c r="D110" s="107" t="s">
        <v>549</v>
      </c>
      <c r="E110" s="108">
        <v>0</v>
      </c>
      <c r="F110" s="108">
        <v>0</v>
      </c>
      <c r="G110" s="108">
        <v>0</v>
      </c>
      <c r="H110" s="109">
        <v>0</v>
      </c>
      <c r="I110" s="110">
        <f t="shared" si="6"/>
        <v>0</v>
      </c>
    </row>
    <row r="111" spans="1:10" ht="15.75" outlineLevel="1">
      <c r="A111" s="127"/>
      <c r="B111" s="128" t="s">
        <v>144</v>
      </c>
      <c r="C111" s="129" t="e">
        <v>#N/A</v>
      </c>
      <c r="D111" s="107" t="s">
        <v>550</v>
      </c>
      <c r="E111" s="108">
        <v>324</v>
      </c>
      <c r="F111" s="108">
        <v>0</v>
      </c>
      <c r="G111" s="108">
        <v>0</v>
      </c>
      <c r="H111" s="109">
        <v>0</v>
      </c>
      <c r="I111" s="110">
        <f t="shared" si="6"/>
        <v>324</v>
      </c>
    </row>
    <row r="112" spans="1:10" ht="15.75" outlineLevel="1">
      <c r="A112" s="127"/>
      <c r="B112" s="128" t="s">
        <v>146</v>
      </c>
      <c r="C112" s="129" t="e">
        <v>#N/A</v>
      </c>
      <c r="D112" s="107" t="s">
        <v>551</v>
      </c>
      <c r="E112" s="108">
        <v>756</v>
      </c>
      <c r="F112" s="108">
        <v>0</v>
      </c>
      <c r="G112" s="108">
        <v>0</v>
      </c>
      <c r="H112" s="109">
        <v>0</v>
      </c>
      <c r="I112" s="110">
        <f t="shared" si="6"/>
        <v>756</v>
      </c>
    </row>
    <row r="113" spans="1:10" ht="15.75" outlineLevel="1">
      <c r="A113" s="127"/>
      <c r="B113" s="128" t="s">
        <v>148</v>
      </c>
      <c r="C113" s="129" t="e">
        <v>#N/A</v>
      </c>
      <c r="D113" s="107" t="s">
        <v>552</v>
      </c>
      <c r="E113" s="108">
        <v>2808</v>
      </c>
      <c r="F113" s="108">
        <v>0</v>
      </c>
      <c r="G113" s="108">
        <v>0</v>
      </c>
      <c r="H113" s="109">
        <v>0</v>
      </c>
      <c r="I113" s="110">
        <f t="shared" si="6"/>
        <v>2808</v>
      </c>
    </row>
    <row r="114" spans="1:10" ht="15.75" outlineLevel="1">
      <c r="A114" s="127"/>
      <c r="B114" s="128" t="s">
        <v>150</v>
      </c>
      <c r="C114" s="129" t="e">
        <v>#N/A</v>
      </c>
      <c r="D114" s="107" t="s">
        <v>553</v>
      </c>
      <c r="E114" s="108">
        <v>216</v>
      </c>
      <c r="F114" s="108">
        <v>0</v>
      </c>
      <c r="G114" s="108">
        <v>0</v>
      </c>
      <c r="H114" s="109">
        <v>0</v>
      </c>
      <c r="I114" s="110">
        <f t="shared" si="6"/>
        <v>216</v>
      </c>
    </row>
    <row r="115" spans="1:10" ht="15.75" outlineLevel="1">
      <c r="A115" s="127"/>
      <c r="B115" s="128" t="s">
        <v>152</v>
      </c>
      <c r="C115" s="129" t="e">
        <v>#N/A</v>
      </c>
      <c r="D115" s="107" t="s">
        <v>554</v>
      </c>
      <c r="E115" s="108">
        <v>168</v>
      </c>
      <c r="F115" s="108">
        <v>0</v>
      </c>
      <c r="G115" s="108">
        <v>0</v>
      </c>
      <c r="H115" s="109">
        <v>0</v>
      </c>
      <c r="I115" s="110">
        <f t="shared" si="6"/>
        <v>168</v>
      </c>
    </row>
    <row r="116" spans="1:10" ht="15.75" outlineLevel="1">
      <c r="A116" s="127"/>
      <c r="B116" s="128" t="s">
        <v>154</v>
      </c>
      <c r="C116" s="129" t="e">
        <v>#N/A</v>
      </c>
      <c r="D116" s="107" t="s">
        <v>555</v>
      </c>
      <c r="E116" s="108">
        <v>1596</v>
      </c>
      <c r="F116" s="108">
        <v>0</v>
      </c>
      <c r="G116" s="108">
        <v>0</v>
      </c>
      <c r="H116" s="109">
        <v>0</v>
      </c>
      <c r="I116" s="110">
        <f t="shared" si="6"/>
        <v>1596</v>
      </c>
    </row>
    <row r="117" spans="1:10" ht="15.75" outlineLevel="1" thickBot="1">
      <c r="B117" s="83" t="s">
        <v>556</v>
      </c>
      <c r="C117" s="101" t="e">
        <v>#N/A</v>
      </c>
      <c r="D117" s="102" t="s">
        <v>298</v>
      </c>
      <c r="E117" s="86">
        <f t="shared" ref="E117:H117" si="9">SUM(E118:E119)</f>
        <v>480</v>
      </c>
      <c r="F117" s="86">
        <f t="shared" si="9"/>
        <v>0</v>
      </c>
      <c r="G117" s="86">
        <f t="shared" si="9"/>
        <v>0</v>
      </c>
      <c r="H117" s="87">
        <f t="shared" si="9"/>
        <v>0</v>
      </c>
      <c r="I117" s="88">
        <f>SUM(I118:I119)</f>
        <v>480</v>
      </c>
    </row>
    <row r="118" spans="1:10" ht="16.5" outlineLevel="1" thickTop="1">
      <c r="A118" s="127"/>
      <c r="B118" s="128" t="s">
        <v>134</v>
      </c>
      <c r="C118" s="129" t="s">
        <v>557</v>
      </c>
      <c r="D118" s="107" t="s">
        <v>558</v>
      </c>
      <c r="E118" s="108">
        <v>336</v>
      </c>
      <c r="F118" s="108">
        <v>0</v>
      </c>
      <c r="G118" s="108">
        <v>0</v>
      </c>
      <c r="H118" s="109">
        <v>0</v>
      </c>
      <c r="I118" s="110">
        <f t="shared" si="6"/>
        <v>336</v>
      </c>
    </row>
    <row r="119" spans="1:10" ht="15.75" outlineLevel="1">
      <c r="A119" s="127"/>
      <c r="B119" s="130" t="s">
        <v>136</v>
      </c>
      <c r="C119" s="129" t="s">
        <v>559</v>
      </c>
      <c r="D119" s="107" t="s">
        <v>560</v>
      </c>
      <c r="E119" s="108">
        <v>144</v>
      </c>
      <c r="F119" s="108">
        <v>0</v>
      </c>
      <c r="G119" s="108">
        <v>0</v>
      </c>
      <c r="H119" s="109">
        <v>0</v>
      </c>
      <c r="I119" s="110">
        <f t="shared" si="6"/>
        <v>144</v>
      </c>
    </row>
    <row r="120" spans="1:10" ht="15.75" outlineLevel="1" thickBot="1">
      <c r="B120" s="83" t="s">
        <v>561</v>
      </c>
      <c r="C120" s="101" t="e">
        <v>#N/A</v>
      </c>
      <c r="D120" s="102" t="s">
        <v>298</v>
      </c>
      <c r="E120" s="86">
        <f t="shared" ref="E120:H120" si="10">SUM(E121:E123)</f>
        <v>3825</v>
      </c>
      <c r="F120" s="86">
        <f t="shared" si="10"/>
        <v>0</v>
      </c>
      <c r="G120" s="86">
        <f t="shared" si="10"/>
        <v>270</v>
      </c>
      <c r="H120" s="87">
        <f t="shared" si="10"/>
        <v>0</v>
      </c>
      <c r="I120" s="88">
        <f>SUM(I121:I123)</f>
        <v>4095</v>
      </c>
    </row>
    <row r="121" spans="1:10" ht="16.5" outlineLevel="1" thickTop="1">
      <c r="A121" s="127"/>
      <c r="B121" s="128" t="s">
        <v>138</v>
      </c>
      <c r="C121" s="129" t="s">
        <v>562</v>
      </c>
      <c r="D121" s="107" t="s">
        <v>563</v>
      </c>
      <c r="E121" s="108">
        <v>1296</v>
      </c>
      <c r="F121" s="108">
        <v>0</v>
      </c>
      <c r="G121" s="108">
        <v>144</v>
      </c>
      <c r="H121" s="109">
        <v>0</v>
      </c>
      <c r="I121" s="110">
        <f t="shared" si="6"/>
        <v>1440</v>
      </c>
    </row>
    <row r="122" spans="1:10" ht="15.75" outlineLevel="1">
      <c r="A122" s="127"/>
      <c r="B122" s="128" t="s">
        <v>140</v>
      </c>
      <c r="C122" s="129" t="s">
        <v>564</v>
      </c>
      <c r="D122" s="107" t="s">
        <v>565</v>
      </c>
      <c r="E122" s="108">
        <v>2205</v>
      </c>
      <c r="F122" s="108">
        <v>0</v>
      </c>
      <c r="G122" s="108">
        <v>126</v>
      </c>
      <c r="H122" s="109">
        <v>0</v>
      </c>
      <c r="I122" s="110">
        <f t="shared" si="6"/>
        <v>2331</v>
      </c>
    </row>
    <row r="123" spans="1:10" ht="15.75" outlineLevel="1">
      <c r="A123" s="127"/>
      <c r="B123" s="130" t="s">
        <v>142</v>
      </c>
      <c r="C123" s="131" t="s">
        <v>564</v>
      </c>
      <c r="D123" s="100" t="s">
        <v>565</v>
      </c>
      <c r="E123" s="132">
        <v>324</v>
      </c>
      <c r="F123" s="132">
        <v>0</v>
      </c>
      <c r="G123" s="132">
        <v>0</v>
      </c>
      <c r="H123" s="133">
        <v>0</v>
      </c>
      <c r="I123" s="113">
        <f t="shared" si="6"/>
        <v>324</v>
      </c>
    </row>
    <row r="124" spans="1:10" ht="15.75" outlineLevel="1" thickBot="1">
      <c r="B124" s="83" t="s">
        <v>566</v>
      </c>
      <c r="C124" s="101" t="e">
        <v>#N/A</v>
      </c>
      <c r="D124" s="102" t="s">
        <v>298</v>
      </c>
      <c r="E124" s="86">
        <f t="shared" ref="E124:H124" si="11">SUM(E125:E166)</f>
        <v>52040</v>
      </c>
      <c r="F124" s="86">
        <f t="shared" si="11"/>
        <v>2456</v>
      </c>
      <c r="G124" s="86">
        <f t="shared" si="11"/>
        <v>18417</v>
      </c>
      <c r="H124" s="87">
        <f t="shared" si="11"/>
        <v>440</v>
      </c>
      <c r="I124" s="88">
        <f>SUM(I125:I166)</f>
        <v>73353</v>
      </c>
    </row>
    <row r="125" spans="1:10" s="134" customFormat="1" ht="15.75" outlineLevel="1" thickTop="1">
      <c r="B125" s="135" t="s">
        <v>48</v>
      </c>
      <c r="C125" s="129" t="s">
        <v>47</v>
      </c>
      <c r="D125" s="136" t="s">
        <v>567</v>
      </c>
      <c r="E125" s="137">
        <v>6510</v>
      </c>
      <c r="F125" s="137">
        <v>105</v>
      </c>
      <c r="G125" s="137">
        <v>1260</v>
      </c>
      <c r="H125" s="138">
        <v>0</v>
      </c>
      <c r="I125" s="139">
        <f t="shared" si="6"/>
        <v>7875</v>
      </c>
      <c r="J125"/>
    </row>
    <row r="126" spans="1:10" outlineLevel="1">
      <c r="B126" s="135" t="s">
        <v>58</v>
      </c>
      <c r="C126" s="129" t="s">
        <v>57</v>
      </c>
      <c r="D126" s="107" t="s">
        <v>568</v>
      </c>
      <c r="E126" s="108">
        <v>7168</v>
      </c>
      <c r="F126" s="108">
        <v>112</v>
      </c>
      <c r="G126" s="108">
        <v>1120</v>
      </c>
      <c r="H126" s="109">
        <v>0</v>
      </c>
      <c r="I126" s="110">
        <f t="shared" si="6"/>
        <v>8400</v>
      </c>
    </row>
    <row r="127" spans="1:10" s="134" customFormat="1" outlineLevel="1">
      <c r="B127" s="135" t="s">
        <v>40</v>
      </c>
      <c r="C127" s="129" t="s">
        <v>39</v>
      </c>
      <c r="D127" s="136" t="s">
        <v>569</v>
      </c>
      <c r="E127" s="137">
        <v>4200</v>
      </c>
      <c r="F127" s="137">
        <v>600</v>
      </c>
      <c r="G127" s="137">
        <v>1200</v>
      </c>
      <c r="H127" s="138">
        <v>0</v>
      </c>
      <c r="I127" s="139">
        <f t="shared" si="6"/>
        <v>6000</v>
      </c>
      <c r="J127"/>
    </row>
    <row r="128" spans="1:10" s="134" customFormat="1" outlineLevel="1">
      <c r="B128" s="135" t="s">
        <v>34</v>
      </c>
      <c r="C128" s="129" t="s">
        <v>33</v>
      </c>
      <c r="D128" s="136" t="s">
        <v>570</v>
      </c>
      <c r="E128" s="137">
        <v>5880</v>
      </c>
      <c r="F128" s="137">
        <v>120</v>
      </c>
      <c r="G128" s="137">
        <v>2400</v>
      </c>
      <c r="H128" s="138">
        <v>0</v>
      </c>
      <c r="I128" s="139">
        <f t="shared" si="6"/>
        <v>8400</v>
      </c>
      <c r="J128"/>
    </row>
    <row r="129" spans="2:10" s="134" customFormat="1" outlineLevel="1">
      <c r="B129" s="135" t="s">
        <v>44</v>
      </c>
      <c r="C129" s="129" t="s">
        <v>43</v>
      </c>
      <c r="D129" s="136" t="s">
        <v>571</v>
      </c>
      <c r="E129" s="137">
        <v>4080</v>
      </c>
      <c r="F129" s="137">
        <v>120</v>
      </c>
      <c r="G129" s="137">
        <v>1800</v>
      </c>
      <c r="H129" s="138">
        <v>0</v>
      </c>
      <c r="I129" s="139">
        <f t="shared" si="6"/>
        <v>6000</v>
      </c>
      <c r="J129"/>
    </row>
    <row r="130" spans="2:10" s="134" customFormat="1" outlineLevel="1">
      <c r="B130" s="135" t="s">
        <v>24</v>
      </c>
      <c r="C130" s="129" t="s">
        <v>23</v>
      </c>
      <c r="D130" s="136" t="s">
        <v>572</v>
      </c>
      <c r="E130" s="137">
        <v>5400</v>
      </c>
      <c r="F130" s="137">
        <v>180</v>
      </c>
      <c r="G130" s="137">
        <v>2160</v>
      </c>
      <c r="H130" s="138">
        <v>0</v>
      </c>
      <c r="I130" s="139">
        <f t="shared" si="6"/>
        <v>7740</v>
      </c>
      <c r="J130"/>
    </row>
    <row r="131" spans="2:10" outlineLevel="1">
      <c r="B131" s="135" t="s">
        <v>60</v>
      </c>
      <c r="C131" s="129" t="s">
        <v>59</v>
      </c>
      <c r="D131" s="107" t="s">
        <v>573</v>
      </c>
      <c r="E131" s="108">
        <v>2544</v>
      </c>
      <c r="F131" s="108">
        <v>0</v>
      </c>
      <c r="G131" s="108">
        <v>576</v>
      </c>
      <c r="H131" s="109">
        <v>0</v>
      </c>
      <c r="I131" s="110">
        <f t="shared" si="6"/>
        <v>3120</v>
      </c>
    </row>
    <row r="132" spans="2:10" outlineLevel="1">
      <c r="B132" s="135" t="s">
        <v>10</v>
      </c>
      <c r="C132" s="129" t="s">
        <v>9</v>
      </c>
      <c r="D132" s="107" t="s">
        <v>574</v>
      </c>
      <c r="E132" s="108">
        <v>4620</v>
      </c>
      <c r="F132" s="108">
        <v>210</v>
      </c>
      <c r="G132" s="108">
        <v>2100</v>
      </c>
      <c r="H132" s="109">
        <v>0</v>
      </c>
      <c r="I132" s="110">
        <f t="shared" si="6"/>
        <v>6930</v>
      </c>
    </row>
    <row r="133" spans="2:10" outlineLevel="1">
      <c r="B133" s="89" t="s">
        <v>64</v>
      </c>
      <c r="C133" s="106" t="s">
        <v>63</v>
      </c>
      <c r="D133" s="107" t="s">
        <v>575</v>
      </c>
      <c r="E133" s="108">
        <v>1224</v>
      </c>
      <c r="F133" s="108">
        <v>24</v>
      </c>
      <c r="G133" s="108">
        <v>312</v>
      </c>
      <c r="H133" s="109">
        <v>0</v>
      </c>
      <c r="I133" s="110">
        <f t="shared" si="6"/>
        <v>1560</v>
      </c>
    </row>
    <row r="134" spans="2:10" outlineLevel="1">
      <c r="B134" s="89" t="s">
        <v>52</v>
      </c>
      <c r="C134" s="106" t="s">
        <v>51</v>
      </c>
      <c r="D134" s="107" t="s">
        <v>576</v>
      </c>
      <c r="E134" s="108">
        <v>1155</v>
      </c>
      <c r="F134" s="108">
        <v>105</v>
      </c>
      <c r="G134" s="108">
        <v>1050</v>
      </c>
      <c r="H134" s="109">
        <v>0</v>
      </c>
      <c r="I134" s="110">
        <f t="shared" si="6"/>
        <v>2310</v>
      </c>
    </row>
    <row r="135" spans="2:10" outlineLevel="1">
      <c r="B135" s="89" t="s">
        <v>62</v>
      </c>
      <c r="C135" s="106" t="s">
        <v>61</v>
      </c>
      <c r="D135" s="107" t="s">
        <v>577</v>
      </c>
      <c r="E135" s="108">
        <v>880</v>
      </c>
      <c r="F135" s="108">
        <v>40</v>
      </c>
      <c r="G135" s="108">
        <v>280</v>
      </c>
      <c r="H135" s="109">
        <v>0</v>
      </c>
      <c r="I135" s="110">
        <f t="shared" si="6"/>
        <v>1200</v>
      </c>
    </row>
    <row r="136" spans="2:10" outlineLevel="1">
      <c r="B136" s="89" t="s">
        <v>18</v>
      </c>
      <c r="C136" s="106" t="s">
        <v>17</v>
      </c>
      <c r="D136" s="107" t="s">
        <v>578</v>
      </c>
      <c r="E136" s="108">
        <v>630</v>
      </c>
      <c r="F136" s="108">
        <v>420</v>
      </c>
      <c r="G136" s="108">
        <v>2310</v>
      </c>
      <c r="H136" s="109">
        <v>0</v>
      </c>
      <c r="I136" s="110">
        <f t="shared" si="6"/>
        <v>3360</v>
      </c>
    </row>
    <row r="137" spans="2:10" outlineLevel="1">
      <c r="B137" s="89" t="s">
        <v>22</v>
      </c>
      <c r="C137" s="106" t="s">
        <v>21</v>
      </c>
      <c r="D137" s="107" t="s">
        <v>579</v>
      </c>
      <c r="E137" s="108">
        <v>1260</v>
      </c>
      <c r="F137" s="108">
        <v>0</v>
      </c>
      <c r="G137" s="108">
        <v>0</v>
      </c>
      <c r="H137" s="109">
        <v>0</v>
      </c>
      <c r="I137" s="110">
        <f t="shared" si="6"/>
        <v>1260</v>
      </c>
    </row>
    <row r="138" spans="2:10" outlineLevel="1">
      <c r="B138" s="89" t="s">
        <v>14</v>
      </c>
      <c r="C138" s="106" t="s">
        <v>13</v>
      </c>
      <c r="D138" s="107" t="s">
        <v>580</v>
      </c>
      <c r="E138" s="108">
        <v>1260</v>
      </c>
      <c r="F138" s="108">
        <v>420</v>
      </c>
      <c r="G138" s="108">
        <v>420</v>
      </c>
      <c r="H138" s="109">
        <v>0</v>
      </c>
      <c r="I138" s="110">
        <f t="shared" ref="I138:I166" si="12">E138+F138+G138+H138</f>
        <v>2100</v>
      </c>
    </row>
    <row r="139" spans="2:10" outlineLevel="1">
      <c r="B139" s="89" t="s">
        <v>54</v>
      </c>
      <c r="C139" s="106" t="s">
        <v>53</v>
      </c>
      <c r="D139" s="107" t="s">
        <v>581</v>
      </c>
      <c r="E139" s="108">
        <v>1680</v>
      </c>
      <c r="F139" s="108">
        <v>0</v>
      </c>
      <c r="G139" s="108">
        <v>420</v>
      </c>
      <c r="H139" s="109">
        <v>0</v>
      </c>
      <c r="I139" s="110">
        <f t="shared" si="12"/>
        <v>2100</v>
      </c>
    </row>
    <row r="140" spans="2:10" outlineLevel="1">
      <c r="B140" s="89" t="s">
        <v>20</v>
      </c>
      <c r="C140" s="106" t="s">
        <v>19</v>
      </c>
      <c r="D140" s="107" t="s">
        <v>582</v>
      </c>
      <c r="E140" s="108">
        <v>1080</v>
      </c>
      <c r="F140" s="108">
        <v>0</v>
      </c>
      <c r="G140" s="108">
        <v>180</v>
      </c>
      <c r="H140" s="109">
        <v>180</v>
      </c>
      <c r="I140" s="110">
        <f t="shared" si="12"/>
        <v>1440</v>
      </c>
    </row>
    <row r="141" spans="2:10" outlineLevel="1">
      <c r="B141" s="89" t="s">
        <v>46</v>
      </c>
      <c r="C141" s="106" t="s">
        <v>45</v>
      </c>
      <c r="D141" s="107" t="s">
        <v>583</v>
      </c>
      <c r="E141" s="108">
        <v>120</v>
      </c>
      <c r="F141" s="108">
        <v>0</v>
      </c>
      <c r="G141" s="108">
        <v>360</v>
      </c>
      <c r="H141" s="109">
        <v>120</v>
      </c>
      <c r="I141" s="110">
        <f t="shared" si="12"/>
        <v>600</v>
      </c>
    </row>
    <row r="142" spans="2:10" outlineLevel="1">
      <c r="B142" s="89" t="s">
        <v>30</v>
      </c>
      <c r="C142" s="106" t="s">
        <v>29</v>
      </c>
      <c r="D142" s="107" t="s">
        <v>584</v>
      </c>
      <c r="E142" s="108">
        <v>0</v>
      </c>
      <c r="F142" s="108">
        <v>0</v>
      </c>
      <c r="G142" s="108">
        <v>280</v>
      </c>
      <c r="H142" s="109">
        <v>140</v>
      </c>
      <c r="I142" s="110">
        <f t="shared" si="12"/>
        <v>420</v>
      </c>
    </row>
    <row r="143" spans="2:10" outlineLevel="1">
      <c r="B143" s="89" t="s">
        <v>56</v>
      </c>
      <c r="C143" s="106" t="s">
        <v>55</v>
      </c>
      <c r="D143" s="107" t="s">
        <v>585</v>
      </c>
      <c r="E143" s="108">
        <v>210</v>
      </c>
      <c r="F143" s="108">
        <v>0</v>
      </c>
      <c r="G143" s="108">
        <v>105</v>
      </c>
      <c r="H143" s="109">
        <v>0</v>
      </c>
      <c r="I143" s="110">
        <f t="shared" si="12"/>
        <v>315</v>
      </c>
    </row>
    <row r="144" spans="2:10" outlineLevel="1">
      <c r="B144" s="89" t="s">
        <v>68</v>
      </c>
      <c r="C144" s="106" t="s">
        <v>67</v>
      </c>
      <c r="D144" s="107" t="s">
        <v>586</v>
      </c>
      <c r="E144" s="108">
        <v>84</v>
      </c>
      <c r="F144" s="108">
        <v>0</v>
      </c>
      <c r="G144" s="108">
        <v>84</v>
      </c>
      <c r="H144" s="109">
        <v>0</v>
      </c>
      <c r="I144" s="110">
        <f t="shared" si="12"/>
        <v>168</v>
      </c>
    </row>
    <row r="145" spans="2:10" outlineLevel="1">
      <c r="B145" s="89" t="s">
        <v>38</v>
      </c>
      <c r="C145" s="106" t="s">
        <v>37</v>
      </c>
      <c r="D145" s="107" t="s">
        <v>587</v>
      </c>
      <c r="E145" s="108">
        <v>120</v>
      </c>
      <c r="F145" s="108">
        <v>0</v>
      </c>
      <c r="G145" s="108">
        <v>0</v>
      </c>
      <c r="H145" s="109">
        <v>0</v>
      </c>
      <c r="I145" s="110">
        <f t="shared" si="12"/>
        <v>120</v>
      </c>
    </row>
    <row r="146" spans="2:10" outlineLevel="1">
      <c r="B146" s="89" t="s">
        <v>66</v>
      </c>
      <c r="C146" s="106" t="s">
        <v>65</v>
      </c>
      <c r="D146" s="107" t="s">
        <v>588</v>
      </c>
      <c r="E146" s="108">
        <v>0</v>
      </c>
      <c r="F146" s="108">
        <v>0</v>
      </c>
      <c r="G146" s="108">
        <v>0</v>
      </c>
      <c r="H146" s="109">
        <v>0</v>
      </c>
      <c r="I146" s="110">
        <f t="shared" si="12"/>
        <v>0</v>
      </c>
    </row>
    <row r="147" spans="2:10" outlineLevel="1">
      <c r="B147" s="89" t="s">
        <v>42</v>
      </c>
      <c r="C147" s="106" t="s">
        <v>41</v>
      </c>
      <c r="D147" s="107" t="s">
        <v>589</v>
      </c>
      <c r="E147" s="108">
        <v>360</v>
      </c>
      <c r="F147" s="108">
        <v>0</v>
      </c>
      <c r="G147" s="108">
        <v>0</v>
      </c>
      <c r="H147" s="109">
        <v>0</v>
      </c>
      <c r="I147" s="110">
        <f t="shared" si="12"/>
        <v>360</v>
      </c>
    </row>
    <row r="148" spans="2:10" outlineLevel="1">
      <c r="B148" s="89" t="s">
        <v>50</v>
      </c>
      <c r="C148" s="106" t="s">
        <v>49</v>
      </c>
      <c r="D148" s="107" t="s">
        <v>590</v>
      </c>
      <c r="E148" s="108">
        <v>945</v>
      </c>
      <c r="F148" s="108">
        <v>0</v>
      </c>
      <c r="G148" s="108">
        <v>0</v>
      </c>
      <c r="H148" s="109">
        <v>0</v>
      </c>
      <c r="I148" s="110">
        <f t="shared" si="12"/>
        <v>945</v>
      </c>
    </row>
    <row r="149" spans="2:10" outlineLevel="1">
      <c r="B149" s="89" t="s">
        <v>16</v>
      </c>
      <c r="C149" s="106" t="s">
        <v>15</v>
      </c>
      <c r="D149" s="107" t="s">
        <v>591</v>
      </c>
      <c r="E149" s="108">
        <v>210</v>
      </c>
      <c r="F149" s="108">
        <v>0</v>
      </c>
      <c r="G149" s="108">
        <v>0</v>
      </c>
      <c r="H149" s="109">
        <v>0</v>
      </c>
      <c r="I149" s="110">
        <f t="shared" si="12"/>
        <v>210</v>
      </c>
    </row>
    <row r="150" spans="2:10" outlineLevel="1">
      <c r="B150" s="89" t="s">
        <v>26</v>
      </c>
      <c r="C150" s="106" t="s">
        <v>25</v>
      </c>
      <c r="D150" s="107" t="s">
        <v>592</v>
      </c>
      <c r="E150" s="108">
        <v>0</v>
      </c>
      <c r="F150" s="108">
        <v>0</v>
      </c>
      <c r="G150" s="108">
        <v>0</v>
      </c>
      <c r="H150" s="109">
        <v>0</v>
      </c>
      <c r="I150" s="110">
        <f t="shared" si="12"/>
        <v>0</v>
      </c>
    </row>
    <row r="151" spans="2:10" outlineLevel="1">
      <c r="B151" s="89" t="s">
        <v>2</v>
      </c>
      <c r="C151" s="106" t="s">
        <v>1</v>
      </c>
      <c r="D151" s="107" t="s">
        <v>593</v>
      </c>
      <c r="E151" s="108">
        <v>0</v>
      </c>
      <c r="F151" s="108">
        <v>0</v>
      </c>
      <c r="G151" s="108">
        <v>0</v>
      </c>
      <c r="H151" s="109">
        <v>0</v>
      </c>
      <c r="I151" s="110">
        <f t="shared" si="12"/>
        <v>0</v>
      </c>
    </row>
    <row r="152" spans="2:10" outlineLevel="1">
      <c r="B152" s="89" t="s">
        <v>28</v>
      </c>
      <c r="C152" s="106" t="s">
        <v>27</v>
      </c>
      <c r="D152" s="107" t="s">
        <v>594</v>
      </c>
      <c r="E152" s="108">
        <v>0</v>
      </c>
      <c r="F152" s="108">
        <v>0</v>
      </c>
      <c r="G152" s="108">
        <v>0</v>
      </c>
      <c r="H152" s="109">
        <v>0</v>
      </c>
      <c r="I152" s="110">
        <f t="shared" si="12"/>
        <v>0</v>
      </c>
    </row>
    <row r="153" spans="2:10" outlineLevel="1">
      <c r="B153" s="89" t="s">
        <v>12</v>
      </c>
      <c r="C153" s="106" t="s">
        <v>11</v>
      </c>
      <c r="D153" s="107" t="s">
        <v>595</v>
      </c>
      <c r="E153" s="108">
        <v>420</v>
      </c>
      <c r="F153" s="108">
        <v>0</v>
      </c>
      <c r="G153" s="108">
        <v>0</v>
      </c>
      <c r="H153" s="109">
        <v>0</v>
      </c>
      <c r="I153" s="110">
        <f t="shared" si="12"/>
        <v>420</v>
      </c>
    </row>
    <row r="154" spans="2:10" outlineLevel="1">
      <c r="B154" s="89" t="s">
        <v>36</v>
      </c>
      <c r="C154" s="106" t="s">
        <v>35</v>
      </c>
      <c r="D154" s="107" t="s">
        <v>596</v>
      </c>
      <c r="E154" s="108">
        <v>0</v>
      </c>
      <c r="F154" s="108">
        <v>0</v>
      </c>
      <c r="G154" s="108">
        <v>0</v>
      </c>
      <c r="H154" s="109">
        <v>0</v>
      </c>
      <c r="I154" s="110">
        <f t="shared" si="12"/>
        <v>0</v>
      </c>
    </row>
    <row r="155" spans="2:10" outlineLevel="1">
      <c r="B155" s="89" t="s">
        <v>32</v>
      </c>
      <c r="C155" s="106" t="s">
        <v>31</v>
      </c>
      <c r="D155" s="107" t="s">
        <v>597</v>
      </c>
      <c r="E155" s="108">
        <v>0</v>
      </c>
      <c r="F155" s="108">
        <v>0</v>
      </c>
      <c r="G155" s="108">
        <v>0</v>
      </c>
      <c r="H155" s="109">
        <v>0</v>
      </c>
      <c r="I155" s="110">
        <f t="shared" si="12"/>
        <v>0</v>
      </c>
    </row>
    <row r="156" spans="2:10" outlineLevel="1">
      <c r="B156" s="89" t="s">
        <v>4</v>
      </c>
      <c r="C156" s="106" t="s">
        <v>3</v>
      </c>
      <c r="D156" s="107" t="s">
        <v>598</v>
      </c>
      <c r="E156" s="108">
        <v>0</v>
      </c>
      <c r="F156" s="108">
        <v>0</v>
      </c>
      <c r="G156" s="108">
        <v>0</v>
      </c>
      <c r="H156" s="109">
        <v>0</v>
      </c>
      <c r="I156" s="110">
        <f t="shared" si="12"/>
        <v>0</v>
      </c>
    </row>
    <row r="157" spans="2:10" outlineLevel="1">
      <c r="B157" s="89" t="s">
        <v>70</v>
      </c>
      <c r="C157" s="106"/>
      <c r="D157" s="107"/>
      <c r="E157" s="108">
        <v>0</v>
      </c>
      <c r="F157" s="108">
        <v>0</v>
      </c>
      <c r="G157" s="108">
        <v>0</v>
      </c>
      <c r="H157" s="109">
        <v>0</v>
      </c>
      <c r="I157" s="110">
        <f t="shared" si="12"/>
        <v>0</v>
      </c>
    </row>
    <row r="158" spans="2:10" outlineLevel="1">
      <c r="B158" s="89" t="s">
        <v>8</v>
      </c>
      <c r="C158" s="106" t="s">
        <v>7</v>
      </c>
      <c r="D158" s="107" t="s">
        <v>599</v>
      </c>
      <c r="E158" s="108">
        <v>0</v>
      </c>
      <c r="F158" s="108">
        <v>0</v>
      </c>
      <c r="G158" s="108">
        <v>0</v>
      </c>
      <c r="H158" s="109">
        <v>0</v>
      </c>
      <c r="I158" s="110">
        <f t="shared" si="12"/>
        <v>0</v>
      </c>
    </row>
    <row r="159" spans="2:10" outlineLevel="1">
      <c r="B159" s="89" t="s">
        <v>6</v>
      </c>
      <c r="C159" s="106" t="s">
        <v>5</v>
      </c>
      <c r="D159" s="107" t="s">
        <v>600</v>
      </c>
      <c r="E159" s="108">
        <v>0</v>
      </c>
      <c r="F159" s="108">
        <v>0</v>
      </c>
      <c r="G159" s="108">
        <v>0</v>
      </c>
      <c r="H159" s="109">
        <v>0</v>
      </c>
      <c r="I159" s="110">
        <f t="shared" si="12"/>
        <v>0</v>
      </c>
    </row>
    <row r="160" spans="2:10" s="120" customFormat="1" outlineLevel="1">
      <c r="B160" s="114" t="s">
        <v>601</v>
      </c>
      <c r="C160" s="115" t="e">
        <v>#N/A</v>
      </c>
      <c r="D160" s="116" t="s">
        <v>602</v>
      </c>
      <c r="E160" s="117">
        <v>0</v>
      </c>
      <c r="F160" s="117">
        <v>0</v>
      </c>
      <c r="G160" s="117">
        <v>0</v>
      </c>
      <c r="H160" s="118">
        <v>0</v>
      </c>
      <c r="I160" s="119">
        <f t="shared" si="12"/>
        <v>0</v>
      </c>
      <c r="J160"/>
    </row>
    <row r="161" spans="2:10" s="120" customFormat="1" outlineLevel="1">
      <c r="B161" s="114" t="s">
        <v>603</v>
      </c>
      <c r="C161" s="115" t="e">
        <v>#N/A</v>
      </c>
      <c r="D161" s="116" t="s">
        <v>604</v>
      </c>
      <c r="E161" s="117">
        <v>0</v>
      </c>
      <c r="F161" s="117">
        <v>0</v>
      </c>
      <c r="G161" s="117">
        <v>0</v>
      </c>
      <c r="H161" s="118">
        <v>0</v>
      </c>
      <c r="I161" s="119">
        <f t="shared" si="12"/>
        <v>0</v>
      </c>
      <c r="J161"/>
    </row>
    <row r="162" spans="2:10" s="120" customFormat="1" outlineLevel="1">
      <c r="B162" s="114" t="s">
        <v>605</v>
      </c>
      <c r="C162" s="115" t="e">
        <v>#N/A</v>
      </c>
      <c r="D162" s="116" t="s">
        <v>606</v>
      </c>
      <c r="E162" s="117">
        <v>0</v>
      </c>
      <c r="F162" s="117">
        <v>0</v>
      </c>
      <c r="G162" s="117">
        <v>0</v>
      </c>
      <c r="H162" s="118">
        <v>0</v>
      </c>
      <c r="I162" s="119">
        <f t="shared" si="12"/>
        <v>0</v>
      </c>
      <c r="J162"/>
    </row>
    <row r="163" spans="2:10" s="120" customFormat="1" outlineLevel="1">
      <c r="B163" s="114" t="s">
        <v>607</v>
      </c>
      <c r="C163" s="115" t="e">
        <v>#N/A</v>
      </c>
      <c r="D163" s="116" t="s">
        <v>608</v>
      </c>
      <c r="E163" s="117">
        <v>0</v>
      </c>
      <c r="F163" s="117">
        <v>0</v>
      </c>
      <c r="G163" s="117">
        <v>0</v>
      </c>
      <c r="H163" s="118">
        <v>0</v>
      </c>
      <c r="I163" s="119">
        <f t="shared" si="12"/>
        <v>0</v>
      </c>
      <c r="J163"/>
    </row>
    <row r="164" spans="2:10" s="120" customFormat="1" outlineLevel="1">
      <c r="B164" s="114" t="s">
        <v>609</v>
      </c>
      <c r="C164" s="115" t="e">
        <v>#N/A</v>
      </c>
      <c r="D164" s="116" t="s">
        <v>610</v>
      </c>
      <c r="E164" s="117">
        <v>0</v>
      </c>
      <c r="F164" s="117">
        <v>0</v>
      </c>
      <c r="G164" s="117">
        <v>0</v>
      </c>
      <c r="H164" s="118">
        <v>0</v>
      </c>
      <c r="I164" s="119">
        <f t="shared" si="12"/>
        <v>0</v>
      </c>
      <c r="J164"/>
    </row>
    <row r="165" spans="2:10" s="120" customFormat="1" outlineLevel="1">
      <c r="B165" s="114" t="s">
        <v>611</v>
      </c>
      <c r="C165" s="115" t="e">
        <v>#N/A</v>
      </c>
      <c r="D165" s="116" t="s">
        <v>612</v>
      </c>
      <c r="E165" s="117">
        <v>0</v>
      </c>
      <c r="F165" s="117">
        <v>0</v>
      </c>
      <c r="G165" s="117">
        <v>0</v>
      </c>
      <c r="H165" s="118">
        <v>0</v>
      </c>
      <c r="I165" s="119">
        <f t="shared" si="12"/>
        <v>0</v>
      </c>
      <c r="J165"/>
    </row>
    <row r="166" spans="2:10" s="120" customFormat="1" ht="15.75" outlineLevel="1" thickBot="1">
      <c r="B166" s="140" t="s">
        <v>613</v>
      </c>
      <c r="C166" s="141" t="e">
        <v>#N/A</v>
      </c>
      <c r="D166" s="142" t="s">
        <v>614</v>
      </c>
      <c r="E166" s="143">
        <v>0</v>
      </c>
      <c r="F166" s="143">
        <v>0</v>
      </c>
      <c r="G166" s="143">
        <v>0</v>
      </c>
      <c r="H166" s="144">
        <v>0</v>
      </c>
      <c r="I166" s="145">
        <f t="shared" si="12"/>
        <v>0</v>
      </c>
      <c r="J166"/>
    </row>
    <row r="167" spans="2:10" outlineLevel="1"/>
    <row r="168" spans="2:10" ht="24" customHeight="1" thickBot="1">
      <c r="B168" s="146" t="s">
        <v>615</v>
      </c>
      <c r="C168" s="146"/>
      <c r="D168" s="147"/>
      <c r="E168" s="147"/>
      <c r="F168" s="147"/>
      <c r="G168" s="147"/>
      <c r="H168" s="147"/>
      <c r="I168" s="147"/>
    </row>
    <row r="169" spans="2:10" ht="12" customHeight="1" thickTop="1" thickBot="1">
      <c r="B169" s="146"/>
      <c r="C169" s="146"/>
      <c r="D169" s="147"/>
      <c r="E169" s="148"/>
      <c r="F169" s="148"/>
      <c r="G169" s="148"/>
      <c r="H169" s="148"/>
      <c r="I169" s="148"/>
    </row>
    <row r="170" spans="2:10" ht="17.25" thickTop="1" thickBot="1">
      <c r="B170" s="149" t="s">
        <v>616</v>
      </c>
      <c r="C170" s="150"/>
      <c r="D170" s="151"/>
      <c r="E170" s="152">
        <f t="shared" ref="E170:I170" si="13">SUM(E171:E172)</f>
        <v>67654</v>
      </c>
      <c r="F170" s="152">
        <f t="shared" si="13"/>
        <v>6350</v>
      </c>
      <c r="G170" s="152">
        <f t="shared" si="13"/>
        <v>16300</v>
      </c>
      <c r="H170" s="152">
        <f t="shared" si="13"/>
        <v>14100</v>
      </c>
      <c r="I170" s="152">
        <f t="shared" si="13"/>
        <v>104404</v>
      </c>
    </row>
    <row r="171" spans="2:10" ht="16.5" thickTop="1">
      <c r="B171" s="153" t="s">
        <v>409</v>
      </c>
      <c r="C171" s="154"/>
      <c r="D171" s="155"/>
      <c r="E171" s="156">
        <f t="shared" ref="E171:I172" si="14">SUMIF($A$10:$A$14,$B171,E$10:E$14)</f>
        <v>47350</v>
      </c>
      <c r="F171" s="156">
        <f t="shared" si="14"/>
        <v>6350</v>
      </c>
      <c r="G171" s="156">
        <f t="shared" si="14"/>
        <v>16300</v>
      </c>
      <c r="H171" s="156">
        <f t="shared" si="14"/>
        <v>14100</v>
      </c>
      <c r="I171" s="157">
        <f t="shared" si="14"/>
        <v>84100</v>
      </c>
    </row>
    <row r="172" spans="2:10" ht="15.75">
      <c r="B172" s="153" t="s">
        <v>415</v>
      </c>
      <c r="C172" s="154"/>
      <c r="D172" s="155"/>
      <c r="E172" s="156">
        <f t="shared" si="14"/>
        <v>20304</v>
      </c>
      <c r="F172" s="156">
        <f t="shared" si="14"/>
        <v>0</v>
      </c>
      <c r="G172" s="156">
        <f t="shared" si="14"/>
        <v>0</v>
      </c>
      <c r="H172" s="156">
        <f t="shared" si="14"/>
        <v>0</v>
      </c>
      <c r="I172" s="157">
        <f t="shared" si="14"/>
        <v>20304</v>
      </c>
    </row>
    <row r="173" spans="2:10" ht="5.25" customHeight="1">
      <c r="B173" s="158"/>
      <c r="C173" s="158"/>
      <c r="D173" s="158"/>
      <c r="E173" s="159"/>
      <c r="F173" s="159"/>
      <c r="G173" s="159"/>
      <c r="H173" s="159"/>
      <c r="I173" s="159"/>
    </row>
    <row r="174" spans="2:10" ht="17.25" hidden="1" customHeight="1">
      <c r="B174" s="149" t="s">
        <v>419</v>
      </c>
      <c r="C174" s="150"/>
      <c r="D174" s="151"/>
      <c r="E174" s="160">
        <f>E15</f>
        <v>0</v>
      </c>
      <c r="F174" s="160">
        <f>F15</f>
        <v>0</v>
      </c>
      <c r="G174" s="160">
        <f>G15</f>
        <v>0</v>
      </c>
      <c r="H174" s="160">
        <f>H15</f>
        <v>0</v>
      </c>
      <c r="I174" s="160">
        <f>I15</f>
        <v>0</v>
      </c>
    </row>
    <row r="175" spans="2:10" ht="7.5" customHeight="1" thickBot="1">
      <c r="B175" s="146"/>
      <c r="C175" s="146"/>
      <c r="D175" s="147"/>
      <c r="E175" s="148"/>
      <c r="F175" s="148"/>
      <c r="G175" s="148"/>
      <c r="H175" s="148"/>
      <c r="I175" s="148"/>
    </row>
    <row r="176" spans="2:10" ht="17.25" thickTop="1" thickBot="1">
      <c r="B176" s="161" t="s">
        <v>617</v>
      </c>
      <c r="C176" s="162"/>
      <c r="D176" s="163"/>
      <c r="E176" s="164">
        <f t="shared" ref="E176:I176" si="15">SUM(E177:E179)</f>
        <v>352462</v>
      </c>
      <c r="F176" s="164">
        <f t="shared" si="15"/>
        <v>44150</v>
      </c>
      <c r="G176" s="164">
        <f t="shared" si="15"/>
        <v>125000</v>
      </c>
      <c r="H176" s="164">
        <f t="shared" si="15"/>
        <v>56100</v>
      </c>
      <c r="I176" s="165">
        <f t="shared" si="15"/>
        <v>577712</v>
      </c>
    </row>
    <row r="177" spans="2:9" ht="16.5" thickTop="1">
      <c r="B177" s="153" t="s">
        <v>421</v>
      </c>
      <c r="C177" s="154"/>
      <c r="D177" s="155"/>
      <c r="E177" s="156">
        <f t="shared" ref="E177:I179" si="16">SUMIF($B$17:$B$166,$B177,E$17:E$166)</f>
        <v>268030</v>
      </c>
      <c r="F177" s="156">
        <f t="shared" si="16"/>
        <v>44150</v>
      </c>
      <c r="G177" s="156">
        <f t="shared" si="16"/>
        <v>125000</v>
      </c>
      <c r="H177" s="156">
        <f t="shared" si="16"/>
        <v>56100</v>
      </c>
      <c r="I177" s="157">
        <f t="shared" si="16"/>
        <v>493280</v>
      </c>
    </row>
    <row r="178" spans="2:9" ht="15.75">
      <c r="B178" s="166" t="s">
        <v>431</v>
      </c>
      <c r="C178" s="167"/>
      <c r="D178" s="168"/>
      <c r="E178" s="169">
        <f t="shared" si="16"/>
        <v>12080</v>
      </c>
      <c r="F178" s="169">
        <f t="shared" si="16"/>
        <v>0</v>
      </c>
      <c r="G178" s="169">
        <f t="shared" si="16"/>
        <v>0</v>
      </c>
      <c r="H178" s="169">
        <f t="shared" si="16"/>
        <v>0</v>
      </c>
      <c r="I178" s="170">
        <f t="shared" si="16"/>
        <v>12080</v>
      </c>
    </row>
    <row r="179" spans="2:9" ht="15.75">
      <c r="B179" s="166" t="s">
        <v>467</v>
      </c>
      <c r="C179" s="167"/>
      <c r="D179" s="168"/>
      <c r="E179" s="169">
        <f t="shared" si="16"/>
        <v>72352</v>
      </c>
      <c r="F179" s="169">
        <f t="shared" si="16"/>
        <v>0</v>
      </c>
      <c r="G179" s="169">
        <f t="shared" si="16"/>
        <v>0</v>
      </c>
      <c r="H179" s="169">
        <f t="shared" si="16"/>
        <v>0</v>
      </c>
      <c r="I179" s="170">
        <f t="shared" si="16"/>
        <v>72352</v>
      </c>
    </row>
    <row r="180" spans="2:9" ht="16.5" thickBot="1">
      <c r="B180" s="171" t="s">
        <v>618</v>
      </c>
      <c r="C180" s="172"/>
      <c r="D180" s="173"/>
      <c r="E180" s="174">
        <f t="shared" ref="E180:I180" si="17">SUM(E181:E186)</f>
        <v>159194</v>
      </c>
      <c r="F180" s="174">
        <f t="shared" si="17"/>
        <v>9680</v>
      </c>
      <c r="G180" s="174">
        <f t="shared" si="17"/>
        <v>42945</v>
      </c>
      <c r="H180" s="174">
        <f t="shared" si="17"/>
        <v>13793</v>
      </c>
      <c r="I180" s="175">
        <f t="shared" si="17"/>
        <v>225612</v>
      </c>
    </row>
    <row r="181" spans="2:9" ht="16.5" thickTop="1">
      <c r="B181" s="166" t="s">
        <v>472</v>
      </c>
      <c r="C181" s="167"/>
      <c r="D181" s="168"/>
      <c r="E181" s="169">
        <f t="shared" ref="E181:I186" si="18">SUMIF($B$17:$B$166,$B181,E$17:E$166)</f>
        <v>56982</v>
      </c>
      <c r="F181" s="169">
        <f t="shared" si="18"/>
        <v>2799</v>
      </c>
      <c r="G181" s="169">
        <f t="shared" si="18"/>
        <v>15822</v>
      </c>
      <c r="H181" s="169">
        <f t="shared" si="18"/>
        <v>8454</v>
      </c>
      <c r="I181" s="170">
        <f t="shared" si="18"/>
        <v>84057</v>
      </c>
    </row>
    <row r="182" spans="2:9" ht="15.75">
      <c r="B182" s="166" t="s">
        <v>497</v>
      </c>
      <c r="C182" s="167"/>
      <c r="D182" s="168"/>
      <c r="E182" s="169">
        <f t="shared" si="18"/>
        <v>39999</v>
      </c>
      <c r="F182" s="169">
        <f t="shared" si="18"/>
        <v>4425</v>
      </c>
      <c r="G182" s="169">
        <f t="shared" si="18"/>
        <v>8436</v>
      </c>
      <c r="H182" s="169">
        <f t="shared" si="18"/>
        <v>4899</v>
      </c>
      <c r="I182" s="170">
        <f t="shared" si="18"/>
        <v>57759</v>
      </c>
    </row>
    <row r="183" spans="2:9" ht="15.75">
      <c r="B183" s="166" t="s">
        <v>543</v>
      </c>
      <c r="C183" s="167"/>
      <c r="D183" s="168"/>
      <c r="E183" s="176">
        <f t="shared" si="18"/>
        <v>5868</v>
      </c>
      <c r="F183" s="176">
        <f t="shared" si="18"/>
        <v>0</v>
      </c>
      <c r="G183" s="176">
        <f t="shared" si="18"/>
        <v>0</v>
      </c>
      <c r="H183" s="176">
        <f t="shared" si="18"/>
        <v>0</v>
      </c>
      <c r="I183" s="177">
        <f t="shared" si="18"/>
        <v>5868</v>
      </c>
    </row>
    <row r="184" spans="2:9" ht="15.75">
      <c r="B184" s="166" t="s">
        <v>556</v>
      </c>
      <c r="C184" s="167"/>
      <c r="D184" s="168"/>
      <c r="E184" s="176">
        <f t="shared" si="18"/>
        <v>480</v>
      </c>
      <c r="F184" s="176">
        <f t="shared" si="18"/>
        <v>0</v>
      </c>
      <c r="G184" s="176">
        <f t="shared" si="18"/>
        <v>0</v>
      </c>
      <c r="H184" s="176">
        <f t="shared" si="18"/>
        <v>0</v>
      </c>
      <c r="I184" s="177">
        <f t="shared" si="18"/>
        <v>480</v>
      </c>
    </row>
    <row r="185" spans="2:9" ht="15.75">
      <c r="B185" s="166" t="s">
        <v>561</v>
      </c>
      <c r="C185" s="167"/>
      <c r="D185" s="168"/>
      <c r="E185" s="176">
        <f t="shared" si="18"/>
        <v>3825</v>
      </c>
      <c r="F185" s="176">
        <f t="shared" si="18"/>
        <v>0</v>
      </c>
      <c r="G185" s="176">
        <f t="shared" si="18"/>
        <v>270</v>
      </c>
      <c r="H185" s="176">
        <f t="shared" si="18"/>
        <v>0</v>
      </c>
      <c r="I185" s="177">
        <f t="shared" si="18"/>
        <v>4095</v>
      </c>
    </row>
    <row r="186" spans="2:9" ht="16.5" thickBot="1">
      <c r="B186" s="178" t="s">
        <v>566</v>
      </c>
      <c r="C186" s="179"/>
      <c r="D186" s="180"/>
      <c r="E186" s="181">
        <f t="shared" si="18"/>
        <v>52040</v>
      </c>
      <c r="F186" s="181">
        <f t="shared" si="18"/>
        <v>2456</v>
      </c>
      <c r="G186" s="181">
        <f t="shared" si="18"/>
        <v>18417</v>
      </c>
      <c r="H186" s="181">
        <f t="shared" si="18"/>
        <v>440</v>
      </c>
      <c r="I186" s="182">
        <f t="shared" si="18"/>
        <v>73353</v>
      </c>
    </row>
    <row r="187" spans="2:9" s="134" customFormat="1" ht="15.75">
      <c r="B187" s="183"/>
      <c r="C187" s="183"/>
      <c r="E187" s="183"/>
      <c r="F187" s="183"/>
      <c r="G187" s="183"/>
      <c r="H187" s="183"/>
      <c r="I187" s="183"/>
    </row>
    <row r="188" spans="2:9" ht="15.75">
      <c r="B188" s="184"/>
      <c r="C188" s="184"/>
      <c r="E188" s="184"/>
      <c r="F188" s="184"/>
      <c r="G188" s="184"/>
      <c r="H188" s="184"/>
      <c r="I188" s="184"/>
    </row>
    <row r="189" spans="2:9" ht="15.75">
      <c r="B189" s="184"/>
      <c r="C189" s="184"/>
      <c r="E189" s="184"/>
      <c r="F189" s="184"/>
      <c r="G189" s="184"/>
      <c r="H189" s="184"/>
      <c r="I189" s="184"/>
    </row>
    <row r="190" spans="2:9" ht="15.75">
      <c r="B190" s="184"/>
      <c r="C190" s="184"/>
      <c r="E190" s="184"/>
      <c r="F190" s="184"/>
      <c r="G190" s="184"/>
      <c r="H190" s="184"/>
      <c r="I190" s="184"/>
    </row>
    <row r="191" spans="2:9" ht="15.75">
      <c r="B191" s="184"/>
      <c r="C191" s="184"/>
      <c r="E191" s="184"/>
      <c r="F191" s="184"/>
      <c r="G191" s="184"/>
      <c r="H191" s="184"/>
      <c r="I191" s="184"/>
    </row>
    <row r="192" spans="2:9">
      <c r="B192" s="185"/>
      <c r="C192" s="185"/>
      <c r="E192" s="185"/>
      <c r="F192" s="185"/>
      <c r="G192" s="185"/>
      <c r="H192" s="185"/>
      <c r="I192" s="185"/>
    </row>
  </sheetData>
  <autoFilter ref="B8:D166" xr:uid="{00000000-0009-0000-0000-000000000000}"/>
  <mergeCells count="23">
    <mergeCell ref="B184:D184"/>
    <mergeCell ref="B185:D185"/>
    <mergeCell ref="B186:D186"/>
    <mergeCell ref="B178:D178"/>
    <mergeCell ref="B179:D179"/>
    <mergeCell ref="B180:D180"/>
    <mergeCell ref="B181:D181"/>
    <mergeCell ref="B182:D182"/>
    <mergeCell ref="B183:D183"/>
    <mergeCell ref="B170:D170"/>
    <mergeCell ref="B171:D171"/>
    <mergeCell ref="B172:D172"/>
    <mergeCell ref="B174:D174"/>
    <mergeCell ref="B176:D176"/>
    <mergeCell ref="B177:D177"/>
    <mergeCell ref="E5:I5"/>
    <mergeCell ref="B6:B7"/>
    <mergeCell ref="D6:D7"/>
    <mergeCell ref="E6:E7"/>
    <mergeCell ref="F6:F7"/>
    <mergeCell ref="G6:G7"/>
    <mergeCell ref="H6:H7"/>
    <mergeCell ref="I6:I7"/>
  </mergeCells>
  <conditionalFormatting sqref="E176:E186">
    <cfRule type="cellIs" dxfId="21" priority="22" operator="lessThan">
      <formula>0</formula>
    </cfRule>
  </conditionalFormatting>
  <conditionalFormatting sqref="E170">
    <cfRule type="cellIs" dxfId="20" priority="21" operator="lessThan">
      <formula>0</formula>
    </cfRule>
  </conditionalFormatting>
  <conditionalFormatting sqref="E171:E173">
    <cfRule type="cellIs" dxfId="19" priority="20" operator="lessThan">
      <formula>0</formula>
    </cfRule>
  </conditionalFormatting>
  <conditionalFormatting sqref="E174">
    <cfRule type="cellIs" dxfId="18" priority="19" operator="lessThan">
      <formula>0</formula>
    </cfRule>
  </conditionalFormatting>
  <conditionalFormatting sqref="F176:F186">
    <cfRule type="cellIs" dxfId="17" priority="18" operator="lessThan">
      <formula>0</formula>
    </cfRule>
  </conditionalFormatting>
  <conditionalFormatting sqref="F170">
    <cfRule type="cellIs" dxfId="16" priority="17" operator="lessThan">
      <formula>0</formula>
    </cfRule>
  </conditionalFormatting>
  <conditionalFormatting sqref="F171:F173">
    <cfRule type="cellIs" dxfId="15" priority="16" operator="lessThan">
      <formula>0</formula>
    </cfRule>
  </conditionalFormatting>
  <conditionalFormatting sqref="F174">
    <cfRule type="cellIs" dxfId="14" priority="15" operator="lessThan">
      <formula>0</formula>
    </cfRule>
  </conditionalFormatting>
  <conditionalFormatting sqref="G176:G186">
    <cfRule type="cellIs" dxfId="13" priority="14" operator="lessThan">
      <formula>0</formula>
    </cfRule>
  </conditionalFormatting>
  <conditionalFormatting sqref="G170">
    <cfRule type="cellIs" dxfId="12" priority="13" operator="lessThan">
      <formula>0</formula>
    </cfRule>
  </conditionalFormatting>
  <conditionalFormatting sqref="G171:G173">
    <cfRule type="cellIs" dxfId="11" priority="12" operator="lessThan">
      <formula>0</formula>
    </cfRule>
  </conditionalFormatting>
  <conditionalFormatting sqref="G174">
    <cfRule type="cellIs" dxfId="10" priority="11" operator="lessThan">
      <formula>0</formula>
    </cfRule>
  </conditionalFormatting>
  <conditionalFormatting sqref="H176:H186">
    <cfRule type="cellIs" dxfId="9" priority="10" operator="lessThan">
      <formula>0</formula>
    </cfRule>
  </conditionalFormatting>
  <conditionalFormatting sqref="H170">
    <cfRule type="cellIs" dxfId="8" priority="9" operator="lessThan">
      <formula>0</formula>
    </cfRule>
  </conditionalFormatting>
  <conditionalFormatting sqref="H171:H173">
    <cfRule type="cellIs" dxfId="7" priority="8" operator="lessThan">
      <formula>0</formula>
    </cfRule>
  </conditionalFormatting>
  <conditionalFormatting sqref="H174">
    <cfRule type="cellIs" dxfId="6" priority="7" operator="lessThan">
      <formula>0</formula>
    </cfRule>
  </conditionalFormatting>
  <conditionalFormatting sqref="I176:I186">
    <cfRule type="cellIs" dxfId="5" priority="6" operator="lessThan">
      <formula>0</formula>
    </cfRule>
  </conditionalFormatting>
  <conditionalFormatting sqref="I170">
    <cfRule type="cellIs" dxfId="4" priority="5" operator="lessThan">
      <formula>0</formula>
    </cfRule>
  </conditionalFormatting>
  <conditionalFormatting sqref="I171:I173">
    <cfRule type="cellIs" dxfId="3" priority="4" operator="lessThan">
      <formula>0</formula>
    </cfRule>
  </conditionalFormatting>
  <conditionalFormatting sqref="I174">
    <cfRule type="cellIs" dxfId="2" priority="3" operator="lessThan">
      <formula>0</formula>
    </cfRule>
  </conditionalFormatting>
  <conditionalFormatting sqref="E25:I166 E9:I23">
    <cfRule type="cellIs" dxfId="1" priority="2" operator="lessThan">
      <formula>0</formula>
    </cfRule>
  </conditionalFormatting>
  <conditionalFormatting sqref="E24:I2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List FG,YearlyPlan</vt:lpstr>
      <vt:lpstr>MD_Group</vt:lpstr>
      <vt:lpstr>MD_ProductType</vt:lpstr>
      <vt:lpstr>MD_Brand</vt:lpstr>
      <vt:lpstr>MD_MaterialType</vt:lpstr>
      <vt:lpstr>Recap MD</vt:lpstr>
      <vt:lpstr>Template Forecast GS version</vt:lpstr>
      <vt:lpstr>Template Order AOP version</vt:lpstr>
      <vt:lpstr>'List FG,YearlyPlan'!Print_Area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Devi</cp:lastModifiedBy>
  <dcterms:created xsi:type="dcterms:W3CDTF">2021-08-09T01:19:20Z</dcterms:created>
  <dcterms:modified xsi:type="dcterms:W3CDTF">2021-09-07T02:05:55Z</dcterms:modified>
</cp:coreProperties>
</file>