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\Downloads\"/>
    </mc:Choice>
  </mc:AlternateContent>
  <xr:revisionPtr revIDLastSave="0" documentId="13_ncr:1_{E7F2C408-FF83-4E06-ADAF-EDFDC1CC3450}" xr6:coauthVersionLast="40" xr6:coauthVersionMax="40" xr10:uidLastSave="{00000000-0000-0000-0000-000000000000}"/>
  <workbookProtection workbookAlgorithmName="SHA-512" workbookHashValue="ZKX1XGgyCZGDMYzXAVTN5E97nIlkGvAyojVU19H2ajHX1irP0TekSdqvkcHwEPfwFj0tMjoS+L/Aa7cbmBTzLQ==" workbookSaltValue="5E4jGPh+ZnVqr4sDL7EFOg==" workbookSpinCount="100000" lockStructure="1"/>
  <bookViews>
    <workbookView xWindow="0" yWindow="0" windowWidth="23040" windowHeight="9015" activeTab="1" xr2:uid="{00000000-000D-0000-FFFF-FFFF00000000}"/>
  </bookViews>
  <sheets>
    <sheet name="说明" sheetId="2" r:id="rId1"/>
    <sheet name="豪华仪表盘2" sheetId="1" r:id="rId2"/>
  </sheets>
  <externalReferences>
    <externalReference r:id="rId3"/>
    <externalReference r:id="rId4"/>
  </externalReferences>
  <definedNames>
    <definedName name="饼图数据" localSheetId="0">OFFSET([1]数据!$A$11,MATCH('[2]简报（风格1）'!#REF!,[1]数据!$A$11:$A$51),IF('[2]简报（风格1）'!$H$7="应收账款",2,3),6,1)</definedName>
    <definedName name="饼图数据">OFFSET([1]数据!$A$11,MATCH('[2]简报（风格1）'!#REF!,[1]数据!$A$11:$A$51),IF('[2]简报（风格1）'!$H$7="应收账款",2,3),6,1)</definedName>
    <definedName name="迷你图数据">OFFSET([1]数据!$B$2,MATCH([1]动态图2!A$5,[1]数据!$A$2:$A$6,0)-1,0,1,MATCH([1]动态图2!$B$2,[1]数据!$B$1:$G$1,0))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61" i="1" l="1"/>
  <c r="H61" i="1"/>
  <c r="I60" i="1"/>
  <c r="H60" i="1"/>
  <c r="I58" i="1"/>
  <c r="H58" i="1"/>
  <c r="I57" i="1"/>
  <c r="H57" i="1"/>
  <c r="I55" i="1"/>
  <c r="H55" i="1"/>
  <c r="I54" i="1"/>
  <c r="H54" i="1"/>
  <c r="I52" i="1"/>
  <c r="H52" i="1"/>
  <c r="I51" i="1"/>
  <c r="H51" i="1"/>
  <c r="I49" i="1"/>
  <c r="H49" i="1"/>
  <c r="I48" i="1"/>
  <c r="H48" i="1"/>
  <c r="I46" i="1"/>
  <c r="H46" i="1"/>
  <c r="I45" i="1"/>
  <c r="H45" i="1"/>
  <c r="I43" i="1"/>
  <c r="H43" i="1"/>
  <c r="I42" i="1"/>
  <c r="H42" i="1"/>
  <c r="I40" i="1"/>
  <c r="H40" i="1"/>
  <c r="I39" i="1"/>
  <c r="H39" i="1"/>
  <c r="I37" i="1"/>
  <c r="H37" i="1"/>
  <c r="I36" i="1"/>
  <c r="H36" i="1"/>
  <c r="I34" i="1"/>
  <c r="H34" i="1"/>
  <c r="I33" i="1"/>
  <c r="H33" i="1"/>
  <c r="I31" i="1"/>
  <c r="H31" i="1"/>
  <c r="I30" i="1"/>
  <c r="H30" i="1"/>
  <c r="I28" i="1"/>
  <c r="H28" i="1"/>
  <c r="I27" i="1"/>
  <c r="H27" i="1"/>
  <c r="I25" i="1"/>
  <c r="H25" i="1"/>
  <c r="I24" i="1"/>
  <c r="H24" i="1"/>
  <c r="I22" i="1"/>
  <c r="H22" i="1"/>
  <c r="I21" i="1"/>
  <c r="H21" i="1"/>
  <c r="I19" i="1"/>
  <c r="H19" i="1"/>
  <c r="E19" i="1"/>
  <c r="D19" i="1"/>
  <c r="I18" i="1"/>
  <c r="H18" i="1"/>
  <c r="E18" i="1"/>
  <c r="D18" i="1"/>
  <c r="H16" i="1"/>
  <c r="E16" i="1"/>
  <c r="D16" i="1"/>
  <c r="I15" i="1"/>
  <c r="H15" i="1"/>
  <c r="E15" i="1"/>
  <c r="D15" i="1"/>
  <c r="I13" i="1"/>
  <c r="H13" i="1"/>
  <c r="E13" i="1"/>
  <c r="D13" i="1"/>
  <c r="I12" i="1"/>
  <c r="H12" i="1"/>
  <c r="E12" i="1"/>
  <c r="D12" i="1"/>
  <c r="I10" i="1"/>
  <c r="H10" i="1"/>
  <c r="E10" i="1"/>
  <c r="D10" i="1"/>
  <c r="I9" i="1"/>
  <c r="H9" i="1"/>
  <c r="E9" i="1"/>
  <c r="D9" i="1"/>
  <c r="I7" i="1"/>
  <c r="H7" i="1"/>
  <c r="E7" i="1"/>
  <c r="D7" i="1"/>
  <c r="I6" i="1"/>
  <c r="H6" i="1"/>
  <c r="E6" i="1"/>
  <c r="D6" i="1"/>
  <c r="I4" i="1"/>
  <c r="H4" i="1"/>
  <c r="E4" i="1"/>
  <c r="D4" i="1"/>
  <c r="I3" i="1"/>
  <c r="H3" i="1"/>
  <c r="E3" i="1"/>
  <c r="D3" i="1"/>
  <c r="L7" i="1" l="1"/>
  <c r="L3" i="1"/>
  <c r="L5" i="1" s="1"/>
  <c r="M3" i="1"/>
  <c r="M5" i="1" s="1"/>
  <c r="M8" i="1"/>
  <c r="M7" i="1"/>
  <c r="L8" i="1"/>
</calcChain>
</file>

<file path=xl/sharedStrings.xml><?xml version="1.0" encoding="utf-8"?>
<sst xmlns="http://schemas.openxmlformats.org/spreadsheetml/2006/main" count="21" uniqueCount="17">
  <si>
    <t>大刻度</t>
    <phoneticPr fontId="5" type="noConversion"/>
  </si>
  <si>
    <t>小刻度</t>
    <phoneticPr fontId="5" type="noConversion"/>
  </si>
  <si>
    <t>圆环</t>
    <phoneticPr fontId="5" type="noConversion"/>
  </si>
  <si>
    <t>X值</t>
    <phoneticPr fontId="5" type="noConversion"/>
  </si>
  <si>
    <t>Y值</t>
    <phoneticPr fontId="5" type="noConversion"/>
  </si>
  <si>
    <t>指针</t>
    <phoneticPr fontId="5" type="noConversion"/>
  </si>
  <si>
    <t>光点</t>
    <phoneticPr fontId="7" type="noConversion"/>
  </si>
  <si>
    <t>标签</t>
    <phoneticPr fontId="7" type="noConversion"/>
  </si>
  <si>
    <t>当前值</t>
    <phoneticPr fontId="5" type="noConversion"/>
  </si>
  <si>
    <t>龙逸凡作品：</t>
    <phoneticPr fontId="4" type="noConversion"/>
  </si>
  <si>
    <t>1、图表视频课程</t>
    <phoneticPr fontId="4" type="noConversion"/>
  </si>
  <si>
    <t>Excel图表：快速入门到提高</t>
    <phoneticPr fontId="4" type="noConversion"/>
  </si>
  <si>
    <t>http://study.163.com/course/courseMain.htm?courseId=1003226030</t>
    <phoneticPr fontId="4" type="noConversion"/>
  </si>
  <si>
    <t>Excel图表制作思路方法与案例</t>
    <phoneticPr fontId="4" type="noConversion"/>
  </si>
  <si>
    <t>http://study.163.com/course/courseMain.htm?courseId=1003376012</t>
    <phoneticPr fontId="4" type="noConversion"/>
  </si>
  <si>
    <t>2017年11月当当网办公类畅销榜第2名，好评率99.7%</t>
    <phoneticPr fontId="4" type="noConversion"/>
  </si>
  <si>
    <r>
      <t>2</t>
    </r>
    <r>
      <rPr>
        <sz val="10"/>
        <rFont val="微软雅黑"/>
        <family val="2"/>
        <charset val="134"/>
      </rPr>
      <t>、畅销图书《</t>
    </r>
    <r>
      <rPr>
        <sz val="10"/>
        <rFont val="Arial Narrow"/>
        <family val="2"/>
      </rPr>
      <t>“</t>
    </r>
    <r>
      <rPr>
        <sz val="10"/>
        <rFont val="微软雅黑"/>
        <family val="2"/>
        <charset val="134"/>
      </rPr>
      <t>偷懒</t>
    </r>
    <r>
      <rPr>
        <sz val="10"/>
        <rFont val="Arial Narrow"/>
        <family val="2"/>
      </rPr>
      <t>”</t>
    </r>
    <r>
      <rPr>
        <sz val="10"/>
        <rFont val="微软雅黑"/>
        <family val="2"/>
        <charset val="134"/>
      </rPr>
      <t>的技术：打造财务</t>
    </r>
    <r>
      <rPr>
        <sz val="10"/>
        <rFont val="Arial Narrow"/>
        <family val="2"/>
      </rPr>
      <t>Excel</t>
    </r>
    <r>
      <rPr>
        <sz val="10"/>
        <rFont val="微软雅黑"/>
        <family val="2"/>
        <charset val="134"/>
      </rPr>
      <t>达人》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</si>
</sst>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 Narrow"/>
      <family val="2"/>
      <charset val="134"/>
    </font>
    <font>
      <sz val="10"/>
      <name val="Arial"/>
      <family val="2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Arial Narrow"/>
      <family val="2"/>
      <charset val="134"/>
    </font>
    <font>
      <sz val="9"/>
      <name val="微软雅黑"/>
      <family val="2"/>
      <charset val="134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u/>
      <sz val="10"/>
      <color theme="10"/>
      <name val="Arial Narrow"/>
      <family val="2"/>
      <charset val="134"/>
    </font>
    <font>
      <b/>
      <sz val="1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Arial Narrow"/>
      <family val="2"/>
      <charset val="134"/>
    </font>
    <font>
      <sz val="10"/>
      <name val="微软雅黑"/>
      <family val="2"/>
      <charset val="134"/>
    </font>
    <font>
      <sz val="10"/>
      <name val="Arial Narrow"/>
      <family val="2"/>
    </font>
    <font>
      <sz val="10"/>
      <color theme="1" tint="4.9989318521683403E-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/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0" borderId="1" xfId="1" applyFont="1" applyBorder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0" xfId="1" applyNumberFormat="1" applyFont="1">
      <alignment vertical="center"/>
    </xf>
    <xf numFmtId="0" fontId="6" fillId="0" borderId="0" xfId="2" applyNumberFormat="1" applyFont="1">
      <alignment vertical="center"/>
    </xf>
    <xf numFmtId="0" fontId="6" fillId="0" borderId="0" xfId="3" applyFont="1"/>
    <xf numFmtId="0" fontId="9" fillId="0" borderId="0" xfId="3" applyFont="1"/>
    <xf numFmtId="0" fontId="11" fillId="2" borderId="0" xfId="0" applyFont="1" applyFill="1">
      <alignment vertical="center"/>
    </xf>
    <xf numFmtId="0" fontId="0" fillId="2" borderId="0" xfId="0" applyFill="1">
      <alignment vertical="center"/>
    </xf>
    <xf numFmtId="0" fontId="12" fillId="0" borderId="0" xfId="0" applyFont="1">
      <alignment vertical="center"/>
    </xf>
    <xf numFmtId="0" fontId="3" fillId="0" borderId="0" xfId="0" applyFont="1">
      <alignment vertical="center"/>
    </xf>
    <xf numFmtId="0" fontId="10" fillId="0" borderId="0" xfId="4">
      <alignment vertical="center"/>
    </xf>
    <xf numFmtId="0" fontId="13" fillId="0" borderId="0" xfId="4" applyFont="1">
      <alignment vertical="center"/>
    </xf>
    <xf numFmtId="0" fontId="1" fillId="3" borderId="1" xfId="2" applyNumberFormat="1" applyFont="1" applyFill="1" applyBorder="1" applyAlignment="1" applyProtection="1">
      <alignment horizontal="center" vertical="center"/>
      <protection locked="0"/>
    </xf>
    <xf numFmtId="0" fontId="16" fillId="4" borderId="0" xfId="1" applyFont="1" applyFill="1">
      <alignment vertical="center"/>
    </xf>
    <xf numFmtId="0" fontId="16" fillId="0" borderId="0" xfId="1" applyFont="1" applyFill="1">
      <alignment vertical="center"/>
    </xf>
    <xf numFmtId="0" fontId="3" fillId="0" borderId="0" xfId="1" applyFont="1" applyFill="1">
      <alignment vertical="center"/>
    </xf>
  </cellXfs>
  <cellStyles count="5">
    <cellStyle name="百分比 3" xfId="2" xr:uid="{00000000-0005-0000-0000-000000000000}"/>
    <cellStyle name="常规" xfId="0" builtinId="0"/>
    <cellStyle name="常规 2" xfId="3" xr:uid="{00000000-0005-0000-0000-000002000000}"/>
    <cellStyle name="常规 3" xfId="1" xr:uid="{00000000-0005-0000-0000-000003000000}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5742104817543"/>
          <c:y val="4.2698431926778385E-2"/>
          <c:w val="0.75015536364406066"/>
          <c:h val="0.95404374453193352"/>
        </c:manualLayout>
      </c:layout>
      <c:doughnutChart>
        <c:varyColors val="1"/>
        <c:ser>
          <c:idx val="4"/>
          <c:order val="4"/>
          <c:tx>
            <c:strRef>
              <c:f>豪华仪表盘2!$A$2</c:f>
              <c:strCache>
                <c:ptCount val="1"/>
                <c:pt idx="0">
                  <c:v>圆环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dPt>
            <c:idx val="0"/>
            <c:bubble3D val="0"/>
            <c:spPr>
              <a:noFill/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5-4E1A-BFA3-927FB18077F2}"/>
              </c:ext>
            </c:extLst>
          </c:dPt>
          <c:dPt>
            <c:idx val="1"/>
            <c:bubble3D val="0"/>
            <c:spPr>
              <a:noFill/>
              <a:ln w="1587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5-4E1A-BFA3-927FB18077F2}"/>
              </c:ext>
            </c:extLst>
          </c:dPt>
          <c:cat>
            <c:numRef>
              <c:f>豪华仪表盘2!$H$3:$H$61</c:f>
              <c:numCache>
                <c:formatCode>General</c:formatCode>
                <c:ptCount val="59"/>
                <c:pt idx="0">
                  <c:v>-1.5692564486451688</c:v>
                </c:pt>
                <c:pt idx="1">
                  <c:v>-1.4515622149967811</c:v>
                </c:pt>
                <c:pt idx="3">
                  <c:v>-1.6</c:v>
                </c:pt>
                <c:pt idx="4">
                  <c:v>-1.48</c:v>
                </c:pt>
                <c:pt idx="6">
                  <c:v>-1.5692564486451688</c:v>
                </c:pt>
                <c:pt idx="7">
                  <c:v>-1.4515622149967811</c:v>
                </c:pt>
                <c:pt idx="9">
                  <c:v>-1.4782072520180589</c:v>
                </c:pt>
                <c:pt idx="10">
                  <c:v>-1.3673417081167043</c:v>
                </c:pt>
                <c:pt idx="12">
                  <c:v>-1.3303513796840725</c:v>
                </c:pt>
                <c:pt idx="13">
                  <c:v>-1.230575026207767</c:v>
                </c:pt>
                <c:pt idx="15">
                  <c:v>-1.1313708498984762</c:v>
                </c:pt>
                <c:pt idx="16">
                  <c:v>-1.0465180361560904</c:v>
                </c:pt>
                <c:pt idx="18">
                  <c:v>-0.88891237283136371</c:v>
                </c:pt>
                <c:pt idx="19">
                  <c:v>-0.82224394486901142</c:v>
                </c:pt>
                <c:pt idx="21">
                  <c:v>-0.61229349178414383</c:v>
                </c:pt>
                <c:pt idx="22">
                  <c:v>-0.56637147990033299</c:v>
                </c:pt>
                <c:pt idx="24">
                  <c:v>-0.31214451522580533</c:v>
                </c:pt>
                <c:pt idx="25">
                  <c:v>-0.28873367658386995</c:v>
                </c:pt>
                <c:pt idx="27">
                  <c:v>-9.8011876392689601E-17</c:v>
                </c:pt>
                <c:pt idx="28">
                  <c:v>-9.0660985663237886E-17</c:v>
                </c:pt>
                <c:pt idx="30">
                  <c:v>0.31214451522580478</c:v>
                </c:pt>
                <c:pt idx="31">
                  <c:v>0.28873367658386939</c:v>
                </c:pt>
                <c:pt idx="33">
                  <c:v>0.61229349178414361</c:v>
                </c:pt>
                <c:pt idx="34">
                  <c:v>0.56637147990033276</c:v>
                </c:pt>
                <c:pt idx="36">
                  <c:v>0.88891237283136371</c:v>
                </c:pt>
                <c:pt idx="37">
                  <c:v>0.82224394486901142</c:v>
                </c:pt>
                <c:pt idx="39">
                  <c:v>1.131370849898476</c:v>
                </c:pt>
                <c:pt idx="40">
                  <c:v>1.0465180361560902</c:v>
                </c:pt>
                <c:pt idx="42">
                  <c:v>1.3303513796840727</c:v>
                </c:pt>
                <c:pt idx="43">
                  <c:v>1.230575026207767</c:v>
                </c:pt>
                <c:pt idx="45">
                  <c:v>1.4782072520180589</c:v>
                </c:pt>
                <c:pt idx="46">
                  <c:v>1.3673417081167043</c:v>
                </c:pt>
                <c:pt idx="48">
                  <c:v>1.5692564486451688</c:v>
                </c:pt>
                <c:pt idx="49">
                  <c:v>1.4515622149967811</c:v>
                </c:pt>
                <c:pt idx="51">
                  <c:v>1.6</c:v>
                </c:pt>
                <c:pt idx="52">
                  <c:v>1.48</c:v>
                </c:pt>
                <c:pt idx="54">
                  <c:v>1.569256448645169</c:v>
                </c:pt>
                <c:pt idx="55">
                  <c:v>1.4515622149967813</c:v>
                </c:pt>
                <c:pt idx="57">
                  <c:v>1.4782072520180591</c:v>
                </c:pt>
                <c:pt idx="58">
                  <c:v>1.3673417081167047</c:v>
                </c:pt>
              </c:numCache>
            </c:numRef>
          </c:cat>
          <c:val>
            <c:numRef>
              <c:f>豪华仪表盘2!$A$4:$A$5</c:f>
              <c:numCache>
                <c:formatCode>General</c:formatCode>
                <c:ptCount val="2"/>
                <c:pt idx="0">
                  <c:v>245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5-4E1A-BFA3-927FB180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scatterChart>
        <c:scatterStyle val="lineMarker"/>
        <c:varyColors val="0"/>
        <c:ser>
          <c:idx val="1"/>
          <c:order val="0"/>
          <c:tx>
            <c:strRef>
              <c:f>豪华仪表盘2!$H$1</c:f>
              <c:strCache>
                <c:ptCount val="1"/>
                <c:pt idx="0">
                  <c:v>小刻度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豪华仪表盘2!$H$3:$H$61</c:f>
              <c:numCache>
                <c:formatCode>General</c:formatCode>
                <c:ptCount val="59"/>
                <c:pt idx="0">
                  <c:v>-1.5692564486451688</c:v>
                </c:pt>
                <c:pt idx="1">
                  <c:v>-1.4515622149967811</c:v>
                </c:pt>
                <c:pt idx="3">
                  <c:v>-1.6</c:v>
                </c:pt>
                <c:pt idx="4">
                  <c:v>-1.48</c:v>
                </c:pt>
                <c:pt idx="6">
                  <c:v>-1.5692564486451688</c:v>
                </c:pt>
                <c:pt idx="7">
                  <c:v>-1.4515622149967811</c:v>
                </c:pt>
                <c:pt idx="9">
                  <c:v>-1.4782072520180589</c:v>
                </c:pt>
                <c:pt idx="10">
                  <c:v>-1.3673417081167043</c:v>
                </c:pt>
                <c:pt idx="12">
                  <c:v>-1.3303513796840725</c:v>
                </c:pt>
                <c:pt idx="13">
                  <c:v>-1.230575026207767</c:v>
                </c:pt>
                <c:pt idx="15">
                  <c:v>-1.1313708498984762</c:v>
                </c:pt>
                <c:pt idx="16">
                  <c:v>-1.0465180361560904</c:v>
                </c:pt>
                <c:pt idx="18">
                  <c:v>-0.88891237283136371</c:v>
                </c:pt>
                <c:pt idx="19">
                  <c:v>-0.82224394486901142</c:v>
                </c:pt>
                <c:pt idx="21">
                  <c:v>-0.61229349178414383</c:v>
                </c:pt>
                <c:pt idx="22">
                  <c:v>-0.56637147990033299</c:v>
                </c:pt>
                <c:pt idx="24">
                  <c:v>-0.31214451522580533</c:v>
                </c:pt>
                <c:pt idx="25">
                  <c:v>-0.28873367658386995</c:v>
                </c:pt>
                <c:pt idx="27">
                  <c:v>-9.8011876392689601E-17</c:v>
                </c:pt>
                <c:pt idx="28">
                  <c:v>-9.0660985663237886E-17</c:v>
                </c:pt>
                <c:pt idx="30">
                  <c:v>0.31214451522580478</c:v>
                </c:pt>
                <c:pt idx="31">
                  <c:v>0.28873367658386939</c:v>
                </c:pt>
                <c:pt idx="33">
                  <c:v>0.61229349178414361</c:v>
                </c:pt>
                <c:pt idx="34">
                  <c:v>0.56637147990033276</c:v>
                </c:pt>
                <c:pt idx="36">
                  <c:v>0.88891237283136371</c:v>
                </c:pt>
                <c:pt idx="37">
                  <c:v>0.82224394486901142</c:v>
                </c:pt>
                <c:pt idx="39">
                  <c:v>1.131370849898476</c:v>
                </c:pt>
                <c:pt idx="40">
                  <c:v>1.0465180361560902</c:v>
                </c:pt>
                <c:pt idx="42">
                  <c:v>1.3303513796840727</c:v>
                </c:pt>
                <c:pt idx="43">
                  <c:v>1.230575026207767</c:v>
                </c:pt>
                <c:pt idx="45">
                  <c:v>1.4782072520180589</c:v>
                </c:pt>
                <c:pt idx="46">
                  <c:v>1.3673417081167043</c:v>
                </c:pt>
                <c:pt idx="48">
                  <c:v>1.5692564486451688</c:v>
                </c:pt>
                <c:pt idx="49">
                  <c:v>1.4515622149967811</c:v>
                </c:pt>
                <c:pt idx="51">
                  <c:v>1.6</c:v>
                </c:pt>
                <c:pt idx="52">
                  <c:v>1.48</c:v>
                </c:pt>
                <c:pt idx="54">
                  <c:v>1.569256448645169</c:v>
                </c:pt>
                <c:pt idx="55">
                  <c:v>1.4515622149967813</c:v>
                </c:pt>
                <c:pt idx="57">
                  <c:v>1.4782072520180591</c:v>
                </c:pt>
                <c:pt idx="58">
                  <c:v>1.3673417081167047</c:v>
                </c:pt>
              </c:numCache>
            </c:numRef>
          </c:xVal>
          <c:yVal>
            <c:numRef>
              <c:f>豪华仪表盘2!$I$3:$I$61</c:f>
              <c:numCache>
                <c:formatCode>General</c:formatCode>
                <c:ptCount val="59"/>
                <c:pt idx="0">
                  <c:v>-0.31214451522580522</c:v>
                </c:pt>
                <c:pt idx="1">
                  <c:v>-0.28873367658386978</c:v>
                </c:pt>
                <c:pt idx="3">
                  <c:v>0</c:v>
                </c:pt>
                <c:pt idx="4">
                  <c:v>0</c:v>
                </c:pt>
                <c:pt idx="6">
                  <c:v>0.31214451522580522</c:v>
                </c:pt>
                <c:pt idx="7">
                  <c:v>0.28873367658386978</c:v>
                </c:pt>
                <c:pt idx="9">
                  <c:v>0.61229349178414372</c:v>
                </c:pt>
                <c:pt idx="10">
                  <c:v>0.56637147990033287</c:v>
                </c:pt>
                <c:pt idx="12">
                  <c:v>0.88891237283136348</c:v>
                </c:pt>
                <c:pt idx="13">
                  <c:v>0.8222439448690112</c:v>
                </c:pt>
                <c:pt idx="15">
                  <c:v>1.131370849898476</c:v>
                </c:pt>
                <c:pt idx="16">
                  <c:v>1.0465180361560902</c:v>
                </c:pt>
                <c:pt idx="18">
                  <c:v>1.3303513796840725</c:v>
                </c:pt>
                <c:pt idx="19">
                  <c:v>1.230575026207767</c:v>
                </c:pt>
                <c:pt idx="21">
                  <c:v>1.4782072520180589</c:v>
                </c:pt>
                <c:pt idx="22">
                  <c:v>1.3673417081167043</c:v>
                </c:pt>
                <c:pt idx="24">
                  <c:v>1.5692564486451688</c:v>
                </c:pt>
                <c:pt idx="25">
                  <c:v>1.4515622149967811</c:v>
                </c:pt>
                <c:pt idx="27">
                  <c:v>1.6</c:v>
                </c:pt>
                <c:pt idx="28">
                  <c:v>1.48</c:v>
                </c:pt>
                <c:pt idx="30">
                  <c:v>1.569256448645169</c:v>
                </c:pt>
                <c:pt idx="31">
                  <c:v>1.4515622149967813</c:v>
                </c:pt>
                <c:pt idx="33">
                  <c:v>1.4782072520180589</c:v>
                </c:pt>
                <c:pt idx="34">
                  <c:v>1.3673417081167043</c:v>
                </c:pt>
                <c:pt idx="36">
                  <c:v>1.3303513796840722</c:v>
                </c:pt>
                <c:pt idx="37">
                  <c:v>1.2305750262077668</c:v>
                </c:pt>
                <c:pt idx="39">
                  <c:v>1.1313708498984762</c:v>
                </c:pt>
                <c:pt idx="40">
                  <c:v>1.0465180361560904</c:v>
                </c:pt>
                <c:pt idx="42">
                  <c:v>0.88891237283136348</c:v>
                </c:pt>
                <c:pt idx="43">
                  <c:v>0.8222439448690112</c:v>
                </c:pt>
                <c:pt idx="45">
                  <c:v>0.61229349178414383</c:v>
                </c:pt>
                <c:pt idx="46">
                  <c:v>0.56637147990033299</c:v>
                </c:pt>
                <c:pt idx="48">
                  <c:v>0.31214451522580511</c:v>
                </c:pt>
                <c:pt idx="49">
                  <c:v>0.28873367658386967</c:v>
                </c:pt>
                <c:pt idx="51">
                  <c:v>1.960237527853792E-16</c:v>
                </c:pt>
                <c:pt idx="52">
                  <c:v>1.8132197132647577E-16</c:v>
                </c:pt>
                <c:pt idx="54">
                  <c:v>-0.31214451522580466</c:v>
                </c:pt>
                <c:pt idx="55">
                  <c:v>-0.28873367658386934</c:v>
                </c:pt>
                <c:pt idx="57">
                  <c:v>-0.61229349178414283</c:v>
                </c:pt>
                <c:pt idx="58">
                  <c:v>-0.5663714799003321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5-4E1A-BFA3-927FB18077F2}"/>
            </c:ext>
          </c:extLst>
        </c:ser>
        <c:ser>
          <c:idx val="0"/>
          <c:order val="1"/>
          <c:tx>
            <c:strRef>
              <c:f>豪华仪表盘2!$D$1</c:f>
              <c:strCache>
                <c:ptCount val="1"/>
                <c:pt idx="0">
                  <c:v>大刻度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glow rad="63500">
                <a:srgbClr val="006EF0">
                  <a:alpha val="20000"/>
                </a:srgb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3437664041994751E-2"/>
                  <c:y val="1.11731843575419E-2"/>
                </c:manualLayout>
              </c:layout>
              <c:tx>
                <c:rich>
                  <a:bodyPr/>
                  <a:lstStyle/>
                  <a:p>
                    <a:fld id="{8953ABC0-F12B-4B8A-9987-D25D0B94CD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135-4E1A-BFA3-927FB18077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35-4E1A-BFA3-927FB18077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35-4E1A-BFA3-927FB18077F2}"/>
                </c:ext>
              </c:extLst>
            </c:dLbl>
            <c:dLbl>
              <c:idx val="3"/>
              <c:layout>
                <c:manualLayout>
                  <c:x val="-7.2152887139107627E-2"/>
                  <c:y val="-1.4897579143389267E-2"/>
                </c:manualLayout>
              </c:layout>
              <c:tx>
                <c:rich>
                  <a:bodyPr/>
                  <a:lstStyle/>
                  <a:p>
                    <a:fld id="{7B86B74B-7DA7-496D-ABEF-6DFCFC7B2C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135-4E1A-BFA3-927FB18077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35-4E1A-BFA3-927FB18077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35-4E1A-BFA3-927FB18077F2}"/>
                </c:ext>
              </c:extLst>
            </c:dLbl>
            <c:dLbl>
              <c:idx val="6"/>
              <c:layout>
                <c:manualLayout>
                  <c:x val="-4.7152887139107612E-2"/>
                  <c:y val="-3.3519553072625718E-2"/>
                </c:manualLayout>
              </c:layout>
              <c:tx>
                <c:rich>
                  <a:bodyPr/>
                  <a:lstStyle/>
                  <a:p>
                    <a:fld id="{F91E6A08-DFE2-4825-81FB-6B531938A19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135-4E1A-BFA3-927FB18077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35-4E1A-BFA3-927FB18077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35-4E1A-BFA3-927FB18077F2}"/>
                </c:ext>
              </c:extLst>
            </c:dLbl>
            <c:dLbl>
              <c:idx val="9"/>
              <c:layout>
                <c:manualLayout>
                  <c:x val="-2.7708442694663167E-2"/>
                  <c:y val="-3.3519553072625718E-2"/>
                </c:manualLayout>
              </c:layout>
              <c:tx>
                <c:rich>
                  <a:bodyPr/>
                  <a:lstStyle/>
                  <a:p>
                    <a:fld id="{F4B83931-906C-4AFF-AB29-F9F19746C2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135-4E1A-BFA3-927FB18077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35-4E1A-BFA3-927FB18077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35-4E1A-BFA3-927FB18077F2}"/>
                </c:ext>
              </c:extLst>
            </c:dLbl>
            <c:dLbl>
              <c:idx val="12"/>
              <c:layout>
                <c:manualLayout>
                  <c:x val="-1.1041776027996398E-2"/>
                  <c:y val="-1.4897579143389267E-2"/>
                </c:manualLayout>
              </c:layout>
              <c:tx>
                <c:rich>
                  <a:bodyPr/>
                  <a:lstStyle/>
                  <a:p>
                    <a:fld id="{CC3B9D1A-5FE6-4FB4-8D88-3C2F3CFD88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135-4E1A-BFA3-927FB18077F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35-4E1A-BFA3-927FB18077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135-4E1A-BFA3-927FB18077F2}"/>
                </c:ext>
              </c:extLst>
            </c:dLbl>
            <c:dLbl>
              <c:idx val="15"/>
              <c:layout>
                <c:manualLayout>
                  <c:x val="-1.6008841048726206E-2"/>
                  <c:y val="1.52718975454700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006EF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fld id="{10FF2035-830C-4227-8C90-C706F8C75BA7}" type="CELLRANGE">
                      <a:rPr lang="en-US" altLang="zh-CN"/>
                      <a:pPr>
                        <a:defRPr sz="1200">
                          <a:solidFill>
                            <a:srgbClr val="006EF0"/>
                          </a:solidFill>
                          <a:latin typeface="Arial Narrow" panose="020B0606020202030204" pitchFamily="34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006EF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795083955188741E-2"/>
                      <c:h val="5.203365910919426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135-4E1A-BFA3-927FB18077F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35-4E1A-BFA3-927FB18077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6EF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豪华仪表盘2!$D$3:$D$19</c:f>
              <c:numCache>
                <c:formatCode>General</c:formatCode>
                <c:ptCount val="17"/>
                <c:pt idx="0">
                  <c:v>-1.4782072520180589</c:v>
                </c:pt>
                <c:pt idx="1">
                  <c:v>-1.2010433922646728</c:v>
                </c:pt>
                <c:pt idx="3">
                  <c:v>-1.4782072520180589</c:v>
                </c:pt>
                <c:pt idx="4">
                  <c:v>-1.2010433922646728</c:v>
                </c:pt>
                <c:pt idx="6">
                  <c:v>-0.61229349178414383</c:v>
                </c:pt>
                <c:pt idx="7">
                  <c:v>-0.49748846207461683</c:v>
                </c:pt>
                <c:pt idx="9">
                  <c:v>0.61229349178414361</c:v>
                </c:pt>
                <c:pt idx="10">
                  <c:v>0.49748846207461667</c:v>
                </c:pt>
                <c:pt idx="12">
                  <c:v>1.4782072520180589</c:v>
                </c:pt>
                <c:pt idx="13">
                  <c:v>1.2010433922646728</c:v>
                </c:pt>
                <c:pt idx="15">
                  <c:v>1.4782072520180591</c:v>
                </c:pt>
                <c:pt idx="16">
                  <c:v>1.201043392264673</c:v>
                </c:pt>
              </c:numCache>
            </c:numRef>
          </c:xVal>
          <c:yVal>
            <c:numRef>
              <c:f>豪华仪表盘2!$E$3:$E$19</c:f>
              <c:numCache>
                <c:formatCode>General</c:formatCode>
                <c:ptCount val="17"/>
                <c:pt idx="0">
                  <c:v>-0.61229349178414372</c:v>
                </c:pt>
                <c:pt idx="1">
                  <c:v>-0.49748846207461672</c:v>
                </c:pt>
                <c:pt idx="3">
                  <c:v>0.61229349178414372</c:v>
                </c:pt>
                <c:pt idx="4">
                  <c:v>0.49748846207461672</c:v>
                </c:pt>
                <c:pt idx="6">
                  <c:v>1.4782072520180589</c:v>
                </c:pt>
                <c:pt idx="7">
                  <c:v>1.2010433922646728</c:v>
                </c:pt>
                <c:pt idx="9">
                  <c:v>1.4782072520180589</c:v>
                </c:pt>
                <c:pt idx="10">
                  <c:v>1.2010433922646728</c:v>
                </c:pt>
                <c:pt idx="12">
                  <c:v>0.61229349178414383</c:v>
                </c:pt>
                <c:pt idx="13">
                  <c:v>0.49748846207461689</c:v>
                </c:pt>
                <c:pt idx="15">
                  <c:v>-0.61229349178414283</c:v>
                </c:pt>
                <c:pt idx="16">
                  <c:v>-0.497488462074616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豪华仪表盘2!$C$3:$C$19</c15:f>
                <c15:dlblRangeCache>
                  <c:ptCount val="17"/>
                  <c:pt idx="0">
                    <c:v>0</c:v>
                  </c:pt>
                  <c:pt idx="1">
                    <c:v>0</c:v>
                  </c:pt>
                  <c:pt idx="3">
                    <c:v>20</c:v>
                  </c:pt>
                  <c:pt idx="4">
                    <c:v>20</c:v>
                  </c:pt>
                  <c:pt idx="6">
                    <c:v>40</c:v>
                  </c:pt>
                  <c:pt idx="7">
                    <c:v>40</c:v>
                  </c:pt>
                  <c:pt idx="9">
                    <c:v>60</c:v>
                  </c:pt>
                  <c:pt idx="10">
                    <c:v>60</c:v>
                  </c:pt>
                  <c:pt idx="12">
                    <c:v>80</c:v>
                  </c:pt>
                  <c:pt idx="13">
                    <c:v>80</c:v>
                  </c:pt>
                  <c:pt idx="15">
                    <c:v>100</c:v>
                  </c:pt>
                  <c:pt idx="16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E135-4E1A-BFA3-927FB18077F2}"/>
            </c:ext>
          </c:extLst>
        </c:ser>
        <c:ser>
          <c:idx val="2"/>
          <c:order val="2"/>
          <c:tx>
            <c:strRef>
              <c:f>豪华仪表盘2!$K$2</c:f>
              <c:strCache>
                <c:ptCount val="1"/>
                <c:pt idx="0">
                  <c:v>指针</c:v>
                </c:pt>
              </c:strCache>
            </c:strRef>
          </c:tx>
          <c:spPr>
            <a:ln w="19050" cap="rnd">
              <a:solidFill>
                <a:srgbClr val="006EF0"/>
              </a:solidFill>
              <a:round/>
            </a:ln>
            <a:effectLst/>
          </c:spPr>
          <c:marker>
            <c:symbol val="none"/>
          </c:marker>
          <c:xVal>
            <c:numRef>
              <c:f>豪华仪表盘2!$L$3:$L$5</c:f>
              <c:numCache>
                <c:formatCode>General</c:formatCode>
                <c:ptCount val="3"/>
                <c:pt idx="0">
                  <c:v>0.84428246282923869</c:v>
                </c:pt>
                <c:pt idx="1">
                  <c:v>0</c:v>
                </c:pt>
                <c:pt idx="2">
                  <c:v>-0.25328473884877162</c:v>
                </c:pt>
              </c:numCache>
            </c:numRef>
          </c:xVal>
          <c:yVal>
            <c:numRef>
              <c:f>豪华仪表盘2!$M$3:$M$5</c:f>
              <c:numCache>
                <c:formatCode>General</c:formatCode>
                <c:ptCount val="3"/>
                <c:pt idx="0">
                  <c:v>0.98852775528004044</c:v>
                </c:pt>
                <c:pt idx="1">
                  <c:v>0</c:v>
                </c:pt>
                <c:pt idx="2">
                  <c:v>-0.2965583265840121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135-4E1A-BFA3-927FB18077F2}"/>
            </c:ext>
          </c:extLst>
        </c:ser>
        <c:ser>
          <c:idx val="3"/>
          <c:order val="3"/>
          <c:tx>
            <c:v>原点辅助</c:v>
          </c:tx>
          <c:spPr>
            <a:ln w="19050" cap="rnd">
              <a:solidFill>
                <a:schemeClr val="accent4"/>
              </a:solidFill>
              <a:round/>
            </a:ln>
            <a:effectLst>
              <a:glow rad="127000">
                <a:srgbClr val="006EF0">
                  <a:alpha val="30000"/>
                </a:srgbClr>
              </a:glow>
            </a:effectLst>
          </c:spPr>
          <c:marker>
            <c:symbol val="circle"/>
            <c:size val="12"/>
            <c:spPr>
              <a:solidFill>
                <a:srgbClr val="006EF0"/>
              </a:solidFill>
              <a:ln w="9525">
                <a:solidFill>
                  <a:srgbClr val="006EF0"/>
                </a:solidFill>
              </a:ln>
              <a:effectLst>
                <a:glow rad="127000">
                  <a:srgbClr val="006EF0">
                    <a:alpha val="30000"/>
                  </a:srgbClr>
                </a:glow>
              </a:effectLst>
            </c:spPr>
          </c:marker>
          <c:xVal>
            <c:numRef>
              <c:f>豪华仪表盘2!$L$4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豪华仪表盘2!$M$4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135-4E1A-BFA3-927FB180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44344"/>
        <c:axId val="567353528"/>
      </c:scatterChart>
      <c:valAx>
        <c:axId val="567353528"/>
        <c:scaling>
          <c:orientation val="minMax"/>
          <c:min val="-2"/>
        </c:scaling>
        <c:delete val="1"/>
        <c:axPos val="r"/>
        <c:numFmt formatCode="General" sourceLinked="1"/>
        <c:majorTickMark val="out"/>
        <c:minorTickMark val="none"/>
        <c:tickLblPos val="nextTo"/>
        <c:crossAx val="567344344"/>
        <c:crosses val="max"/>
        <c:crossBetween val="midCat"/>
      </c:valAx>
      <c:valAx>
        <c:axId val="5673443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73535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rgbClr val="050505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80662882255991E-2"/>
          <c:y val="1.5597479249104018E-2"/>
          <c:w val="0.91747347860587192"/>
          <c:h val="0.98440252075089596"/>
        </c:manualLayout>
      </c:layout>
      <c:doughnutChart>
        <c:varyColors val="1"/>
        <c:ser>
          <c:idx val="4"/>
          <c:order val="2"/>
          <c:tx>
            <c:strRef>
              <c:f>豪华仪表盘2!$A$2</c:f>
              <c:strCache>
                <c:ptCount val="1"/>
                <c:pt idx="0">
                  <c:v>圆环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dPt>
            <c:idx val="0"/>
            <c:bubble3D val="0"/>
            <c:spPr>
              <a:noFill/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27-41E6-8FEB-2008708904E2}"/>
              </c:ext>
            </c:extLst>
          </c:dPt>
          <c:dPt>
            <c:idx val="1"/>
            <c:bubble3D val="0"/>
            <c:spPr>
              <a:noFill/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27-41E6-8FEB-2008708904E2}"/>
              </c:ext>
            </c:extLst>
          </c:dPt>
          <c:cat>
            <c:numRef>
              <c:f>豪华仪表盘2!$H$3:$H$61</c:f>
              <c:numCache>
                <c:formatCode>General</c:formatCode>
                <c:ptCount val="59"/>
                <c:pt idx="0">
                  <c:v>-1.5692564486451688</c:v>
                </c:pt>
                <c:pt idx="1">
                  <c:v>-1.4515622149967811</c:v>
                </c:pt>
                <c:pt idx="3">
                  <c:v>-1.6</c:v>
                </c:pt>
                <c:pt idx="4">
                  <c:v>-1.48</c:v>
                </c:pt>
                <c:pt idx="6">
                  <c:v>-1.5692564486451688</c:v>
                </c:pt>
                <c:pt idx="7">
                  <c:v>-1.4515622149967811</c:v>
                </c:pt>
                <c:pt idx="9">
                  <c:v>-1.4782072520180589</c:v>
                </c:pt>
                <c:pt idx="10">
                  <c:v>-1.3673417081167043</c:v>
                </c:pt>
                <c:pt idx="12">
                  <c:v>-1.3303513796840725</c:v>
                </c:pt>
                <c:pt idx="13">
                  <c:v>-1.230575026207767</c:v>
                </c:pt>
                <c:pt idx="15">
                  <c:v>-1.1313708498984762</c:v>
                </c:pt>
                <c:pt idx="16">
                  <c:v>-1.0465180361560904</c:v>
                </c:pt>
                <c:pt idx="18">
                  <c:v>-0.88891237283136371</c:v>
                </c:pt>
                <c:pt idx="19">
                  <c:v>-0.82224394486901142</c:v>
                </c:pt>
                <c:pt idx="21">
                  <c:v>-0.61229349178414383</c:v>
                </c:pt>
                <c:pt idx="22">
                  <c:v>-0.56637147990033299</c:v>
                </c:pt>
                <c:pt idx="24">
                  <c:v>-0.31214451522580533</c:v>
                </c:pt>
                <c:pt idx="25">
                  <c:v>-0.28873367658386995</c:v>
                </c:pt>
                <c:pt idx="27">
                  <c:v>-9.8011876392689601E-17</c:v>
                </c:pt>
                <c:pt idx="28">
                  <c:v>-9.0660985663237886E-17</c:v>
                </c:pt>
                <c:pt idx="30">
                  <c:v>0.31214451522580478</c:v>
                </c:pt>
                <c:pt idx="31">
                  <c:v>0.28873367658386939</c:v>
                </c:pt>
                <c:pt idx="33">
                  <c:v>0.61229349178414361</c:v>
                </c:pt>
                <c:pt idx="34">
                  <c:v>0.56637147990033276</c:v>
                </c:pt>
                <c:pt idx="36">
                  <c:v>0.88891237283136371</c:v>
                </c:pt>
                <c:pt idx="37">
                  <c:v>0.82224394486901142</c:v>
                </c:pt>
                <c:pt idx="39">
                  <c:v>1.131370849898476</c:v>
                </c:pt>
                <c:pt idx="40">
                  <c:v>1.0465180361560902</c:v>
                </c:pt>
                <c:pt idx="42">
                  <c:v>1.3303513796840727</c:v>
                </c:pt>
                <c:pt idx="43">
                  <c:v>1.230575026207767</c:v>
                </c:pt>
                <c:pt idx="45">
                  <c:v>1.4782072520180589</c:v>
                </c:pt>
                <c:pt idx="46">
                  <c:v>1.3673417081167043</c:v>
                </c:pt>
                <c:pt idx="48">
                  <c:v>1.5692564486451688</c:v>
                </c:pt>
                <c:pt idx="49">
                  <c:v>1.4515622149967811</c:v>
                </c:pt>
                <c:pt idx="51">
                  <c:v>1.6</c:v>
                </c:pt>
                <c:pt idx="52">
                  <c:v>1.48</c:v>
                </c:pt>
                <c:pt idx="54">
                  <c:v>1.569256448645169</c:v>
                </c:pt>
                <c:pt idx="55">
                  <c:v>1.4515622149967813</c:v>
                </c:pt>
                <c:pt idx="57">
                  <c:v>1.4782072520180591</c:v>
                </c:pt>
                <c:pt idx="58">
                  <c:v>1.3673417081167047</c:v>
                </c:pt>
              </c:numCache>
            </c:numRef>
          </c:cat>
          <c:val>
            <c:numRef>
              <c:f>豪华仪表盘2!$A$4:$A$5</c:f>
              <c:numCache>
                <c:formatCode>General</c:formatCode>
                <c:ptCount val="2"/>
                <c:pt idx="0">
                  <c:v>245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7-41E6-8FEB-2008708904E2}"/>
            </c:ext>
          </c:extLst>
        </c:ser>
        <c:ser>
          <c:idx val="5"/>
          <c:order val="3"/>
          <c:tx>
            <c:v>圆环2</c:v>
          </c:tx>
          <c:spPr>
            <a:noFill/>
            <a:ln w="6350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noFill/>
              <a:ln w="635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727-41E6-8FEB-2008708904E2}"/>
              </c:ext>
            </c:extLst>
          </c:dPt>
          <c:dPt>
            <c:idx val="1"/>
            <c:bubble3D val="0"/>
            <c:spPr>
              <a:noFill/>
              <a:ln w="635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727-41E6-8FEB-2008708904E2}"/>
              </c:ext>
            </c:extLst>
          </c:dPt>
          <c:val>
            <c:numRef>
              <c:f>豪华仪表盘2!$A$4:$A$5</c:f>
              <c:numCache>
                <c:formatCode>General</c:formatCode>
                <c:ptCount val="2"/>
                <c:pt idx="0">
                  <c:v>245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27-41E6-8FEB-20087089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scatterChart>
        <c:scatterStyle val="lineMarker"/>
        <c:varyColors val="0"/>
        <c:ser>
          <c:idx val="1"/>
          <c:order val="0"/>
          <c:tx>
            <c:strRef>
              <c:f>豪华仪表盘2!$H$1</c:f>
              <c:strCache>
                <c:ptCount val="1"/>
                <c:pt idx="0">
                  <c:v>小刻度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豪华仪表盘2!$H$3:$H$61</c:f>
              <c:numCache>
                <c:formatCode>General</c:formatCode>
                <c:ptCount val="59"/>
                <c:pt idx="0">
                  <c:v>-1.5692564486451688</c:v>
                </c:pt>
                <c:pt idx="1">
                  <c:v>-1.4515622149967811</c:v>
                </c:pt>
                <c:pt idx="3">
                  <c:v>-1.6</c:v>
                </c:pt>
                <c:pt idx="4">
                  <c:v>-1.48</c:v>
                </c:pt>
                <c:pt idx="6">
                  <c:v>-1.5692564486451688</c:v>
                </c:pt>
                <c:pt idx="7">
                  <c:v>-1.4515622149967811</c:v>
                </c:pt>
                <c:pt idx="9">
                  <c:v>-1.4782072520180589</c:v>
                </c:pt>
                <c:pt idx="10">
                  <c:v>-1.3673417081167043</c:v>
                </c:pt>
                <c:pt idx="12">
                  <c:v>-1.3303513796840725</c:v>
                </c:pt>
                <c:pt idx="13">
                  <c:v>-1.230575026207767</c:v>
                </c:pt>
                <c:pt idx="15">
                  <c:v>-1.1313708498984762</c:v>
                </c:pt>
                <c:pt idx="16">
                  <c:v>-1.0465180361560904</c:v>
                </c:pt>
                <c:pt idx="18">
                  <c:v>-0.88891237283136371</c:v>
                </c:pt>
                <c:pt idx="19">
                  <c:v>-0.82224394486901142</c:v>
                </c:pt>
                <c:pt idx="21">
                  <c:v>-0.61229349178414383</c:v>
                </c:pt>
                <c:pt idx="22">
                  <c:v>-0.56637147990033299</c:v>
                </c:pt>
                <c:pt idx="24">
                  <c:v>-0.31214451522580533</c:v>
                </c:pt>
                <c:pt idx="25">
                  <c:v>-0.28873367658386995</c:v>
                </c:pt>
                <c:pt idx="27">
                  <c:v>-9.8011876392689601E-17</c:v>
                </c:pt>
                <c:pt idx="28">
                  <c:v>-9.0660985663237886E-17</c:v>
                </c:pt>
                <c:pt idx="30">
                  <c:v>0.31214451522580478</c:v>
                </c:pt>
                <c:pt idx="31">
                  <c:v>0.28873367658386939</c:v>
                </c:pt>
                <c:pt idx="33">
                  <c:v>0.61229349178414361</c:v>
                </c:pt>
                <c:pt idx="34">
                  <c:v>0.56637147990033276</c:v>
                </c:pt>
                <c:pt idx="36">
                  <c:v>0.88891237283136371</c:v>
                </c:pt>
                <c:pt idx="37">
                  <c:v>0.82224394486901142</c:v>
                </c:pt>
                <c:pt idx="39">
                  <c:v>1.131370849898476</c:v>
                </c:pt>
                <c:pt idx="40">
                  <c:v>1.0465180361560902</c:v>
                </c:pt>
                <c:pt idx="42">
                  <c:v>1.3303513796840727</c:v>
                </c:pt>
                <c:pt idx="43">
                  <c:v>1.230575026207767</c:v>
                </c:pt>
                <c:pt idx="45">
                  <c:v>1.4782072520180589</c:v>
                </c:pt>
                <c:pt idx="46">
                  <c:v>1.3673417081167043</c:v>
                </c:pt>
                <c:pt idx="48">
                  <c:v>1.5692564486451688</c:v>
                </c:pt>
                <c:pt idx="49">
                  <c:v>1.4515622149967811</c:v>
                </c:pt>
                <c:pt idx="51">
                  <c:v>1.6</c:v>
                </c:pt>
                <c:pt idx="52">
                  <c:v>1.48</c:v>
                </c:pt>
                <c:pt idx="54">
                  <c:v>1.569256448645169</c:v>
                </c:pt>
                <c:pt idx="55">
                  <c:v>1.4515622149967813</c:v>
                </c:pt>
                <c:pt idx="57">
                  <c:v>1.4782072520180591</c:v>
                </c:pt>
                <c:pt idx="58">
                  <c:v>1.3673417081167047</c:v>
                </c:pt>
              </c:numCache>
            </c:numRef>
          </c:xVal>
          <c:yVal>
            <c:numRef>
              <c:f>豪华仪表盘2!$I$3:$I$61</c:f>
              <c:numCache>
                <c:formatCode>General</c:formatCode>
                <c:ptCount val="59"/>
                <c:pt idx="0">
                  <c:v>-0.31214451522580522</c:v>
                </c:pt>
                <c:pt idx="1">
                  <c:v>-0.28873367658386978</c:v>
                </c:pt>
                <c:pt idx="3">
                  <c:v>0</c:v>
                </c:pt>
                <c:pt idx="4">
                  <c:v>0</c:v>
                </c:pt>
                <c:pt idx="6">
                  <c:v>0.31214451522580522</c:v>
                </c:pt>
                <c:pt idx="7">
                  <c:v>0.28873367658386978</c:v>
                </c:pt>
                <c:pt idx="9">
                  <c:v>0.61229349178414372</c:v>
                </c:pt>
                <c:pt idx="10">
                  <c:v>0.56637147990033287</c:v>
                </c:pt>
                <c:pt idx="12">
                  <c:v>0.88891237283136348</c:v>
                </c:pt>
                <c:pt idx="13">
                  <c:v>0.8222439448690112</c:v>
                </c:pt>
                <c:pt idx="15">
                  <c:v>1.131370849898476</c:v>
                </c:pt>
                <c:pt idx="16">
                  <c:v>1.0465180361560902</c:v>
                </c:pt>
                <c:pt idx="18">
                  <c:v>1.3303513796840725</c:v>
                </c:pt>
                <c:pt idx="19">
                  <c:v>1.230575026207767</c:v>
                </c:pt>
                <c:pt idx="21">
                  <c:v>1.4782072520180589</c:v>
                </c:pt>
                <c:pt idx="22">
                  <c:v>1.3673417081167043</c:v>
                </c:pt>
                <c:pt idx="24">
                  <c:v>1.5692564486451688</c:v>
                </c:pt>
                <c:pt idx="25">
                  <c:v>1.4515622149967811</c:v>
                </c:pt>
                <c:pt idx="27">
                  <c:v>1.6</c:v>
                </c:pt>
                <c:pt idx="28">
                  <c:v>1.48</c:v>
                </c:pt>
                <c:pt idx="30">
                  <c:v>1.569256448645169</c:v>
                </c:pt>
                <c:pt idx="31">
                  <c:v>1.4515622149967813</c:v>
                </c:pt>
                <c:pt idx="33">
                  <c:v>1.4782072520180589</c:v>
                </c:pt>
                <c:pt idx="34">
                  <c:v>1.3673417081167043</c:v>
                </c:pt>
                <c:pt idx="36">
                  <c:v>1.3303513796840722</c:v>
                </c:pt>
                <c:pt idx="37">
                  <c:v>1.2305750262077668</c:v>
                </c:pt>
                <c:pt idx="39">
                  <c:v>1.1313708498984762</c:v>
                </c:pt>
                <c:pt idx="40">
                  <c:v>1.0465180361560904</c:v>
                </c:pt>
                <c:pt idx="42">
                  <c:v>0.88891237283136348</c:v>
                </c:pt>
                <c:pt idx="43">
                  <c:v>0.8222439448690112</c:v>
                </c:pt>
                <c:pt idx="45">
                  <c:v>0.61229349178414383</c:v>
                </c:pt>
                <c:pt idx="46">
                  <c:v>0.56637147990033299</c:v>
                </c:pt>
                <c:pt idx="48">
                  <c:v>0.31214451522580511</c:v>
                </c:pt>
                <c:pt idx="49">
                  <c:v>0.28873367658386967</c:v>
                </c:pt>
                <c:pt idx="51">
                  <c:v>1.960237527853792E-16</c:v>
                </c:pt>
                <c:pt idx="52">
                  <c:v>1.8132197132647577E-16</c:v>
                </c:pt>
                <c:pt idx="54">
                  <c:v>-0.31214451522580466</c:v>
                </c:pt>
                <c:pt idx="55">
                  <c:v>-0.28873367658386934</c:v>
                </c:pt>
                <c:pt idx="57">
                  <c:v>-0.61229349178414283</c:v>
                </c:pt>
                <c:pt idx="58">
                  <c:v>-0.5663714799003321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27-41E6-8FEB-2008708904E2}"/>
            </c:ext>
          </c:extLst>
        </c:ser>
        <c:ser>
          <c:idx val="0"/>
          <c:order val="1"/>
          <c:tx>
            <c:strRef>
              <c:f>豪华仪表盘2!$D$1</c:f>
              <c:strCache>
                <c:ptCount val="1"/>
                <c:pt idx="0">
                  <c:v>大刻度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glow rad="63500">
                <a:srgbClr val="006EF0">
                  <a:alpha val="20000"/>
                </a:srgb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3437664041994751E-2"/>
                  <c:y val="1.11731843575419E-2"/>
                </c:manualLayout>
              </c:layout>
              <c:tx>
                <c:rich>
                  <a:bodyPr/>
                  <a:lstStyle/>
                  <a:p>
                    <a:fld id="{A5756C39-10D9-4C48-9419-8F396E0322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727-41E6-8FEB-2008708904E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27-41E6-8FEB-2008708904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727-41E6-8FEB-2008708904E2}"/>
                </c:ext>
              </c:extLst>
            </c:dLbl>
            <c:dLbl>
              <c:idx val="3"/>
              <c:layout>
                <c:manualLayout>
                  <c:x val="-7.2152887139107627E-2"/>
                  <c:y val="-1.4897579143389267E-2"/>
                </c:manualLayout>
              </c:layout>
              <c:tx>
                <c:rich>
                  <a:bodyPr/>
                  <a:lstStyle/>
                  <a:p>
                    <a:fld id="{40A8462A-3FD0-4DA9-ACB5-E8D0D583F4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727-41E6-8FEB-2008708904E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727-41E6-8FEB-2008708904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27-41E6-8FEB-2008708904E2}"/>
                </c:ext>
              </c:extLst>
            </c:dLbl>
            <c:dLbl>
              <c:idx val="6"/>
              <c:layout>
                <c:manualLayout>
                  <c:x val="-4.7152887139107612E-2"/>
                  <c:y val="-3.3519553072625718E-2"/>
                </c:manualLayout>
              </c:layout>
              <c:tx>
                <c:rich>
                  <a:bodyPr/>
                  <a:lstStyle/>
                  <a:p>
                    <a:fld id="{9794EFD8-1019-4B92-ACE5-3BF34460D6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727-41E6-8FEB-2008708904E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27-41E6-8FEB-2008708904E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727-41E6-8FEB-2008708904E2}"/>
                </c:ext>
              </c:extLst>
            </c:dLbl>
            <c:dLbl>
              <c:idx val="9"/>
              <c:layout>
                <c:manualLayout>
                  <c:x val="-2.7708442694663167E-2"/>
                  <c:y val="-3.3519553072625718E-2"/>
                </c:manualLayout>
              </c:layout>
              <c:tx>
                <c:rich>
                  <a:bodyPr/>
                  <a:lstStyle/>
                  <a:p>
                    <a:fld id="{602A44B8-A3E6-476D-8903-942FC65D28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727-41E6-8FEB-2008708904E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727-41E6-8FEB-2008708904E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727-41E6-8FEB-2008708904E2}"/>
                </c:ext>
              </c:extLst>
            </c:dLbl>
            <c:dLbl>
              <c:idx val="12"/>
              <c:layout>
                <c:manualLayout>
                  <c:x val="-1.1041776027996398E-2"/>
                  <c:y val="-1.4897579143389267E-2"/>
                </c:manualLayout>
              </c:layout>
              <c:tx>
                <c:rich>
                  <a:bodyPr/>
                  <a:lstStyle/>
                  <a:p>
                    <a:fld id="{6A9FA3BA-98D0-4B3E-8D66-0A01CC16DE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727-41E6-8FEB-2008708904E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727-41E6-8FEB-2008708904E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727-41E6-8FEB-2008708904E2}"/>
                </c:ext>
              </c:extLst>
            </c:dLbl>
            <c:dLbl>
              <c:idx val="15"/>
              <c:layout>
                <c:manualLayout>
                  <c:x val="-1.4602370976305181E-2"/>
                  <c:y val="1.69469394215169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006EF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fld id="{1E4A9322-3E16-4C16-B333-72E58FF6AA89}" type="CELLRANGE">
                      <a:rPr lang="en-US" altLang="zh-CN"/>
                      <a:pPr>
                        <a:defRPr sz="1200">
                          <a:solidFill>
                            <a:srgbClr val="006EF0"/>
                          </a:solidFill>
                          <a:latin typeface="Arial Narrow" panose="020B0606020202030204" pitchFamily="34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006EF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608024100030796E-2"/>
                      <c:h val="5.53837428612880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727-41E6-8FEB-2008708904E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727-41E6-8FEB-200870890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6EF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豪华仪表盘2!$D$3:$D$19</c:f>
              <c:numCache>
                <c:formatCode>General</c:formatCode>
                <c:ptCount val="17"/>
                <c:pt idx="0">
                  <c:v>-1.4782072520180589</c:v>
                </c:pt>
                <c:pt idx="1">
                  <c:v>-1.2010433922646728</c:v>
                </c:pt>
                <c:pt idx="3">
                  <c:v>-1.4782072520180589</c:v>
                </c:pt>
                <c:pt idx="4">
                  <c:v>-1.2010433922646728</c:v>
                </c:pt>
                <c:pt idx="6">
                  <c:v>-0.61229349178414383</c:v>
                </c:pt>
                <c:pt idx="7">
                  <c:v>-0.49748846207461683</c:v>
                </c:pt>
                <c:pt idx="9">
                  <c:v>0.61229349178414361</c:v>
                </c:pt>
                <c:pt idx="10">
                  <c:v>0.49748846207461667</c:v>
                </c:pt>
                <c:pt idx="12">
                  <c:v>1.4782072520180589</c:v>
                </c:pt>
                <c:pt idx="13">
                  <c:v>1.2010433922646728</c:v>
                </c:pt>
                <c:pt idx="15">
                  <c:v>1.4782072520180591</c:v>
                </c:pt>
                <c:pt idx="16">
                  <c:v>1.201043392264673</c:v>
                </c:pt>
              </c:numCache>
            </c:numRef>
          </c:xVal>
          <c:yVal>
            <c:numRef>
              <c:f>豪华仪表盘2!$E$3:$E$19</c:f>
              <c:numCache>
                <c:formatCode>General</c:formatCode>
                <c:ptCount val="17"/>
                <c:pt idx="0">
                  <c:v>-0.61229349178414372</c:v>
                </c:pt>
                <c:pt idx="1">
                  <c:v>-0.49748846207461672</c:v>
                </c:pt>
                <c:pt idx="3">
                  <c:v>0.61229349178414372</c:v>
                </c:pt>
                <c:pt idx="4">
                  <c:v>0.49748846207461672</c:v>
                </c:pt>
                <c:pt idx="6">
                  <c:v>1.4782072520180589</c:v>
                </c:pt>
                <c:pt idx="7">
                  <c:v>1.2010433922646728</c:v>
                </c:pt>
                <c:pt idx="9">
                  <c:v>1.4782072520180589</c:v>
                </c:pt>
                <c:pt idx="10">
                  <c:v>1.2010433922646728</c:v>
                </c:pt>
                <c:pt idx="12">
                  <c:v>0.61229349178414383</c:v>
                </c:pt>
                <c:pt idx="13">
                  <c:v>0.49748846207461689</c:v>
                </c:pt>
                <c:pt idx="15">
                  <c:v>-0.61229349178414283</c:v>
                </c:pt>
                <c:pt idx="16">
                  <c:v>-0.497488462074616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豪华仪表盘2!$C$3:$C$19</c15:f>
                <c15:dlblRangeCache>
                  <c:ptCount val="17"/>
                  <c:pt idx="0">
                    <c:v>0</c:v>
                  </c:pt>
                  <c:pt idx="1">
                    <c:v>0</c:v>
                  </c:pt>
                  <c:pt idx="3">
                    <c:v>20</c:v>
                  </c:pt>
                  <c:pt idx="4">
                    <c:v>20</c:v>
                  </c:pt>
                  <c:pt idx="6">
                    <c:v>40</c:v>
                  </c:pt>
                  <c:pt idx="7">
                    <c:v>40</c:v>
                  </c:pt>
                  <c:pt idx="9">
                    <c:v>60</c:v>
                  </c:pt>
                  <c:pt idx="10">
                    <c:v>60</c:v>
                  </c:pt>
                  <c:pt idx="12">
                    <c:v>80</c:v>
                  </c:pt>
                  <c:pt idx="13">
                    <c:v>80</c:v>
                  </c:pt>
                  <c:pt idx="15">
                    <c:v>100</c:v>
                  </c:pt>
                  <c:pt idx="16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3727-41E6-8FEB-2008708904E2}"/>
            </c:ext>
          </c:extLst>
        </c:ser>
        <c:ser>
          <c:idx val="7"/>
          <c:order val="4"/>
          <c:tx>
            <c:strRef>
              <c:f>豪华仪表盘2!$K$7</c:f>
              <c:strCache>
                <c:ptCount val="1"/>
                <c:pt idx="0">
                  <c:v>光点</c:v>
                </c:pt>
              </c:strCache>
            </c:strRef>
          </c:tx>
          <c:spPr>
            <a:ln w="19050" cap="rnd">
              <a:solidFill>
                <a:srgbClr val="282A36"/>
              </a:solidFill>
              <a:round/>
            </a:ln>
            <a:effectLst>
              <a:glow rad="482600">
                <a:schemeClr val="accent1">
                  <a:alpha val="30000"/>
                </a:schemeClr>
              </a:glo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>
                <a:glow rad="482600">
                  <a:schemeClr val="accent1">
                    <a:alpha val="30000"/>
                  </a:schemeClr>
                </a:glo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727-41E6-8FEB-200870890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豪华仪表盘2!$L$7</c:f>
              <c:numCache>
                <c:formatCode>General</c:formatCode>
                <c:ptCount val="1"/>
                <c:pt idx="0">
                  <c:v>0.64944804833018355</c:v>
                </c:pt>
              </c:numCache>
            </c:numRef>
          </c:xVal>
          <c:yVal>
            <c:numRef>
              <c:f>豪华仪表盘2!$M$7</c:f>
              <c:numCache>
                <c:formatCode>General</c:formatCode>
                <c:ptCount val="1"/>
                <c:pt idx="0">
                  <c:v>0.76040596560003104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727-41E6-8FEB-2008708904E2}"/>
            </c:ext>
          </c:extLst>
        </c:ser>
        <c:ser>
          <c:idx val="2"/>
          <c:order val="5"/>
          <c:tx>
            <c:strRef>
              <c:f>豪华仪表盘2!$K$8</c:f>
              <c:strCache>
                <c:ptCount val="1"/>
                <c:pt idx="0">
                  <c:v>标签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6B500AB-31D5-4B40-84A5-9D1B6F0DD1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727-41E6-8FEB-200870890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豪华仪表盘2!$L$8</c:f>
              <c:numCache>
                <c:formatCode>General</c:formatCode>
                <c:ptCount val="1"/>
                <c:pt idx="0">
                  <c:v>0.77933765799622023</c:v>
                </c:pt>
              </c:numCache>
            </c:numRef>
          </c:xVal>
          <c:yVal>
            <c:numRef>
              <c:f>豪华仪表盘2!$M$8</c:f>
              <c:numCache>
                <c:formatCode>General</c:formatCode>
                <c:ptCount val="1"/>
                <c:pt idx="0">
                  <c:v>0.91248715872003716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豪华仪表盘2!$M$10</c15:f>
                <c15:dlblRangeCache>
                  <c:ptCount val="1"/>
                  <c:pt idx="0">
                    <c:v>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3727-41E6-8FEB-20087089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44344"/>
        <c:axId val="567353528"/>
      </c:scatterChart>
      <c:valAx>
        <c:axId val="567353528"/>
        <c:scaling>
          <c:orientation val="minMax"/>
          <c:min val="-2"/>
        </c:scaling>
        <c:delete val="1"/>
        <c:axPos val="r"/>
        <c:numFmt formatCode="General" sourceLinked="1"/>
        <c:majorTickMark val="out"/>
        <c:minorTickMark val="none"/>
        <c:tickLblPos val="nextTo"/>
        <c:crossAx val="567344344"/>
        <c:crosses val="max"/>
        <c:crossBetween val="midCat"/>
      </c:valAx>
      <c:valAx>
        <c:axId val="5673443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73535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rgbClr val="050505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193717720768"/>
          <c:y val="1.5348004576351033E-2"/>
          <c:w val="0.76897256794513591"/>
          <c:h val="0.97797536846355748"/>
        </c:manualLayout>
      </c:layout>
      <c:doughnutChart>
        <c:varyColors val="1"/>
        <c:ser>
          <c:idx val="4"/>
          <c:order val="4"/>
          <c:tx>
            <c:v>圆环1</c:v>
          </c:tx>
          <c:spPr>
            <a:noFill/>
            <a:ln>
              <a:solidFill>
                <a:srgbClr val="FFFF00"/>
              </a:solidFill>
            </a:ln>
          </c:spPr>
          <c:dPt>
            <c:idx val="0"/>
            <c:bubble3D val="0"/>
            <c:spPr>
              <a:noFill/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4E-4124-BF31-F9465F6B5381}"/>
              </c:ext>
            </c:extLst>
          </c:dPt>
          <c:dPt>
            <c:idx val="1"/>
            <c:bubble3D val="0"/>
            <c:spPr>
              <a:noFill/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4E-4124-BF31-F9465F6B5381}"/>
              </c:ext>
            </c:extLst>
          </c:dPt>
          <c:cat>
            <c:numRef>
              <c:f>豪华仪表盘2!$H$3:$H$61</c:f>
              <c:numCache>
                <c:formatCode>General</c:formatCode>
                <c:ptCount val="59"/>
                <c:pt idx="0">
                  <c:v>-1.5692564486451688</c:v>
                </c:pt>
                <c:pt idx="1">
                  <c:v>-1.4515622149967811</c:v>
                </c:pt>
                <c:pt idx="3">
                  <c:v>-1.6</c:v>
                </c:pt>
                <c:pt idx="4">
                  <c:v>-1.48</c:v>
                </c:pt>
                <c:pt idx="6">
                  <c:v>-1.5692564486451688</c:v>
                </c:pt>
                <c:pt idx="7">
                  <c:v>-1.4515622149967811</c:v>
                </c:pt>
                <c:pt idx="9">
                  <c:v>-1.4782072520180589</c:v>
                </c:pt>
                <c:pt idx="10">
                  <c:v>-1.3673417081167043</c:v>
                </c:pt>
                <c:pt idx="12">
                  <c:v>-1.3303513796840725</c:v>
                </c:pt>
                <c:pt idx="13">
                  <c:v>-1.230575026207767</c:v>
                </c:pt>
                <c:pt idx="15">
                  <c:v>-1.1313708498984762</c:v>
                </c:pt>
                <c:pt idx="16">
                  <c:v>-1.0465180361560904</c:v>
                </c:pt>
                <c:pt idx="18">
                  <c:v>-0.88891237283136371</c:v>
                </c:pt>
                <c:pt idx="19">
                  <c:v>-0.82224394486901142</c:v>
                </c:pt>
                <c:pt idx="21">
                  <c:v>-0.61229349178414383</c:v>
                </c:pt>
                <c:pt idx="22">
                  <c:v>-0.56637147990033299</c:v>
                </c:pt>
                <c:pt idx="24">
                  <c:v>-0.31214451522580533</c:v>
                </c:pt>
                <c:pt idx="25">
                  <c:v>-0.28873367658386995</c:v>
                </c:pt>
                <c:pt idx="27">
                  <c:v>-9.8011876392689601E-17</c:v>
                </c:pt>
                <c:pt idx="28">
                  <c:v>-9.0660985663237886E-17</c:v>
                </c:pt>
                <c:pt idx="30">
                  <c:v>0.31214451522580478</c:v>
                </c:pt>
                <c:pt idx="31">
                  <c:v>0.28873367658386939</c:v>
                </c:pt>
                <c:pt idx="33">
                  <c:v>0.61229349178414361</c:v>
                </c:pt>
                <c:pt idx="34">
                  <c:v>0.56637147990033276</c:v>
                </c:pt>
                <c:pt idx="36">
                  <c:v>0.88891237283136371</c:v>
                </c:pt>
                <c:pt idx="37">
                  <c:v>0.82224394486901142</c:v>
                </c:pt>
                <c:pt idx="39">
                  <c:v>1.131370849898476</c:v>
                </c:pt>
                <c:pt idx="40">
                  <c:v>1.0465180361560902</c:v>
                </c:pt>
                <c:pt idx="42">
                  <c:v>1.3303513796840727</c:v>
                </c:pt>
                <c:pt idx="43">
                  <c:v>1.230575026207767</c:v>
                </c:pt>
                <c:pt idx="45">
                  <c:v>1.4782072520180589</c:v>
                </c:pt>
                <c:pt idx="46">
                  <c:v>1.3673417081167043</c:v>
                </c:pt>
                <c:pt idx="48">
                  <c:v>1.5692564486451688</c:v>
                </c:pt>
                <c:pt idx="49">
                  <c:v>1.4515622149967811</c:v>
                </c:pt>
                <c:pt idx="51">
                  <c:v>1.6</c:v>
                </c:pt>
                <c:pt idx="52">
                  <c:v>1.48</c:v>
                </c:pt>
                <c:pt idx="54">
                  <c:v>1.569256448645169</c:v>
                </c:pt>
                <c:pt idx="55">
                  <c:v>1.4515622149967813</c:v>
                </c:pt>
                <c:pt idx="57">
                  <c:v>1.4782072520180591</c:v>
                </c:pt>
                <c:pt idx="58">
                  <c:v>1.3673417081167047</c:v>
                </c:pt>
              </c:numCache>
            </c:numRef>
          </c:cat>
          <c:val>
            <c:numRef>
              <c:f>豪华仪表盘2!$A$4:$A$5</c:f>
              <c:numCache>
                <c:formatCode>General</c:formatCode>
                <c:ptCount val="2"/>
                <c:pt idx="0">
                  <c:v>245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124-BF31-F9465F6B5381}"/>
            </c:ext>
          </c:extLst>
        </c:ser>
        <c:ser>
          <c:idx val="5"/>
          <c:order val="5"/>
          <c:tx>
            <c:v>圆环2</c:v>
          </c:tx>
          <c:spPr>
            <a:solidFill>
              <a:schemeClr val="tx1">
                <a:lumMod val="95000"/>
                <a:lumOff val="5000"/>
              </a:schemeClr>
            </a:solidFill>
            <a:ln w="6350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64E-4124-BF31-F9465F6B5381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64E-4124-BF31-F9465F6B5381}"/>
              </c:ext>
            </c:extLst>
          </c:dPt>
          <c:val>
            <c:numRef>
              <c:f>豪华仪表盘2!$A$4:$A$5</c:f>
              <c:numCache>
                <c:formatCode>General</c:formatCode>
                <c:ptCount val="2"/>
                <c:pt idx="0">
                  <c:v>245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4E-4124-BF31-F9465F6B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scatterChart>
        <c:scatterStyle val="lineMarker"/>
        <c:varyColors val="0"/>
        <c:ser>
          <c:idx val="1"/>
          <c:order val="0"/>
          <c:tx>
            <c:strRef>
              <c:f>豪华仪表盘2!$H$1</c:f>
              <c:strCache>
                <c:ptCount val="1"/>
                <c:pt idx="0">
                  <c:v>小刻度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豪华仪表盘2!$H$3:$H$61</c:f>
              <c:numCache>
                <c:formatCode>General</c:formatCode>
                <c:ptCount val="59"/>
                <c:pt idx="0">
                  <c:v>-1.5692564486451688</c:v>
                </c:pt>
                <c:pt idx="1">
                  <c:v>-1.4515622149967811</c:v>
                </c:pt>
                <c:pt idx="3">
                  <c:v>-1.6</c:v>
                </c:pt>
                <c:pt idx="4">
                  <c:v>-1.48</c:v>
                </c:pt>
                <c:pt idx="6">
                  <c:v>-1.5692564486451688</c:v>
                </c:pt>
                <c:pt idx="7">
                  <c:v>-1.4515622149967811</c:v>
                </c:pt>
                <c:pt idx="9">
                  <c:v>-1.4782072520180589</c:v>
                </c:pt>
                <c:pt idx="10">
                  <c:v>-1.3673417081167043</c:v>
                </c:pt>
                <c:pt idx="12">
                  <c:v>-1.3303513796840725</c:v>
                </c:pt>
                <c:pt idx="13">
                  <c:v>-1.230575026207767</c:v>
                </c:pt>
                <c:pt idx="15">
                  <c:v>-1.1313708498984762</c:v>
                </c:pt>
                <c:pt idx="16">
                  <c:v>-1.0465180361560904</c:v>
                </c:pt>
                <c:pt idx="18">
                  <c:v>-0.88891237283136371</c:v>
                </c:pt>
                <c:pt idx="19">
                  <c:v>-0.82224394486901142</c:v>
                </c:pt>
                <c:pt idx="21">
                  <c:v>-0.61229349178414383</c:v>
                </c:pt>
                <c:pt idx="22">
                  <c:v>-0.56637147990033299</c:v>
                </c:pt>
                <c:pt idx="24">
                  <c:v>-0.31214451522580533</c:v>
                </c:pt>
                <c:pt idx="25">
                  <c:v>-0.28873367658386995</c:v>
                </c:pt>
                <c:pt idx="27">
                  <c:v>-9.8011876392689601E-17</c:v>
                </c:pt>
                <c:pt idx="28">
                  <c:v>-9.0660985663237886E-17</c:v>
                </c:pt>
                <c:pt idx="30">
                  <c:v>0.31214451522580478</c:v>
                </c:pt>
                <c:pt idx="31">
                  <c:v>0.28873367658386939</c:v>
                </c:pt>
                <c:pt idx="33">
                  <c:v>0.61229349178414361</c:v>
                </c:pt>
                <c:pt idx="34">
                  <c:v>0.56637147990033276</c:v>
                </c:pt>
                <c:pt idx="36">
                  <c:v>0.88891237283136371</c:v>
                </c:pt>
                <c:pt idx="37">
                  <c:v>0.82224394486901142</c:v>
                </c:pt>
                <c:pt idx="39">
                  <c:v>1.131370849898476</c:v>
                </c:pt>
                <c:pt idx="40">
                  <c:v>1.0465180361560902</c:v>
                </c:pt>
                <c:pt idx="42">
                  <c:v>1.3303513796840727</c:v>
                </c:pt>
                <c:pt idx="43">
                  <c:v>1.230575026207767</c:v>
                </c:pt>
                <c:pt idx="45">
                  <c:v>1.4782072520180589</c:v>
                </c:pt>
                <c:pt idx="46">
                  <c:v>1.3673417081167043</c:v>
                </c:pt>
                <c:pt idx="48">
                  <c:v>1.5692564486451688</c:v>
                </c:pt>
                <c:pt idx="49">
                  <c:v>1.4515622149967811</c:v>
                </c:pt>
                <c:pt idx="51">
                  <c:v>1.6</c:v>
                </c:pt>
                <c:pt idx="52">
                  <c:v>1.48</c:v>
                </c:pt>
                <c:pt idx="54">
                  <c:v>1.569256448645169</c:v>
                </c:pt>
                <c:pt idx="55">
                  <c:v>1.4515622149967813</c:v>
                </c:pt>
                <c:pt idx="57">
                  <c:v>1.4782072520180591</c:v>
                </c:pt>
                <c:pt idx="58">
                  <c:v>1.3673417081167047</c:v>
                </c:pt>
              </c:numCache>
            </c:numRef>
          </c:xVal>
          <c:yVal>
            <c:numRef>
              <c:f>豪华仪表盘2!$I$3:$I$61</c:f>
              <c:numCache>
                <c:formatCode>General</c:formatCode>
                <c:ptCount val="59"/>
                <c:pt idx="0">
                  <c:v>-0.31214451522580522</c:v>
                </c:pt>
                <c:pt idx="1">
                  <c:v>-0.28873367658386978</c:v>
                </c:pt>
                <c:pt idx="3">
                  <c:v>0</c:v>
                </c:pt>
                <c:pt idx="4">
                  <c:v>0</c:v>
                </c:pt>
                <c:pt idx="6">
                  <c:v>0.31214451522580522</c:v>
                </c:pt>
                <c:pt idx="7">
                  <c:v>0.28873367658386978</c:v>
                </c:pt>
                <c:pt idx="9">
                  <c:v>0.61229349178414372</c:v>
                </c:pt>
                <c:pt idx="10">
                  <c:v>0.56637147990033287</c:v>
                </c:pt>
                <c:pt idx="12">
                  <c:v>0.88891237283136348</c:v>
                </c:pt>
                <c:pt idx="13">
                  <c:v>0.8222439448690112</c:v>
                </c:pt>
                <c:pt idx="15">
                  <c:v>1.131370849898476</c:v>
                </c:pt>
                <c:pt idx="16">
                  <c:v>1.0465180361560902</c:v>
                </c:pt>
                <c:pt idx="18">
                  <c:v>1.3303513796840725</c:v>
                </c:pt>
                <c:pt idx="19">
                  <c:v>1.230575026207767</c:v>
                </c:pt>
                <c:pt idx="21">
                  <c:v>1.4782072520180589</c:v>
                </c:pt>
                <c:pt idx="22">
                  <c:v>1.3673417081167043</c:v>
                </c:pt>
                <c:pt idx="24">
                  <c:v>1.5692564486451688</c:v>
                </c:pt>
                <c:pt idx="25">
                  <c:v>1.4515622149967811</c:v>
                </c:pt>
                <c:pt idx="27">
                  <c:v>1.6</c:v>
                </c:pt>
                <c:pt idx="28">
                  <c:v>1.48</c:v>
                </c:pt>
                <c:pt idx="30">
                  <c:v>1.569256448645169</c:v>
                </c:pt>
                <c:pt idx="31">
                  <c:v>1.4515622149967813</c:v>
                </c:pt>
                <c:pt idx="33">
                  <c:v>1.4782072520180589</c:v>
                </c:pt>
                <c:pt idx="34">
                  <c:v>1.3673417081167043</c:v>
                </c:pt>
                <c:pt idx="36">
                  <c:v>1.3303513796840722</c:v>
                </c:pt>
                <c:pt idx="37">
                  <c:v>1.2305750262077668</c:v>
                </c:pt>
                <c:pt idx="39">
                  <c:v>1.1313708498984762</c:v>
                </c:pt>
                <c:pt idx="40">
                  <c:v>1.0465180361560904</c:v>
                </c:pt>
                <c:pt idx="42">
                  <c:v>0.88891237283136348</c:v>
                </c:pt>
                <c:pt idx="43">
                  <c:v>0.8222439448690112</c:v>
                </c:pt>
                <c:pt idx="45">
                  <c:v>0.61229349178414383</c:v>
                </c:pt>
                <c:pt idx="46">
                  <c:v>0.56637147990033299</c:v>
                </c:pt>
                <c:pt idx="48">
                  <c:v>0.31214451522580511</c:v>
                </c:pt>
                <c:pt idx="49">
                  <c:v>0.28873367658386967</c:v>
                </c:pt>
                <c:pt idx="51">
                  <c:v>1.960237527853792E-16</c:v>
                </c:pt>
                <c:pt idx="52">
                  <c:v>1.8132197132647577E-16</c:v>
                </c:pt>
                <c:pt idx="54">
                  <c:v>-0.31214451522580466</c:v>
                </c:pt>
                <c:pt idx="55">
                  <c:v>-0.28873367658386934</c:v>
                </c:pt>
                <c:pt idx="57">
                  <c:v>-0.61229349178414283</c:v>
                </c:pt>
                <c:pt idx="58">
                  <c:v>-0.5663714799003321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4E-4124-BF31-F9465F6B5381}"/>
            </c:ext>
          </c:extLst>
        </c:ser>
        <c:ser>
          <c:idx val="0"/>
          <c:order val="1"/>
          <c:tx>
            <c:strRef>
              <c:f>豪华仪表盘2!$D$1</c:f>
              <c:strCache>
                <c:ptCount val="1"/>
                <c:pt idx="0">
                  <c:v>大刻度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glow rad="63500">
                <a:srgbClr val="006EF0">
                  <a:alpha val="20000"/>
                </a:srgb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3437664041994751E-2"/>
                  <c:y val="1.11731843575419E-2"/>
                </c:manualLayout>
              </c:layout>
              <c:tx>
                <c:rich>
                  <a:bodyPr/>
                  <a:lstStyle/>
                  <a:p>
                    <a:fld id="{7B7352BC-97D5-4036-B32E-A4499FCED1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64E-4124-BF31-F9465F6B538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4E-4124-BF31-F9465F6B53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4E-4124-BF31-F9465F6B5381}"/>
                </c:ext>
              </c:extLst>
            </c:dLbl>
            <c:dLbl>
              <c:idx val="3"/>
              <c:layout>
                <c:manualLayout>
                  <c:x val="-7.2152887139107627E-2"/>
                  <c:y val="-1.4897579143389267E-2"/>
                </c:manualLayout>
              </c:layout>
              <c:tx>
                <c:rich>
                  <a:bodyPr/>
                  <a:lstStyle/>
                  <a:p>
                    <a:fld id="{616788DA-23C9-4593-8B0C-41176EACBA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64E-4124-BF31-F9465F6B53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4E-4124-BF31-F9465F6B53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4E-4124-BF31-F9465F6B5381}"/>
                </c:ext>
              </c:extLst>
            </c:dLbl>
            <c:dLbl>
              <c:idx val="6"/>
              <c:layout>
                <c:manualLayout>
                  <c:x val="-4.7152887139107612E-2"/>
                  <c:y val="-3.3519553072625718E-2"/>
                </c:manualLayout>
              </c:layout>
              <c:tx>
                <c:rich>
                  <a:bodyPr/>
                  <a:lstStyle/>
                  <a:p>
                    <a:fld id="{BC680CE3-4652-4E1E-BBA7-3D70E47262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64E-4124-BF31-F9465F6B538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4E-4124-BF31-F9465F6B53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4E-4124-BF31-F9465F6B5381}"/>
                </c:ext>
              </c:extLst>
            </c:dLbl>
            <c:dLbl>
              <c:idx val="9"/>
              <c:layout>
                <c:manualLayout>
                  <c:x val="-2.7708442694663167E-2"/>
                  <c:y val="-3.3519553072625718E-2"/>
                </c:manualLayout>
              </c:layout>
              <c:tx>
                <c:rich>
                  <a:bodyPr/>
                  <a:lstStyle/>
                  <a:p>
                    <a:fld id="{891BCF1D-30BA-4D82-9AAE-434B356BCB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64E-4124-BF31-F9465F6B538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4E-4124-BF31-F9465F6B53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4E-4124-BF31-F9465F6B5381}"/>
                </c:ext>
              </c:extLst>
            </c:dLbl>
            <c:dLbl>
              <c:idx val="12"/>
              <c:layout>
                <c:manualLayout>
                  <c:x val="-1.1041776027996398E-2"/>
                  <c:y val="-1.4897579143389267E-2"/>
                </c:manualLayout>
              </c:layout>
              <c:tx>
                <c:rich>
                  <a:bodyPr/>
                  <a:lstStyle/>
                  <a:p>
                    <a:fld id="{4302FB72-D6A6-4ADE-A1C5-9791F8A6C5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64E-4124-BF31-F9465F6B538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64E-4124-BF31-F9465F6B53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64E-4124-BF31-F9465F6B5381}"/>
                </c:ext>
              </c:extLst>
            </c:dLbl>
            <c:dLbl>
              <c:idx val="15"/>
              <c:layout>
                <c:manualLayout>
                  <c:x val="-1.6008841048726206E-2"/>
                  <c:y val="1.52718975454700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006EF0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fld id="{EB985001-B091-4331-8E53-EF9364833411}" type="CELLRANGE">
                      <a:rPr lang="en-US" altLang="zh-CN"/>
                      <a:pPr>
                        <a:defRPr sz="1200">
                          <a:solidFill>
                            <a:srgbClr val="006EF0"/>
                          </a:solidFill>
                          <a:latin typeface="Arial Narrow" panose="020B0606020202030204" pitchFamily="34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006EF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795083955188741E-2"/>
                      <c:h val="5.203365910919426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64E-4124-BF31-F9465F6B538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64E-4124-BF31-F9465F6B5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6EF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豪华仪表盘2!$D$3:$D$19</c:f>
              <c:numCache>
                <c:formatCode>General</c:formatCode>
                <c:ptCount val="17"/>
                <c:pt idx="0">
                  <c:v>-1.4782072520180589</c:v>
                </c:pt>
                <c:pt idx="1">
                  <c:v>-1.2010433922646728</c:v>
                </c:pt>
                <c:pt idx="3">
                  <c:v>-1.4782072520180589</c:v>
                </c:pt>
                <c:pt idx="4">
                  <c:v>-1.2010433922646728</c:v>
                </c:pt>
                <c:pt idx="6">
                  <c:v>-0.61229349178414383</c:v>
                </c:pt>
                <c:pt idx="7">
                  <c:v>-0.49748846207461683</c:v>
                </c:pt>
                <c:pt idx="9">
                  <c:v>0.61229349178414361</c:v>
                </c:pt>
                <c:pt idx="10">
                  <c:v>0.49748846207461667</c:v>
                </c:pt>
                <c:pt idx="12">
                  <c:v>1.4782072520180589</c:v>
                </c:pt>
                <c:pt idx="13">
                  <c:v>1.2010433922646728</c:v>
                </c:pt>
                <c:pt idx="15">
                  <c:v>1.4782072520180591</c:v>
                </c:pt>
                <c:pt idx="16">
                  <c:v>1.201043392264673</c:v>
                </c:pt>
              </c:numCache>
            </c:numRef>
          </c:xVal>
          <c:yVal>
            <c:numRef>
              <c:f>豪华仪表盘2!$E$3:$E$19</c:f>
              <c:numCache>
                <c:formatCode>General</c:formatCode>
                <c:ptCount val="17"/>
                <c:pt idx="0">
                  <c:v>-0.61229349178414372</c:v>
                </c:pt>
                <c:pt idx="1">
                  <c:v>-0.49748846207461672</c:v>
                </c:pt>
                <c:pt idx="3">
                  <c:v>0.61229349178414372</c:v>
                </c:pt>
                <c:pt idx="4">
                  <c:v>0.49748846207461672</c:v>
                </c:pt>
                <c:pt idx="6">
                  <c:v>1.4782072520180589</c:v>
                </c:pt>
                <c:pt idx="7">
                  <c:v>1.2010433922646728</c:v>
                </c:pt>
                <c:pt idx="9">
                  <c:v>1.4782072520180589</c:v>
                </c:pt>
                <c:pt idx="10">
                  <c:v>1.2010433922646728</c:v>
                </c:pt>
                <c:pt idx="12">
                  <c:v>0.61229349178414383</c:v>
                </c:pt>
                <c:pt idx="13">
                  <c:v>0.49748846207461689</c:v>
                </c:pt>
                <c:pt idx="15">
                  <c:v>-0.61229349178414283</c:v>
                </c:pt>
                <c:pt idx="16">
                  <c:v>-0.497488462074616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豪华仪表盘2!$C$3:$C$19</c15:f>
                <c15:dlblRangeCache>
                  <c:ptCount val="17"/>
                  <c:pt idx="0">
                    <c:v>0</c:v>
                  </c:pt>
                  <c:pt idx="1">
                    <c:v>0</c:v>
                  </c:pt>
                  <c:pt idx="3">
                    <c:v>20</c:v>
                  </c:pt>
                  <c:pt idx="4">
                    <c:v>20</c:v>
                  </c:pt>
                  <c:pt idx="6">
                    <c:v>40</c:v>
                  </c:pt>
                  <c:pt idx="7">
                    <c:v>40</c:v>
                  </c:pt>
                  <c:pt idx="9">
                    <c:v>60</c:v>
                  </c:pt>
                  <c:pt idx="10">
                    <c:v>60</c:v>
                  </c:pt>
                  <c:pt idx="12">
                    <c:v>80</c:v>
                  </c:pt>
                  <c:pt idx="13">
                    <c:v>80</c:v>
                  </c:pt>
                  <c:pt idx="15">
                    <c:v>100</c:v>
                  </c:pt>
                  <c:pt idx="16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264E-4124-BF31-F9465F6B5381}"/>
            </c:ext>
          </c:extLst>
        </c:ser>
        <c:ser>
          <c:idx val="2"/>
          <c:order val="2"/>
          <c:tx>
            <c:strRef>
              <c:f>豪华仪表盘2!$K$2</c:f>
              <c:strCache>
                <c:ptCount val="1"/>
                <c:pt idx="0">
                  <c:v>指针</c:v>
                </c:pt>
              </c:strCache>
            </c:strRef>
          </c:tx>
          <c:spPr>
            <a:ln w="19050" cap="rnd">
              <a:solidFill>
                <a:srgbClr val="006EF0"/>
              </a:solidFill>
              <a:round/>
            </a:ln>
            <a:effectLst/>
          </c:spPr>
          <c:marker>
            <c:symbol val="none"/>
          </c:marker>
          <c:xVal>
            <c:numRef>
              <c:f>豪华仪表盘2!$L$3:$L$5</c:f>
              <c:numCache>
                <c:formatCode>General</c:formatCode>
                <c:ptCount val="3"/>
                <c:pt idx="0">
                  <c:v>0.84428246282923869</c:v>
                </c:pt>
                <c:pt idx="1">
                  <c:v>0</c:v>
                </c:pt>
                <c:pt idx="2">
                  <c:v>-0.25328473884877162</c:v>
                </c:pt>
              </c:numCache>
            </c:numRef>
          </c:xVal>
          <c:yVal>
            <c:numRef>
              <c:f>豪华仪表盘2!$M$3:$M$5</c:f>
              <c:numCache>
                <c:formatCode>General</c:formatCode>
                <c:ptCount val="3"/>
                <c:pt idx="0">
                  <c:v>0.98852775528004044</c:v>
                </c:pt>
                <c:pt idx="1">
                  <c:v>0</c:v>
                </c:pt>
                <c:pt idx="2">
                  <c:v>-0.2965583265840121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64E-4124-BF31-F9465F6B5381}"/>
            </c:ext>
          </c:extLst>
        </c:ser>
        <c:ser>
          <c:idx val="3"/>
          <c:order val="3"/>
          <c:tx>
            <c:v>原点辅助</c:v>
          </c:tx>
          <c:spPr>
            <a:ln w="19050" cap="rnd">
              <a:solidFill>
                <a:schemeClr val="accent4"/>
              </a:solidFill>
              <a:round/>
            </a:ln>
            <a:effectLst>
              <a:glow rad="127000">
                <a:srgbClr val="006EF0">
                  <a:alpha val="30000"/>
                </a:srgbClr>
              </a:glow>
            </a:effectLst>
          </c:spPr>
          <c:marker>
            <c:symbol val="circle"/>
            <c:size val="12"/>
            <c:spPr>
              <a:solidFill>
                <a:srgbClr val="006EF0"/>
              </a:solidFill>
              <a:ln w="9525">
                <a:solidFill>
                  <a:srgbClr val="006EF0"/>
                </a:solidFill>
              </a:ln>
              <a:effectLst>
                <a:glow rad="127000">
                  <a:srgbClr val="006EF0">
                    <a:alpha val="30000"/>
                  </a:srgbClr>
                </a:glow>
              </a:effectLst>
            </c:spPr>
          </c:marker>
          <c:xVal>
            <c:numRef>
              <c:f>豪华仪表盘2!$L$4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豪华仪表盘2!$M$4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64E-4124-BF31-F9465F6B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44344"/>
        <c:axId val="567353528"/>
      </c:scatterChart>
      <c:valAx>
        <c:axId val="567353528"/>
        <c:scaling>
          <c:orientation val="minMax"/>
          <c:min val="-2"/>
        </c:scaling>
        <c:delete val="1"/>
        <c:axPos val="r"/>
        <c:numFmt formatCode="General" sourceLinked="1"/>
        <c:majorTickMark val="out"/>
        <c:minorTickMark val="none"/>
        <c:tickLblPos val="nextTo"/>
        <c:crossAx val="567344344"/>
        <c:crosses val="max"/>
        <c:crossBetween val="midCat"/>
      </c:valAx>
      <c:valAx>
        <c:axId val="5673443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73535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rgbClr val="050505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product.dangdang.com/23626444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emf"/><Relationship Id="rId4" Type="http://schemas.openxmlformats.org/officeDocument/2006/relationships/hyperlink" Target="http://study.163.com/u/aluolh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11</xdr:row>
      <xdr:rowOff>0</xdr:rowOff>
    </xdr:from>
    <xdr:to>
      <xdr:col>5</xdr:col>
      <xdr:colOff>529136</xdr:colOff>
      <xdr:row>28</xdr:row>
      <xdr:rowOff>15240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2B7CA-1384-4D88-B317-77185B512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" y="2270760"/>
          <a:ext cx="2114096" cy="2994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</xdr:colOff>
      <xdr:row>0</xdr:row>
      <xdr:rowOff>167640</xdr:rowOff>
    </xdr:from>
    <xdr:to>
      <xdr:col>23</xdr:col>
      <xdr:colOff>110490</xdr:colOff>
      <xdr:row>18</xdr:row>
      <xdr:rowOff>158115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86D52B-E875-4DCC-A6AA-2978D9A0A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167640</xdr:colOff>
      <xdr:row>39</xdr:row>
      <xdr:rowOff>169546</xdr:rowOff>
    </xdr:from>
    <xdr:to>
      <xdr:col>23</xdr:col>
      <xdr:colOff>226695</xdr:colOff>
      <xdr:row>57</xdr:row>
      <xdr:rowOff>150496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6E0B4B-C36E-456A-B46A-708EA4A63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62864</xdr:colOff>
      <xdr:row>61</xdr:row>
      <xdr:rowOff>184785</xdr:rowOff>
    </xdr:from>
    <xdr:to>
      <xdr:col>22</xdr:col>
      <xdr:colOff>531495</xdr:colOff>
      <xdr:row>80</xdr:row>
      <xdr:rowOff>46496</xdr:rowOff>
    </xdr:to>
    <xdr:pic>
      <xdr:nvPicPr>
        <xdr:cNvPr id="4" name="图片 3" descr="C:\Users\aluo\AppData\Roaming\Tencent\Users\171765401\QQ\WinTemp\RichOle\HO$0W%}(I%{ETB_K@OKHZS2.png">
          <a:extLst>
            <a:ext uri="{FF2B5EF4-FFF2-40B4-BE49-F238E27FC236}">
              <a16:creationId xmlns:a16="http://schemas.microsoft.com/office/drawing/2014/main" id="{1C0F60B0-3AA7-4365-8727-A51BF64E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0284" y="11805285"/>
          <a:ext cx="4478656" cy="3481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43</xdr:row>
      <xdr:rowOff>68580</xdr:rowOff>
    </xdr:from>
    <xdr:to>
      <xdr:col>14</xdr:col>
      <xdr:colOff>1167765</xdr:colOff>
      <xdr:row>48</xdr:row>
      <xdr:rowOff>125730</xdr:rowOff>
    </xdr:to>
    <xdr:pic>
      <xdr:nvPicPr>
        <xdr:cNvPr id="5" name="图片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1D8BD7-EF1D-4151-88C7-04B1D5453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8840" y="8260080"/>
          <a:ext cx="384429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243840</xdr:colOff>
      <xdr:row>13</xdr:row>
      <xdr:rowOff>76200</xdr:rowOff>
    </xdr:from>
    <xdr:to>
      <xdr:col>15</xdr:col>
      <xdr:colOff>1905</xdr:colOff>
      <xdr:row>18</xdr:row>
      <xdr:rowOff>133350</xdr:rowOff>
    </xdr:to>
    <xdr:pic>
      <xdr:nvPicPr>
        <xdr:cNvPr id="6" name="图片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67B55C-E820-464E-A420-91EFA223D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4080" y="2552700"/>
          <a:ext cx="384429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74294</xdr:colOff>
      <xdr:row>20</xdr:row>
      <xdr:rowOff>158115</xdr:rowOff>
    </xdr:from>
    <xdr:to>
      <xdr:col>23</xdr:col>
      <xdr:colOff>171450</xdr:colOff>
      <xdr:row>38</xdr:row>
      <xdr:rowOff>100965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B115808F-3945-4DFA-84F4-6A3E19C1170D}"/>
            </a:ext>
          </a:extLst>
        </xdr:cNvPr>
        <xdr:cNvGrpSpPr/>
      </xdr:nvGrpSpPr>
      <xdr:grpSpPr>
        <a:xfrm>
          <a:off x="9265919" y="4349115"/>
          <a:ext cx="4364356" cy="3714750"/>
          <a:chOff x="8010524" y="3838575"/>
          <a:chExt cx="4362451" cy="3714750"/>
        </a:xfrm>
      </xdr:grpSpPr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C2CC59C8-5A54-47FC-B115-638DF53D0C88}"/>
              </a:ext>
            </a:extLst>
          </xdr:cNvPr>
          <xdr:cNvGraphicFramePr>
            <a:graphicFrameLocks/>
          </xdr:cNvGraphicFramePr>
        </xdr:nvGraphicFramePr>
        <xdr:xfrm>
          <a:off x="8010524" y="3838575"/>
          <a:ext cx="4362451" cy="3714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pSp>
        <xdr:nvGrpSpPr>
          <xdr:cNvPr id="9" name="组合 8">
            <a:extLst>
              <a:ext uri="{FF2B5EF4-FFF2-40B4-BE49-F238E27FC236}">
                <a16:creationId xmlns:a16="http://schemas.microsoft.com/office/drawing/2014/main" id="{1FDA7AA9-EEE2-4F39-B304-107C9A0BA34E}"/>
              </a:ext>
            </a:extLst>
          </xdr:cNvPr>
          <xdr:cNvGrpSpPr/>
        </xdr:nvGrpSpPr>
        <xdr:grpSpPr>
          <a:xfrm>
            <a:off x="9582150" y="6191250"/>
            <a:ext cx="1369120" cy="1241631"/>
            <a:chOff x="0" y="0"/>
            <a:chExt cx="1369119" cy="1241640"/>
          </a:xfrm>
        </xdr:grpSpPr>
        <xdr:sp macro="" textlink="$M$10">
          <xdr:nvSpPr>
            <xdr:cNvPr id="10" name="文本框 4">
              <a:extLst>
                <a:ext uri="{FF2B5EF4-FFF2-40B4-BE49-F238E27FC236}">
                  <a16:creationId xmlns:a16="http://schemas.microsoft.com/office/drawing/2014/main" id="{B6FC63F4-1368-44CB-9853-FC08E4E19A73}"/>
                </a:ext>
              </a:extLst>
            </xdr:cNvPr>
            <xdr:cNvSpPr txBox="1"/>
          </xdr:nvSpPr>
          <xdr:spPr>
            <a:xfrm>
              <a:off x="0" y="0"/>
              <a:ext cx="1362000" cy="10382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b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430E67-A2BF-49A0-ABDB-238E9AA542CF}" type="TxLink">
                <a:rPr lang="en-US" altLang="en-US" sz="6000" b="0" i="0" u="none" strike="noStrike">
                  <a:solidFill>
                    <a:schemeClr val="bg1">
                      <a:lumMod val="50000"/>
                    </a:schemeClr>
                  </a:solidFill>
                  <a:latin typeface="Arial Black" panose="020B0A04020102020204" pitchFamily="34" charset="0"/>
                  <a:ea typeface="微软雅黑" panose="020B0503020204020204" pitchFamily="34" charset="-122"/>
                  <a:cs typeface="Arial"/>
                </a:rPr>
                <a:pPr algn="ctr"/>
                <a:t>68</a:t>
              </a:fld>
              <a:endParaRPr lang="en-US" altLang="en-US" sz="6000">
                <a:solidFill>
                  <a:schemeClr val="bg1">
                    <a:lumMod val="50000"/>
                  </a:schemeClr>
                </a:solidFill>
                <a:latin typeface="Arial Black" panose="020B0A04020102020204" pitchFamily="34" charset="0"/>
                <a:ea typeface="微软雅黑" panose="020B0503020204020204" pitchFamily="34" charset="-122"/>
                <a:cs typeface="Aharoni" panose="02010803020104030203" pitchFamily="2" charset="-79"/>
              </a:endParaRPr>
            </a:p>
          </xdr:txBody>
        </xdr:sp>
        <xdr:sp macro="" textlink="">
          <xdr:nvSpPr>
            <xdr:cNvPr id="11" name="文本框 4">
              <a:extLst>
                <a:ext uri="{FF2B5EF4-FFF2-40B4-BE49-F238E27FC236}">
                  <a16:creationId xmlns:a16="http://schemas.microsoft.com/office/drawing/2014/main" id="{DF508EA9-C2E0-48BA-BD02-4637F4787973}"/>
                </a:ext>
              </a:extLst>
            </xdr:cNvPr>
            <xdr:cNvSpPr txBox="1"/>
          </xdr:nvSpPr>
          <xdr:spPr>
            <a:xfrm>
              <a:off x="48320" y="778090"/>
              <a:ext cx="1320799" cy="463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400">
                  <a:solidFill>
                    <a:schemeClr val="bg1">
                      <a:lumMod val="65000"/>
                    </a:schemeClr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预算</a:t>
              </a:r>
              <a:r>
                <a:rPr lang="zh-CN" altLang="zh-CN" sz="1400">
                  <a:solidFill>
                    <a:schemeClr val="bg1">
                      <a:lumMod val="65000"/>
                    </a:schemeClr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完成进</a:t>
              </a:r>
              <a:r>
                <a:rPr lang="zh-CN" altLang="en-US" sz="1400">
                  <a:solidFill>
                    <a:schemeClr val="bg1">
                      <a:lumMod val="65000"/>
                    </a:schemeClr>
                  </a:solidFill>
                  <a:effectLst/>
                  <a:latin typeface="微软雅黑" panose="020B0503020204020204" pitchFamily="34" charset="-122"/>
                  <a:ea typeface="微软雅黑" panose="020B0503020204020204" pitchFamily="34" charset="-122"/>
                </a:rPr>
                <a:t>度</a:t>
              </a:r>
              <a:endParaRPr lang="en-US" altLang="en-US" sz="140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0.34718</cdr:x>
      <cdr:y>0.66158</cdr:y>
    </cdr:from>
    <cdr:to>
      <cdr:x>0.65939</cdr:x>
      <cdr:y>1</cdr:y>
    </cdr:to>
    <cdr:grpSp>
      <cdr:nvGrpSpPr>
        <cdr:cNvPr id="4" name="组合 3">
          <a:extLst xmlns:a="http://schemas.openxmlformats.org/drawingml/2006/main">
            <a:ext uri="{FF2B5EF4-FFF2-40B4-BE49-F238E27FC236}">
              <a16:creationId xmlns:a16="http://schemas.microsoft.com/office/drawing/2014/main" id="{13A12727-3684-4877-BBB3-C990FB39B1EE}"/>
            </a:ext>
          </a:extLst>
        </cdr:cNvPr>
        <cdr:cNvGrpSpPr/>
      </cdr:nvGrpSpPr>
      <cdr:grpSpPr>
        <a:xfrm xmlns:a="http://schemas.openxmlformats.org/drawingml/2006/main">
          <a:off x="1515217" y="2489112"/>
          <a:ext cx="1362595" cy="1273263"/>
          <a:chOff x="1514550" y="2400300"/>
          <a:chExt cx="1362000" cy="1266825"/>
        </a:xfrm>
      </cdr:grpSpPr>
      <cdr:sp macro="" textlink="豪华仪表盘2!$M$10">
        <cdr:nvSpPr>
          <cdr:cNvPr id="2" name="文本框 4">
            <a:extLst xmlns:a="http://schemas.openxmlformats.org/drawingml/2006/main">
              <a:ext uri="{FF2B5EF4-FFF2-40B4-BE49-F238E27FC236}">
                <a16:creationId xmlns:a16="http://schemas.microsoft.com/office/drawing/2014/main" id="{657213F2-C52A-4108-9D25-014BC979FCDC}"/>
              </a:ext>
            </a:extLst>
          </cdr:cNvPr>
          <cdr:cNvSpPr txBox="1"/>
        </cdr:nvSpPr>
        <cdr:spPr>
          <a:xfrm xmlns:a="http://schemas.openxmlformats.org/drawingml/2006/main">
            <a:off x="1514550" y="2400300"/>
            <a:ext cx="1362000" cy="103822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b"/>
          <a:lstStyle xmlns:a="http://schemas.openxmlformats.org/drawingml/2006/main"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fld id="{8454094D-FEDB-444B-B782-3D0953D86299}" type="TxLink">
              <a:rPr lang="en-US" altLang="en-US" sz="6600" b="0" i="0" u="none" strike="noStrike" dirty="0">
                <a:solidFill>
                  <a:schemeClr val="bg1">
                    <a:lumMod val="50000"/>
                  </a:schemeClr>
                </a:solidFill>
                <a:latin typeface="Arial Black" panose="020B0A04020102020204" pitchFamily="34" charset="0"/>
                <a:ea typeface="微软雅黑" panose="020B0503020204020204" pitchFamily="34" charset="-122"/>
                <a:cs typeface="Aharoni" panose="02010803020104030203" pitchFamily="2" charset="-79"/>
              </a:rPr>
              <a:pPr algn="ctr"/>
              <a:t>68</a:t>
            </a:fld>
            <a:endParaRPr lang="en-US" altLang="en-US" sz="6600" dirty="0">
              <a:solidFill>
                <a:schemeClr val="bg1">
                  <a:lumMod val="50000"/>
                </a:schemeClr>
              </a:solidFill>
              <a:latin typeface="Arial Black" panose="020B0A04020102020204" pitchFamily="34" charset="0"/>
              <a:ea typeface="微软雅黑" panose="020B0503020204020204" pitchFamily="34" charset="-122"/>
              <a:cs typeface="Aharoni" panose="02010803020104030203" pitchFamily="2" charset="-79"/>
            </a:endParaRPr>
          </a:p>
        </cdr:txBody>
      </cdr:sp>
      <cdr:sp macro="" textlink="">
        <cdr:nvSpPr>
          <cdr:cNvPr id="3" name="文本框 4">
            <a:extLst xmlns:a="http://schemas.openxmlformats.org/drawingml/2006/main">
              <a:ext uri="{FF2B5EF4-FFF2-40B4-BE49-F238E27FC236}">
                <a16:creationId xmlns:a16="http://schemas.microsoft.com/office/drawing/2014/main" id="{258DF086-B440-4A2D-A2AC-F92628F96099}"/>
              </a:ext>
            </a:extLst>
          </cdr:cNvPr>
          <cdr:cNvSpPr txBox="1"/>
        </cdr:nvSpPr>
        <cdr:spPr>
          <a:xfrm xmlns:a="http://schemas.openxmlformats.org/drawingml/2006/main">
            <a:off x="1555751" y="3203575"/>
            <a:ext cx="1320799" cy="46355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zh-CN" altLang="en-US" sz="1400" dirty="0">
                <a:solidFill>
                  <a:schemeClr val="bg1">
                    <a:lumMod val="6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预算</a:t>
            </a:r>
            <a:r>
              <a:rPr lang="zh-CN" altLang="zh-CN" sz="1400" dirty="0">
                <a:solidFill>
                  <a:schemeClr val="bg1">
                    <a:lumMod val="6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完成进</a:t>
            </a:r>
            <a:r>
              <a:rPr lang="zh-CN" altLang="en-US" sz="1400" dirty="0">
                <a:solidFill>
                  <a:schemeClr val="bg1">
                    <a:lumMod val="6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度</a:t>
            </a:r>
            <a:endParaRPr lang="en-US" altLang="en-US" sz="1400" dirty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0.37275</cdr:x>
      <cdr:y>0.34556</cdr:y>
    </cdr:from>
    <cdr:to>
      <cdr:x>0.70454</cdr:x>
      <cdr:y>0.71581</cdr:y>
    </cdr:to>
    <cdr:grpSp>
      <cdr:nvGrpSpPr>
        <cdr:cNvPr id="4" name="组合 3">
          <a:extLst xmlns:a="http://schemas.openxmlformats.org/drawingml/2006/main">
            <a:ext uri="{FF2B5EF4-FFF2-40B4-BE49-F238E27FC236}">
              <a16:creationId xmlns:a16="http://schemas.microsoft.com/office/drawing/2014/main" id="{625304E2-A798-41FB-87AF-71B4991191F5}"/>
            </a:ext>
          </a:extLst>
        </cdr:cNvPr>
        <cdr:cNvGrpSpPr/>
      </cdr:nvGrpSpPr>
      <cdr:grpSpPr>
        <a:xfrm xmlns:a="http://schemas.openxmlformats.org/drawingml/2006/main">
          <a:off x="1612612" y="1296835"/>
          <a:ext cx="1435408" cy="1389493"/>
          <a:chOff x="1479503" y="1447782"/>
          <a:chExt cx="1358929" cy="1389522"/>
        </a:xfrm>
      </cdr:grpSpPr>
      <cdr:sp macro="" textlink="豪华仪表盘2!$M$10">
        <cdr:nvSpPr>
          <cdr:cNvPr id="2" name="文本框 1">
            <a:extLst xmlns:a="http://schemas.openxmlformats.org/drawingml/2006/main">
              <a:ext uri="{FF2B5EF4-FFF2-40B4-BE49-F238E27FC236}">
                <a16:creationId xmlns:a16="http://schemas.microsoft.com/office/drawing/2014/main" id="{A8621BB0-09B1-42E7-A5C2-775A0214E0C5}"/>
              </a:ext>
            </a:extLst>
          </cdr:cNvPr>
          <cdr:cNvSpPr txBox="1"/>
        </cdr:nvSpPr>
        <cdr:spPr>
          <a:xfrm xmlns:a="http://schemas.openxmlformats.org/drawingml/2006/main">
            <a:off x="1479503" y="1447782"/>
            <a:ext cx="1358929" cy="98110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F4F33721-9AF6-4C57-8D59-088FC47EDCB5}" type="TxLink">
              <a:rPr lang="en-US" altLang="en-US" sz="6000" b="0" i="0" u="none" strike="noStrike">
                <a:solidFill>
                  <a:schemeClr val="bg1">
                    <a:lumMod val="65000"/>
                  </a:schemeClr>
                </a:solidFill>
                <a:latin typeface="Arial Black" panose="020B0A04020102020204" pitchFamily="34" charset="0"/>
                <a:cs typeface="Aharoni" panose="02010803020104030203" pitchFamily="2" charset="-79"/>
              </a:rPr>
              <a:pPr/>
              <a:t>68</a:t>
            </a:fld>
            <a:endParaRPr lang="zh-CN" altLang="en-US" sz="6000">
              <a:solidFill>
                <a:schemeClr val="bg1">
                  <a:lumMod val="65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endParaRPr>
          </a:p>
        </cdr:txBody>
      </cdr:sp>
      <cdr:sp macro="" textlink="">
        <cdr:nvSpPr>
          <cdr:cNvPr id="3" name="文本框 2">
            <a:extLst xmlns:a="http://schemas.openxmlformats.org/drawingml/2006/main">
              <a:ext uri="{FF2B5EF4-FFF2-40B4-BE49-F238E27FC236}">
                <a16:creationId xmlns:a16="http://schemas.microsoft.com/office/drawing/2014/main" id="{03F39FBE-3B84-4350-AFA4-96263A29DD92}"/>
              </a:ext>
            </a:extLst>
          </cdr:cNvPr>
          <cdr:cNvSpPr txBox="1"/>
        </cdr:nvSpPr>
        <cdr:spPr>
          <a:xfrm xmlns:a="http://schemas.openxmlformats.org/drawingml/2006/main">
            <a:off x="1480819" y="2551562"/>
            <a:ext cx="1139457" cy="28574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zh-CN" altLang="en-US" sz="110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预算完成进度</a:t>
            </a:r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555;&#30424;\02Excel&#22521;&#35757;&#35838;&#20214;\05%20&#36842;&#39532;&#24037;&#19994;&#31995;&#21015;&#22521;&#35757;&#35838;\01%20&#29992;&#22270;&#34920;&#35828;&#35805;&#65306;&#19968;&#22270;&#32988;&#21315;&#35328;\&#31034;&#20363;03%20&#36130;&#21153;&#20998;&#26512;&#32463;&#20856;&#22270;&#34920;&#27169;&#264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555;&#30424;\02Excel&#22521;&#35757;&#35838;&#20214;\&#32593;&#26131;&#20113;&#35838;&#22530;&#35838;&#20214;\&#35753;&#36130;&#21153;&#20998;&#26512;&#22270;&#34920;&#39640;&#22823;&#19978;\&#31034;&#20363;11%20Dashboard&#31034;&#20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目录"/>
      <sheetName val="图表的选择"/>
      <sheetName val="图表的选择 (2)"/>
      <sheetName val="图表的选择 (3)"/>
      <sheetName val="带平均线的价格走势图"/>
      <sheetName val="带平均线的销售收入走势图"/>
      <sheetName val="带背景的价格趋势图"/>
      <sheetName val="多项目多年份对比"/>
      <sheetName val="多项目多年份对比分析－滑珠图"/>
      <sheetName val="多个项目最高最低库存对比"/>
      <sheetName val="多项目双年对比（带增幅和箭头分色）"/>
      <sheetName val="带合计数的多项目对比"/>
      <sheetName val="对预计数进行标示的多项目对比"/>
      <sheetName val="多年份双项目对比"/>
      <sheetName val="带时间线的多项目比较"/>
      <sheetName val="进销存变动对比图"/>
      <sheetName val="多项目多指标对比 (雷达图)"/>
      <sheetName val="组成结构（总分结构）分析图"/>
      <sheetName val="百分比堆积条形图"/>
      <sheetName val="双层饼图"/>
      <sheetName val="预算完成情况对比"/>
      <sheetName val="与时间进度对比"/>
      <sheetName val="完成进度"/>
      <sheetName val="带业绩等级的完成进度图（子弹图）"/>
      <sheetName val="价差量差分析"/>
      <sheetName val="EBIT影响因素分析"/>
      <sheetName val="影响因素变动"/>
      <sheetName val="本量利分析"/>
      <sheetName val="自制与外购方案的成本对比"/>
      <sheetName val="动态图"/>
      <sheetName val="动态图2"/>
      <sheetName val="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B2" t="str">
            <v>2014年</v>
          </cell>
        </row>
      </sheetData>
      <sheetData sheetId="32">
        <row r="1">
          <cell r="B1" t="str">
            <v>2010年</v>
          </cell>
          <cell r="C1" t="str">
            <v>2011年</v>
          </cell>
          <cell r="D1" t="str">
            <v>2012年</v>
          </cell>
          <cell r="E1" t="str">
            <v>2013年</v>
          </cell>
          <cell r="F1" t="str">
            <v>2014年</v>
          </cell>
          <cell r="G1" t="str">
            <v>2015年</v>
          </cell>
        </row>
        <row r="2">
          <cell r="A2" t="str">
            <v>销量</v>
          </cell>
          <cell r="B2">
            <v>427283.84</v>
          </cell>
        </row>
        <row r="3">
          <cell r="A3" t="str">
            <v>收入</v>
          </cell>
        </row>
        <row r="4">
          <cell r="A4" t="str">
            <v>毛利率</v>
          </cell>
        </row>
        <row r="5">
          <cell r="A5" t="str">
            <v>营业利润</v>
          </cell>
        </row>
        <row r="6">
          <cell r="A6" t="str">
            <v>净利润</v>
          </cell>
        </row>
        <row r="11">
          <cell r="A11" t="str">
            <v>2010年</v>
          </cell>
        </row>
        <row r="19">
          <cell r="A19" t="str">
            <v>2011年</v>
          </cell>
        </row>
        <row r="27">
          <cell r="A27" t="str">
            <v>2012年</v>
          </cell>
        </row>
        <row r="35">
          <cell r="A35" t="str">
            <v>2013年</v>
          </cell>
        </row>
        <row r="43">
          <cell r="A43" t="str">
            <v>2014年</v>
          </cell>
        </row>
        <row r="51">
          <cell r="A51" t="str">
            <v>2015年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"/>
      <sheetName val="Sheet1"/>
      <sheetName val="简报（风格1）"/>
      <sheetName val="简报 (风格2)"/>
    </sheetNames>
    <sheetDataSet>
      <sheetData sheetId="0">
        <row r="3">
          <cell r="R3">
            <v>0.58648648648648649</v>
          </cell>
        </row>
      </sheetData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uct.dangdang.com/23626444.html" TargetMode="External"/><Relationship Id="rId2" Type="http://schemas.openxmlformats.org/officeDocument/2006/relationships/hyperlink" Target="http://study.163.com/course/courseMain.htm?courseId=1003226030" TargetMode="External"/><Relationship Id="rId1" Type="http://schemas.openxmlformats.org/officeDocument/2006/relationships/hyperlink" Target="http://study.163.com/course/courseMain.htm?courseId=100337601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1"/>
  <sheetViews>
    <sheetView showGridLines="0" workbookViewId="0">
      <selection activeCell="K13" sqref="K13"/>
    </sheetView>
  </sheetViews>
  <sheetFormatPr defaultRowHeight="12.75" x14ac:dyDescent="0.2"/>
  <cols>
    <col min="2" max="2" width="6.6640625" customWidth="1"/>
  </cols>
  <sheetData>
    <row r="1" spans="2:4" ht="8.4499999999999993" customHeight="1" x14ac:dyDescent="0.2"/>
    <row r="2" spans="2:4" ht="33.6" customHeight="1" x14ac:dyDescent="0.2">
      <c r="B2" s="8" t="s">
        <v>9</v>
      </c>
      <c r="C2" s="9"/>
      <c r="D2" s="9"/>
    </row>
    <row r="3" spans="2:4" ht="16.5" x14ac:dyDescent="0.2">
      <c r="B3" s="10" t="s">
        <v>10</v>
      </c>
    </row>
    <row r="4" spans="2:4" ht="16.5" x14ac:dyDescent="0.2">
      <c r="C4" s="11" t="s">
        <v>11</v>
      </c>
    </row>
    <row r="5" spans="2:4" x14ac:dyDescent="0.2">
      <c r="C5" s="12" t="s">
        <v>12</v>
      </c>
    </row>
    <row r="7" spans="2:4" ht="16.5" x14ac:dyDescent="0.2">
      <c r="C7" s="11" t="s">
        <v>13</v>
      </c>
    </row>
    <row r="8" spans="2:4" x14ac:dyDescent="0.2">
      <c r="C8" s="12" t="s">
        <v>14</v>
      </c>
    </row>
    <row r="10" spans="2:4" ht="16.5" x14ac:dyDescent="0.2">
      <c r="B10" s="13" t="s">
        <v>16</v>
      </c>
    </row>
    <row r="11" spans="2:4" ht="20.45" customHeight="1" x14ac:dyDescent="0.2">
      <c r="C11" s="11" t="s">
        <v>15</v>
      </c>
    </row>
  </sheetData>
  <sheetProtection algorithmName="SHA-512" hashValue="hnzBveWvyD0Nt6Jc7Hul4bM88KE1T+GvcE37hFGQLDe3/FqWz0pwlxjvWU4bTrGiIfRs13dyeRl4MsM/UYmPzQ==" saltValue="UO9MKUDEjzjaRZD4Nzm0vQ==" spinCount="100000" sheet="1" objects="1" scenarios="1"/>
  <phoneticPr fontId="4" type="noConversion"/>
  <hyperlinks>
    <hyperlink ref="C8" r:id="rId1" xr:uid="{00000000-0004-0000-0000-000000000000}"/>
    <hyperlink ref="C5" r:id="rId2" xr:uid="{00000000-0004-0000-0000-000001000000}"/>
    <hyperlink ref="B10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showGridLines="0" tabSelected="1" topLeftCell="F2" zoomScaleNormal="100" workbookViewId="0">
      <selection activeCell="O36" sqref="O36"/>
    </sheetView>
  </sheetViews>
  <sheetFormatPr defaultColWidth="9.33203125" defaultRowHeight="16.5" x14ac:dyDescent="0.2"/>
  <cols>
    <col min="1" max="3" width="9.33203125" style="1"/>
    <col min="4" max="4" width="19" style="1" customWidth="1"/>
    <col min="5" max="14" width="9.33203125" style="1"/>
    <col min="15" max="15" width="20.5" style="17" bestFit="1" customWidth="1"/>
    <col min="16" max="24" width="9.33203125" style="1"/>
    <col min="25" max="25" width="11.1640625" style="17" customWidth="1"/>
    <col min="26" max="16384" width="9.33203125" style="1"/>
  </cols>
  <sheetData>
    <row r="1" spans="1:25" x14ac:dyDescent="0.2">
      <c r="D1" s="1" t="s">
        <v>0</v>
      </c>
      <c r="H1" s="1" t="s">
        <v>1</v>
      </c>
      <c r="O1" s="16"/>
      <c r="P1" s="15"/>
      <c r="Q1" s="15"/>
      <c r="R1" s="15"/>
      <c r="S1" s="15"/>
      <c r="T1" s="15"/>
      <c r="U1" s="15"/>
      <c r="V1" s="15"/>
      <c r="W1" s="15"/>
      <c r="X1" s="15"/>
      <c r="Y1" s="16"/>
    </row>
    <row r="2" spans="1:25" x14ac:dyDescent="0.2">
      <c r="A2" s="2" t="s">
        <v>2</v>
      </c>
      <c r="C2" s="2"/>
      <c r="D2" s="2" t="s">
        <v>3</v>
      </c>
      <c r="E2" s="2" t="s">
        <v>4</v>
      </c>
      <c r="G2" s="2"/>
      <c r="H2" s="2" t="s">
        <v>3</v>
      </c>
      <c r="I2" s="2" t="s">
        <v>4</v>
      </c>
      <c r="K2" s="1" t="s">
        <v>5</v>
      </c>
      <c r="L2" s="2" t="s">
        <v>3</v>
      </c>
      <c r="M2" s="2" t="s">
        <v>4</v>
      </c>
      <c r="O2" s="16"/>
      <c r="P2" s="15"/>
      <c r="Q2" s="15"/>
      <c r="R2" s="15"/>
      <c r="S2" s="15"/>
      <c r="T2" s="15"/>
      <c r="U2" s="15"/>
      <c r="V2" s="15"/>
      <c r="W2" s="15"/>
      <c r="X2" s="15"/>
      <c r="Y2" s="16"/>
    </row>
    <row r="3" spans="1:25" x14ac:dyDescent="0.2">
      <c r="A3" s="2"/>
      <c r="C3" s="2">
        <v>0</v>
      </c>
      <c r="D3" s="2">
        <f>-COS((C3*2.25-22.5)*PI()/180)*IF(COUNTIF(C3:C4,C3)=1,1.3,1.6)</f>
        <v>-1.4782072520180589</v>
      </c>
      <c r="E3" s="2">
        <f>SIN((C3*2.25-22.5)*PI()/180)*IF(COUNTIF(C3:C4,C3)=1,1.3,1.6)</f>
        <v>-0.61229349178414372</v>
      </c>
      <c r="G3" s="2">
        <v>5</v>
      </c>
      <c r="H3" s="2">
        <f>-COS((G3*2.25-22.5)*PI()/180)*IF(COUNTIF(G3:G4,G3)=1,1.48,1.6)</f>
        <v>-1.5692564486451688</v>
      </c>
      <c r="I3" s="2">
        <f>SIN((G3*2.25-22.5)*PI()/180)*IF(COUNTIF(G3:G4,G3)=1,1.48,1.6)</f>
        <v>-0.31214451522580522</v>
      </c>
      <c r="L3" s="3">
        <f>-COS((M10*2.25-22.5)*PI()/180)*1.3</f>
        <v>0.84428246282923869</v>
      </c>
      <c r="M3" s="3">
        <f>SIN((M10*2.25-22.5)*PI()/180)*1.3</f>
        <v>0.98852775528004044</v>
      </c>
      <c r="O3" s="16"/>
      <c r="P3" s="15"/>
      <c r="Q3" s="15"/>
      <c r="R3" s="15"/>
      <c r="S3" s="15"/>
      <c r="T3" s="15"/>
      <c r="U3" s="15"/>
      <c r="V3" s="15"/>
      <c r="W3" s="15"/>
      <c r="X3" s="15"/>
      <c r="Y3" s="16"/>
    </row>
    <row r="4" spans="1:25" x14ac:dyDescent="0.2">
      <c r="A4" s="4">
        <v>245</v>
      </c>
      <c r="C4" s="2">
        <v>0</v>
      </c>
      <c r="D4" s="2">
        <f>-COS((C4*2.25-22.5)*PI()/180)*IF(COUNTIF(C4:C5,C4)=1,1.3,1.6)</f>
        <v>-1.2010433922646728</v>
      </c>
      <c r="E4" s="2">
        <f>SIN((C4*2.25-22.5)*PI()/180)*IF(COUNTIF(C4:C5,C4)=1,1.3,1.6)</f>
        <v>-0.49748846207461672</v>
      </c>
      <c r="G4" s="2">
        <v>5</v>
      </c>
      <c r="H4" s="2">
        <f>-COS((G4*2.25-22.5)*PI()/180)*IF(COUNTIF(G4:G5,G4)=1,1.48,1.6)</f>
        <v>-1.4515622149967811</v>
      </c>
      <c r="I4" s="2">
        <f>SIN((G4*2.25-22.5)*PI()/180)*IF(COUNTIF(G4:G5,G4)=1,1.48,1.6)</f>
        <v>-0.28873367658386978</v>
      </c>
      <c r="L4" s="3">
        <v>0</v>
      </c>
      <c r="M4" s="3">
        <v>0</v>
      </c>
      <c r="O4" s="16"/>
      <c r="P4" s="15"/>
      <c r="Q4" s="15"/>
      <c r="R4" s="15"/>
      <c r="S4" s="15"/>
      <c r="T4" s="15"/>
      <c r="U4" s="15"/>
      <c r="V4" s="15"/>
      <c r="W4" s="15"/>
      <c r="X4" s="15"/>
      <c r="Y4" s="16"/>
    </row>
    <row r="5" spans="1:25" x14ac:dyDescent="0.2">
      <c r="A5" s="5">
        <v>125</v>
      </c>
      <c r="C5" s="2"/>
      <c r="D5" s="2"/>
      <c r="E5" s="2"/>
      <c r="G5" s="2"/>
      <c r="H5" s="2"/>
      <c r="I5" s="2"/>
      <c r="L5" s="3">
        <f>L3*-0.3</f>
        <v>-0.25328473884877162</v>
      </c>
      <c r="M5" s="3">
        <f>M3*-0.3</f>
        <v>-0.2965583265840121</v>
      </c>
      <c r="O5" s="16"/>
      <c r="P5" s="15"/>
      <c r="Q5" s="15"/>
      <c r="R5" s="15"/>
      <c r="S5" s="15"/>
      <c r="T5" s="15"/>
      <c r="U5" s="15"/>
      <c r="V5" s="15"/>
      <c r="W5" s="15"/>
      <c r="X5" s="15"/>
      <c r="Y5" s="16"/>
    </row>
    <row r="6" spans="1:25" x14ac:dyDescent="0.2">
      <c r="A6" s="5"/>
      <c r="C6" s="2">
        <v>20</v>
      </c>
      <c r="D6" s="2">
        <f>-COS((C6*2.25-22.5)*PI()/180)*IF(COUNTIF(C6:C7,C6)=1,1.3,1.6)</f>
        <v>-1.4782072520180589</v>
      </c>
      <c r="E6" s="2">
        <f>SIN((C6*2.25-22.5)*PI()/180)*IF(COUNTIF(C6:C7,C6)=1,1.3,1.6)</f>
        <v>0.61229349178414372</v>
      </c>
      <c r="G6" s="2">
        <v>10</v>
      </c>
      <c r="H6" s="2">
        <f>-COS((G6*2.25-22.5)*PI()/180)*IF(COUNTIF(G6:G7,G6)=1,1.48,1.6)</f>
        <v>-1.6</v>
      </c>
      <c r="I6" s="2">
        <f>SIN((G6*2.25-22.5)*PI()/180)*IF(COUNTIF(G6:G7,G6)=1,1.48,1.6)</f>
        <v>0</v>
      </c>
      <c r="O6" s="16"/>
      <c r="P6" s="15"/>
      <c r="Q6" s="15"/>
      <c r="R6" s="15"/>
      <c r="S6" s="15"/>
      <c r="T6" s="15"/>
      <c r="U6" s="15"/>
      <c r="V6" s="15"/>
      <c r="W6" s="15"/>
      <c r="X6" s="15"/>
      <c r="Y6" s="16"/>
    </row>
    <row r="7" spans="1:25" x14ac:dyDescent="0.2">
      <c r="A7" s="4"/>
      <c r="C7" s="2">
        <v>20</v>
      </c>
      <c r="D7" s="2">
        <f>-COS((C7*2.25-22.5)*PI()/180)*IF(COUNTIF(C7:C8,C7)=1,1.3,1.6)</f>
        <v>-1.2010433922646728</v>
      </c>
      <c r="E7" s="2">
        <f>SIN((C7*2.25-22.5)*PI()/180)*IF(COUNTIF(C7:C8,C7)=1,1.3,1.6)</f>
        <v>0.49748846207461672</v>
      </c>
      <c r="G7" s="2">
        <v>10</v>
      </c>
      <c r="H7" s="2">
        <f>-COS((G7*2.25-22.5)*PI()/180)*IF(COUNTIF(G7:G8,G7)=1,1.48,1.6)</f>
        <v>-1.48</v>
      </c>
      <c r="I7" s="2">
        <f>SIN((G7*2.25-22.5)*PI()/180)*IF(COUNTIF(G7:G8,G7)=1,1.48,1.6)</f>
        <v>0</v>
      </c>
      <c r="K7" s="1" t="s">
        <v>6</v>
      </c>
      <c r="L7" s="1">
        <f>-COS((M10*2.25-22.5)*PI()/180)*1</f>
        <v>0.64944804833018355</v>
      </c>
      <c r="M7" s="1">
        <f>SIN((M10*2.25-22.5)*PI()/180)*1</f>
        <v>0.76040596560003104</v>
      </c>
      <c r="O7" s="16"/>
      <c r="P7" s="15"/>
      <c r="Q7" s="15"/>
      <c r="R7" s="15"/>
      <c r="S7" s="15"/>
      <c r="T7" s="15"/>
      <c r="U7" s="15"/>
      <c r="V7" s="15"/>
      <c r="W7" s="15"/>
      <c r="X7" s="15"/>
      <c r="Y7" s="16"/>
    </row>
    <row r="8" spans="1:25" x14ac:dyDescent="0.2">
      <c r="A8" s="5"/>
      <c r="C8" s="2"/>
      <c r="D8" s="2"/>
      <c r="E8" s="2"/>
      <c r="G8" s="2"/>
      <c r="H8" s="2"/>
      <c r="I8" s="2"/>
      <c r="K8" s="1" t="s">
        <v>7</v>
      </c>
      <c r="L8" s="1">
        <f>-COS((M10*2.25-22.5)*PI()/180)*1.2</f>
        <v>0.77933765799622023</v>
      </c>
      <c r="M8" s="1">
        <f>SIN((M10*2.25-22.5)*PI()/180)*1.2</f>
        <v>0.91248715872003716</v>
      </c>
      <c r="O8" s="16"/>
      <c r="P8" s="15"/>
      <c r="Q8" s="15"/>
      <c r="R8" s="15"/>
      <c r="S8" s="15"/>
      <c r="T8" s="15"/>
      <c r="U8" s="15"/>
      <c r="V8" s="15"/>
      <c r="W8" s="15"/>
      <c r="X8" s="15"/>
      <c r="Y8" s="16"/>
    </row>
    <row r="9" spans="1:25" x14ac:dyDescent="0.2">
      <c r="C9" s="2">
        <v>40</v>
      </c>
      <c r="D9" s="2">
        <f>-COS((C9*2.25-22.5)*PI()/180)*IF(COUNTIF(C9:C10,C9)=1,1.3,1.6)</f>
        <v>-0.61229349178414383</v>
      </c>
      <c r="E9" s="2">
        <f>SIN((C9*2.25-22.5)*PI()/180)*IF(COUNTIF(C9:C10,C9)=1,1.3,1.6)</f>
        <v>1.4782072520180589</v>
      </c>
      <c r="G9" s="2">
        <v>15</v>
      </c>
      <c r="H9" s="2">
        <f>-COS((G9*2.25-22.5)*PI()/180)*IF(COUNTIF(G9:G10,G9)=1,1.48,1.6)</f>
        <v>-1.5692564486451688</v>
      </c>
      <c r="I9" s="2">
        <f>SIN((G9*2.25-22.5)*PI()/180)*IF(COUNTIF(G9:G10,G9)=1,1.48,1.6)</f>
        <v>0.31214451522580522</v>
      </c>
      <c r="O9" s="16"/>
      <c r="P9" s="15"/>
      <c r="Q9" s="15"/>
      <c r="R9" s="15"/>
      <c r="S9" s="15"/>
      <c r="T9" s="15"/>
      <c r="U9" s="15"/>
      <c r="V9" s="15"/>
      <c r="W9" s="15"/>
      <c r="X9" s="15"/>
      <c r="Y9" s="16"/>
    </row>
    <row r="10" spans="1:25" x14ac:dyDescent="0.2">
      <c r="C10" s="2">
        <v>40</v>
      </c>
      <c r="D10" s="2">
        <f>-COS((C10*2.25-22.5)*PI()/180)*IF(COUNTIF(C10:C11,C10)=1,1.3,1.6)</f>
        <v>-0.49748846207461683</v>
      </c>
      <c r="E10" s="2">
        <f>SIN((C10*2.25-22.5)*PI()/180)*IF(COUNTIF(C10:C11,C10)=1,1.3,1.6)</f>
        <v>1.2010433922646728</v>
      </c>
      <c r="G10" s="2">
        <v>15</v>
      </c>
      <c r="H10" s="2">
        <f>-COS((G10*2.25-22.5)*PI()/180)*IF(COUNTIF(G10:G11,G10)=1,1.48,1.6)</f>
        <v>-1.4515622149967811</v>
      </c>
      <c r="I10" s="2">
        <f>SIN((G10*2.25-22.5)*PI()/180)*IF(COUNTIF(G10:G11,G10)=1,1.48,1.6)</f>
        <v>0.28873367658386978</v>
      </c>
      <c r="L10" s="3" t="s">
        <v>8</v>
      </c>
      <c r="M10" s="14">
        <v>68</v>
      </c>
      <c r="O10" s="16"/>
      <c r="P10" s="15"/>
      <c r="Q10" s="15"/>
      <c r="R10" s="15"/>
      <c r="S10" s="15"/>
      <c r="T10" s="15"/>
      <c r="U10" s="15"/>
      <c r="V10" s="15"/>
      <c r="W10" s="15"/>
      <c r="X10" s="15"/>
      <c r="Y10" s="16"/>
    </row>
    <row r="11" spans="1:25" x14ac:dyDescent="0.2">
      <c r="C11" s="2"/>
      <c r="D11" s="2"/>
      <c r="E11" s="2"/>
      <c r="G11" s="2"/>
      <c r="H11" s="2"/>
      <c r="I11" s="2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6"/>
    </row>
    <row r="12" spans="1:25" x14ac:dyDescent="0.2">
      <c r="C12" s="2">
        <v>60</v>
      </c>
      <c r="D12" s="2">
        <f>-COS((C12*2.25-22.5)*PI()/180)*IF(COUNTIF(C12:C13,C12)=1,1.3,1.6)</f>
        <v>0.61229349178414361</v>
      </c>
      <c r="E12" s="2">
        <f>SIN((C12*2.25-22.5)*PI()/180)*IF(COUNTIF(C12:C13,C12)=1,1.3,1.6)</f>
        <v>1.4782072520180589</v>
      </c>
      <c r="G12" s="2">
        <v>20</v>
      </c>
      <c r="H12" s="2">
        <f>-COS((G12*2.25-22.5)*PI()/180)*IF(COUNTIF(G12:G13,G12)=1,1.48,1.6)</f>
        <v>-1.4782072520180589</v>
      </c>
      <c r="I12" s="2">
        <f>SIN((G12*2.25-22.5)*PI()/180)*IF(COUNTIF(G12:G13,G12)=1,1.48,1.6)</f>
        <v>0.61229349178414372</v>
      </c>
      <c r="O12" s="16"/>
      <c r="P12" s="15"/>
      <c r="Q12" s="15"/>
      <c r="R12" s="15"/>
      <c r="S12" s="15"/>
      <c r="T12" s="15"/>
      <c r="U12" s="15"/>
      <c r="V12" s="15"/>
      <c r="W12" s="15"/>
      <c r="X12" s="15"/>
      <c r="Y12" s="16"/>
    </row>
    <row r="13" spans="1:25" x14ac:dyDescent="0.2">
      <c r="C13" s="2">
        <v>60</v>
      </c>
      <c r="D13" s="2">
        <f>-COS((C13*2.25-22.5)*PI()/180)*IF(COUNTIF(C13:C14,C13)=1,1.3,1.6)</f>
        <v>0.49748846207461667</v>
      </c>
      <c r="E13" s="2">
        <f>SIN((C13*2.25-22.5)*PI()/180)*IF(COUNTIF(C13:C14,C13)=1,1.3,1.6)</f>
        <v>1.2010433922646728</v>
      </c>
      <c r="G13" s="2">
        <v>20</v>
      </c>
      <c r="H13" s="2">
        <f>-COS((G13*2.25-22.5)*PI()/180)*IF(COUNTIF(G13:G14,G13)=1,1.48,1.6)</f>
        <v>-1.3673417081167043</v>
      </c>
      <c r="I13" s="2">
        <f>SIN((G13*2.25-22.5)*PI()/180)*IF(COUNTIF(G13:G14,G13)=1,1.48,1.6)</f>
        <v>0.56637147990033287</v>
      </c>
      <c r="O13" s="16"/>
      <c r="P13" s="15"/>
      <c r="Q13" s="15"/>
      <c r="R13" s="15"/>
      <c r="S13" s="15"/>
      <c r="T13" s="15"/>
      <c r="U13" s="15"/>
      <c r="V13" s="15"/>
      <c r="W13" s="15"/>
      <c r="X13" s="15"/>
      <c r="Y13" s="16"/>
    </row>
    <row r="14" spans="1:25" x14ac:dyDescent="0.2">
      <c r="C14" s="2"/>
      <c r="D14" s="2"/>
      <c r="E14" s="2"/>
      <c r="G14" s="2"/>
      <c r="H14" s="2"/>
      <c r="I14" s="2"/>
      <c r="O14" s="16"/>
      <c r="P14" s="15"/>
      <c r="Q14" s="15"/>
      <c r="R14" s="15"/>
      <c r="S14" s="15"/>
      <c r="T14" s="15"/>
      <c r="U14" s="15"/>
      <c r="V14" s="15"/>
      <c r="W14" s="15"/>
      <c r="X14" s="15"/>
      <c r="Y14" s="16"/>
    </row>
    <row r="15" spans="1:25" x14ac:dyDescent="0.2">
      <c r="C15" s="2">
        <v>80</v>
      </c>
      <c r="D15" s="2">
        <f>-COS((C15*2.25-22.5)*PI()/180)*IF(COUNTIF(C15:C16,C15)=1,1.3,1.6)</f>
        <v>1.4782072520180589</v>
      </c>
      <c r="E15" s="2">
        <f>SIN((C15*2.25-22.5)*PI()/180)*IF(COUNTIF(C15:C16,C15)=1,1.3,1.6)</f>
        <v>0.61229349178414383</v>
      </c>
      <c r="G15" s="2">
        <v>25</v>
      </c>
      <c r="H15" s="2">
        <f>-COS((G15*2.25-22.5)*PI()/180)*IF(COUNTIF(G15:G16,G15)=1,1.48,1.6)</f>
        <v>-1.3303513796840725</v>
      </c>
      <c r="I15" s="2">
        <f>SIN((G15*2.25-22.5)*PI()/180)*IF(COUNTIF(G15:G16,G15)=1,1.48,1.6)</f>
        <v>0.88891237283136348</v>
      </c>
      <c r="O15" s="16"/>
      <c r="P15" s="15"/>
      <c r="Q15" s="15"/>
      <c r="R15" s="15"/>
      <c r="S15" s="15"/>
      <c r="T15" s="15"/>
      <c r="U15" s="15"/>
      <c r="V15" s="15"/>
      <c r="W15" s="15"/>
      <c r="X15" s="15"/>
      <c r="Y15" s="16"/>
    </row>
    <row r="16" spans="1:25" x14ac:dyDescent="0.2">
      <c r="C16" s="2">
        <v>80</v>
      </c>
      <c r="D16" s="2">
        <f>-COS((C16*2.25-22.5)*PI()/180)*IF(COUNTIF(C16:C17,C16)=1,1.3,1.6)</f>
        <v>1.2010433922646728</v>
      </c>
      <c r="E16" s="2">
        <f>SIN((C16*2.25-22.5)*PI()/180)*IF(COUNTIF(C16:C17,C16)=1,1.3,1.6)</f>
        <v>0.49748846207461689</v>
      </c>
      <c r="G16" s="2">
        <v>25</v>
      </c>
      <c r="H16" s="2">
        <f>-COS((G16*2.25-22.5)*PI()/180)*IF(COUNTIF(G16:G17,G16)=1,1.48,1.6)</f>
        <v>-1.230575026207767</v>
      </c>
      <c r="I16" s="2">
        <f>SIN((G16*2.25-22.5)*PI()/180)*IF(COUNTIF(G16:G17,G16)=1,1.48,1.6)</f>
        <v>0.8222439448690112</v>
      </c>
      <c r="O16" s="16"/>
      <c r="P16" s="15"/>
      <c r="Q16" s="15"/>
      <c r="R16" s="15"/>
      <c r="S16" s="15"/>
      <c r="T16" s="15"/>
      <c r="U16" s="15"/>
      <c r="V16" s="15"/>
      <c r="W16" s="15"/>
      <c r="X16" s="15"/>
      <c r="Y16" s="16"/>
    </row>
    <row r="17" spans="3:25" x14ac:dyDescent="0.2">
      <c r="C17" s="2"/>
      <c r="D17" s="2"/>
      <c r="E17" s="2"/>
      <c r="G17" s="2"/>
      <c r="H17" s="2"/>
      <c r="I17" s="2"/>
      <c r="O17" s="16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3:25" x14ac:dyDescent="0.2">
      <c r="C18" s="2">
        <v>100</v>
      </c>
      <c r="D18" s="2">
        <f>-COS((C18*2.25-22.5)*PI()/180)*IF(COUNTIF(C18:C19,C18)=1,1.3,1.6)</f>
        <v>1.4782072520180591</v>
      </c>
      <c r="E18" s="2">
        <f>SIN((C18*2.25-22.5)*PI()/180)*IF(COUNTIF(C18:C19,C18)=1,1.3,1.6)</f>
        <v>-0.61229349178414283</v>
      </c>
      <c r="G18" s="2">
        <v>30</v>
      </c>
      <c r="H18" s="2">
        <f>-COS((G18*2.25-22.5)*PI()/180)*IF(COUNTIF(G18:G19,G18)=1,1.48,1.6)</f>
        <v>-1.1313708498984762</v>
      </c>
      <c r="I18" s="2">
        <f>SIN((G18*2.25-22.5)*PI()/180)*IF(COUNTIF(G18:G19,G18)=1,1.48,1.6)</f>
        <v>1.131370849898476</v>
      </c>
      <c r="O18" s="16"/>
      <c r="P18" s="15"/>
      <c r="Q18" s="15"/>
      <c r="R18" s="15"/>
      <c r="S18" s="15"/>
      <c r="T18" s="15"/>
      <c r="U18" s="15"/>
      <c r="V18" s="15"/>
      <c r="W18" s="15"/>
      <c r="X18" s="15"/>
      <c r="Y18" s="16"/>
    </row>
    <row r="19" spans="3:25" x14ac:dyDescent="0.2">
      <c r="C19" s="2">
        <v>100</v>
      </c>
      <c r="D19" s="2">
        <f>-COS((C19*2.25-22.5)*PI()/180)*IF(COUNTIF(C19:C20,C19)=1,1.3,1.6)</f>
        <v>1.201043392264673</v>
      </c>
      <c r="E19" s="2">
        <f>SIN((C19*2.25-22.5)*PI()/180)*IF(COUNTIF(C19:C20,C19)=1,1.3,1.6)</f>
        <v>-0.497488462074616</v>
      </c>
      <c r="G19" s="2">
        <v>30</v>
      </c>
      <c r="H19" s="2">
        <f>-COS((G19*2.25-22.5)*PI()/180)*IF(COUNTIF(G19:G20,G19)=1,1.48,1.6)</f>
        <v>-1.0465180361560904</v>
      </c>
      <c r="I19" s="2">
        <f>SIN((G19*2.25-22.5)*PI()/180)*IF(COUNTIF(G19:G20,G19)=1,1.48,1.6)</f>
        <v>1.0465180361560902</v>
      </c>
      <c r="O19" s="16"/>
      <c r="P19" s="15"/>
      <c r="Q19" s="15"/>
      <c r="R19" s="15"/>
      <c r="S19" s="15"/>
      <c r="T19" s="15"/>
      <c r="U19" s="15"/>
      <c r="V19" s="15"/>
      <c r="W19" s="15"/>
      <c r="X19" s="15"/>
      <c r="Y19" s="16"/>
    </row>
    <row r="20" spans="3:25" x14ac:dyDescent="0.2">
      <c r="G20" s="2"/>
      <c r="H20" s="2"/>
      <c r="I20" s="2"/>
      <c r="O20" s="16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3:25" x14ac:dyDescent="0.2">
      <c r="G21" s="2">
        <v>35</v>
      </c>
      <c r="H21" s="2">
        <f>-COS((G21*2.25-22.5)*PI()/180)*IF(COUNTIF(G21:G22,G21)=1,1.48,1.6)</f>
        <v>-0.88891237283136371</v>
      </c>
      <c r="I21" s="2">
        <f>SIN((G21*2.25-22.5)*PI()/180)*IF(COUNTIF(G21:G22,G21)=1,1.48,1.6)</f>
        <v>1.3303513796840725</v>
      </c>
      <c r="O21" s="16"/>
      <c r="P21" s="15"/>
      <c r="Q21" s="15"/>
      <c r="R21" s="15"/>
      <c r="S21" s="15"/>
      <c r="T21" s="15"/>
      <c r="U21" s="15"/>
      <c r="V21" s="15"/>
      <c r="W21" s="15"/>
      <c r="X21" s="15"/>
      <c r="Y21" s="16"/>
    </row>
    <row r="22" spans="3:25" x14ac:dyDescent="0.2">
      <c r="G22" s="2">
        <v>35</v>
      </c>
      <c r="H22" s="2">
        <f>-COS((G22*2.25-22.5)*PI()/180)*IF(COUNTIF(G22:G23,G22)=1,1.48,1.6)</f>
        <v>-0.82224394486901142</v>
      </c>
      <c r="I22" s="2">
        <f>SIN((G22*2.25-22.5)*PI()/180)*IF(COUNTIF(G22:G23,G22)=1,1.48,1.6)</f>
        <v>1.230575026207767</v>
      </c>
      <c r="O22" s="16"/>
      <c r="P22" s="15"/>
      <c r="Q22" s="15"/>
      <c r="R22" s="15"/>
      <c r="S22" s="15"/>
      <c r="T22" s="15"/>
      <c r="U22" s="15"/>
      <c r="V22" s="15"/>
      <c r="W22" s="15"/>
      <c r="X22" s="15"/>
      <c r="Y22" s="16"/>
    </row>
    <row r="23" spans="3:25" x14ac:dyDescent="0.2">
      <c r="G23" s="2"/>
      <c r="H23" s="2"/>
      <c r="I23" s="2"/>
      <c r="O23" s="16"/>
      <c r="P23" s="15"/>
      <c r="Q23" s="15"/>
      <c r="R23" s="15"/>
      <c r="S23" s="15"/>
      <c r="T23" s="15"/>
      <c r="U23" s="15"/>
      <c r="V23" s="15"/>
      <c r="W23" s="15"/>
      <c r="X23" s="15"/>
      <c r="Y23" s="16"/>
    </row>
    <row r="24" spans="3:25" x14ac:dyDescent="0.2">
      <c r="G24" s="2">
        <v>40</v>
      </c>
      <c r="H24" s="2">
        <f>-COS((G24*2.25-22.5)*PI()/180)*IF(COUNTIF(G24:G25,G24)=1,1.48,1.6)</f>
        <v>-0.61229349178414383</v>
      </c>
      <c r="I24" s="2">
        <f>SIN((G24*2.25-22.5)*PI()/180)*IF(COUNTIF(G24:G25,G24)=1,1.48,1.6)</f>
        <v>1.4782072520180589</v>
      </c>
      <c r="O24" s="16"/>
      <c r="P24" s="15"/>
      <c r="Q24" s="15"/>
      <c r="R24" s="15"/>
      <c r="S24" s="15"/>
      <c r="T24" s="15"/>
      <c r="U24" s="15"/>
      <c r="V24" s="15"/>
      <c r="W24" s="15"/>
      <c r="X24" s="15"/>
      <c r="Y24" s="16"/>
    </row>
    <row r="25" spans="3:25" x14ac:dyDescent="0.2">
      <c r="G25" s="2">
        <v>40</v>
      </c>
      <c r="H25" s="2">
        <f>-COS((G25*2.25-22.5)*PI()/180)*IF(COUNTIF(G25:G26,G25)=1,1.48,1.6)</f>
        <v>-0.56637147990033299</v>
      </c>
      <c r="I25" s="2">
        <f>SIN((G25*2.25-22.5)*PI()/180)*IF(COUNTIF(G25:G26,G25)=1,1.48,1.6)</f>
        <v>1.3673417081167043</v>
      </c>
      <c r="O25" s="16"/>
      <c r="P25" s="15"/>
      <c r="Q25" s="15"/>
      <c r="R25" s="15"/>
      <c r="S25" s="15"/>
      <c r="T25" s="15"/>
      <c r="U25" s="15"/>
      <c r="V25" s="15"/>
      <c r="W25" s="15"/>
      <c r="X25" s="15"/>
      <c r="Y25" s="16"/>
    </row>
    <row r="26" spans="3:25" x14ac:dyDescent="0.2">
      <c r="G26" s="2"/>
      <c r="H26" s="2"/>
      <c r="I26" s="2"/>
      <c r="O26" s="16"/>
      <c r="P26" s="15"/>
      <c r="Q26" s="15"/>
      <c r="R26" s="15"/>
      <c r="S26" s="15"/>
      <c r="T26" s="15"/>
      <c r="U26" s="15"/>
      <c r="V26" s="15"/>
      <c r="W26" s="15"/>
      <c r="X26" s="15"/>
      <c r="Y26" s="16"/>
    </row>
    <row r="27" spans="3:25" x14ac:dyDescent="0.2">
      <c r="G27" s="2">
        <v>45</v>
      </c>
      <c r="H27" s="2">
        <f>-COS((G27*2.25-22.5)*PI()/180)*IF(COUNTIF(G27:G28,G27)=1,1.48,1.6)</f>
        <v>-0.31214451522580533</v>
      </c>
      <c r="I27" s="2">
        <f>SIN((G27*2.25-22.5)*PI()/180)*IF(COUNTIF(G27:G28,G27)=1,1.48,1.6)</f>
        <v>1.5692564486451688</v>
      </c>
      <c r="O27" s="16"/>
      <c r="P27" s="15"/>
      <c r="Q27" s="15"/>
      <c r="R27" s="15"/>
      <c r="S27" s="15"/>
      <c r="T27" s="15"/>
      <c r="U27" s="15"/>
      <c r="V27" s="15"/>
      <c r="W27" s="15"/>
      <c r="X27" s="15"/>
      <c r="Y27" s="16"/>
    </row>
    <row r="28" spans="3:25" x14ac:dyDescent="0.2">
      <c r="G28" s="2">
        <v>45</v>
      </c>
      <c r="H28" s="2">
        <f>-COS((G28*2.25-22.5)*PI()/180)*IF(COUNTIF(G28:G29,G28)=1,1.48,1.6)</f>
        <v>-0.28873367658386995</v>
      </c>
      <c r="I28" s="2">
        <f>SIN((G28*2.25-22.5)*PI()/180)*IF(COUNTIF(G28:G29,G28)=1,1.48,1.6)</f>
        <v>1.4515622149967811</v>
      </c>
      <c r="O28" s="16"/>
      <c r="P28" s="15"/>
      <c r="Q28" s="15"/>
      <c r="R28" s="15"/>
      <c r="S28" s="15"/>
      <c r="T28" s="15"/>
      <c r="U28" s="15"/>
      <c r="V28" s="15"/>
      <c r="W28" s="15"/>
      <c r="X28" s="15"/>
      <c r="Y28" s="16"/>
    </row>
    <row r="29" spans="3:25" x14ac:dyDescent="0.2">
      <c r="G29" s="2"/>
      <c r="H29" s="2"/>
      <c r="I29" s="2"/>
      <c r="O29" s="16"/>
      <c r="P29" s="15"/>
      <c r="Q29" s="15"/>
      <c r="R29" s="15"/>
      <c r="S29" s="15"/>
      <c r="T29" s="15"/>
      <c r="U29" s="15"/>
      <c r="V29" s="15"/>
      <c r="W29" s="15"/>
      <c r="X29" s="15"/>
      <c r="Y29" s="16"/>
    </row>
    <row r="30" spans="3:25" x14ac:dyDescent="0.2">
      <c r="G30" s="2">
        <v>50</v>
      </c>
      <c r="H30" s="2">
        <f>-COS((G30*2.25-22.5)*PI()/180)*IF(COUNTIF(G30:G31,G30)=1,1.48,1.6)</f>
        <v>-9.8011876392689601E-17</v>
      </c>
      <c r="I30" s="2">
        <f>SIN((G30*2.25-22.5)*PI()/180)*IF(COUNTIF(G30:G31,G30)=1,1.48,1.6)</f>
        <v>1.6</v>
      </c>
      <c r="O30" s="16"/>
      <c r="P30" s="15"/>
      <c r="Q30" s="15"/>
      <c r="R30" s="15"/>
      <c r="S30" s="15"/>
      <c r="T30" s="15"/>
      <c r="U30" s="15"/>
      <c r="V30" s="15"/>
      <c r="W30" s="15"/>
      <c r="X30" s="15"/>
      <c r="Y30" s="16"/>
    </row>
    <row r="31" spans="3:25" x14ac:dyDescent="0.2">
      <c r="G31" s="2">
        <v>50</v>
      </c>
      <c r="H31" s="2">
        <f>-COS((G31*2.25-22.5)*PI()/180)*IF(COUNTIF(G31:G32,G31)=1,1.48,1.6)</f>
        <v>-9.0660985663237886E-17</v>
      </c>
      <c r="I31" s="2">
        <f>SIN((G31*2.25-22.5)*PI()/180)*IF(COUNTIF(G31:G32,G31)=1,1.48,1.6)</f>
        <v>1.48</v>
      </c>
      <c r="O31" s="16"/>
      <c r="P31" s="15"/>
      <c r="Q31" s="15"/>
      <c r="R31" s="15"/>
      <c r="S31" s="15"/>
      <c r="T31" s="15"/>
      <c r="U31" s="15"/>
      <c r="V31" s="15"/>
      <c r="W31" s="15"/>
      <c r="X31" s="15"/>
      <c r="Y31" s="16"/>
    </row>
    <row r="32" spans="3:25" x14ac:dyDescent="0.2">
      <c r="G32" s="2"/>
      <c r="H32" s="2"/>
      <c r="I32" s="2"/>
      <c r="O32" s="16"/>
      <c r="P32" s="15"/>
      <c r="Q32" s="15"/>
      <c r="R32" s="15"/>
      <c r="S32" s="15"/>
      <c r="T32" s="15"/>
      <c r="U32" s="15"/>
      <c r="V32" s="15"/>
      <c r="W32" s="15"/>
      <c r="X32" s="15"/>
      <c r="Y32" s="16"/>
    </row>
    <row r="33" spans="1:25" x14ac:dyDescent="0.2">
      <c r="G33" s="2">
        <v>55</v>
      </c>
      <c r="H33" s="2">
        <f>-COS((G33*2.25-22.5)*PI()/180)*IF(COUNTIF(G33:G34,G33)=1,1.48,1.6)</f>
        <v>0.31214451522580478</v>
      </c>
      <c r="I33" s="2">
        <f>SIN((G33*2.25-22.5)*PI()/180)*IF(COUNTIF(G33:G34,G33)=1,1.48,1.6)</f>
        <v>1.569256448645169</v>
      </c>
      <c r="O33" s="16"/>
      <c r="P33" s="15"/>
      <c r="Q33" s="15"/>
      <c r="R33" s="15"/>
      <c r="S33" s="15"/>
      <c r="T33" s="15"/>
      <c r="U33" s="15"/>
      <c r="V33" s="15"/>
      <c r="W33" s="15"/>
      <c r="X33" s="15"/>
      <c r="Y33" s="16"/>
    </row>
    <row r="34" spans="1:25" x14ac:dyDescent="0.2">
      <c r="G34" s="2">
        <v>55</v>
      </c>
      <c r="H34" s="2">
        <f>-COS((G34*2.25-22.5)*PI()/180)*IF(COUNTIF(G34:G35,G34)=1,1.48,1.6)</f>
        <v>0.28873367658386939</v>
      </c>
      <c r="I34" s="2">
        <f>SIN((G34*2.25-22.5)*PI()/180)*IF(COUNTIF(G34:G35,G34)=1,1.48,1.6)</f>
        <v>1.4515622149967813</v>
      </c>
      <c r="O34" s="16"/>
      <c r="P34" s="15"/>
      <c r="Q34" s="15"/>
      <c r="R34" s="15"/>
      <c r="S34" s="15"/>
      <c r="T34" s="15"/>
      <c r="U34" s="15"/>
      <c r="V34" s="15"/>
      <c r="W34" s="15"/>
      <c r="X34" s="15"/>
      <c r="Y34" s="16"/>
    </row>
    <row r="35" spans="1:25" x14ac:dyDescent="0.2">
      <c r="G35" s="2"/>
      <c r="H35" s="2"/>
      <c r="I35" s="2"/>
      <c r="O35" s="16"/>
      <c r="P35" s="15"/>
      <c r="Q35" s="15"/>
      <c r="R35" s="15"/>
      <c r="S35" s="15"/>
      <c r="T35" s="15"/>
      <c r="U35" s="15"/>
      <c r="V35" s="15"/>
      <c r="W35" s="15"/>
      <c r="X35" s="15"/>
      <c r="Y35" s="16"/>
    </row>
    <row r="36" spans="1:25" x14ac:dyDescent="0.2">
      <c r="G36" s="2">
        <v>60</v>
      </c>
      <c r="H36" s="2">
        <f>-COS((G36*2.25-22.5)*PI()/180)*IF(COUNTIF(G36:G37,G36)=1,1.48,1.6)</f>
        <v>0.61229349178414361</v>
      </c>
      <c r="I36" s="2">
        <f>SIN((G36*2.25-22.5)*PI()/180)*IF(COUNTIF(G36:G37,G36)=1,1.48,1.6)</f>
        <v>1.4782072520180589</v>
      </c>
      <c r="O36" s="16"/>
      <c r="P36" s="15"/>
      <c r="Q36" s="15"/>
      <c r="R36" s="15"/>
      <c r="S36" s="15"/>
      <c r="T36" s="15"/>
      <c r="U36" s="15"/>
      <c r="V36" s="15"/>
      <c r="W36" s="15"/>
      <c r="X36" s="15"/>
      <c r="Y36" s="16"/>
    </row>
    <row r="37" spans="1:25" x14ac:dyDescent="0.2">
      <c r="G37" s="2">
        <v>60</v>
      </c>
      <c r="H37" s="2">
        <f>-COS((G37*2.25-22.5)*PI()/180)*IF(COUNTIF(G37:G38,G37)=1,1.48,1.6)</f>
        <v>0.56637147990033276</v>
      </c>
      <c r="I37" s="2">
        <f>SIN((G37*2.25-22.5)*PI()/180)*IF(COUNTIF(G37:G38,G37)=1,1.48,1.6)</f>
        <v>1.3673417081167043</v>
      </c>
      <c r="O37" s="16"/>
      <c r="P37" s="15"/>
      <c r="Q37" s="15"/>
      <c r="R37" s="15"/>
      <c r="S37" s="15"/>
      <c r="T37" s="15"/>
      <c r="U37" s="15"/>
      <c r="V37" s="15"/>
      <c r="W37" s="15"/>
      <c r="X37" s="15"/>
      <c r="Y37" s="16"/>
    </row>
    <row r="38" spans="1:25" x14ac:dyDescent="0.2">
      <c r="G38" s="2"/>
      <c r="H38" s="2"/>
      <c r="I38" s="2"/>
      <c r="O38" s="16"/>
      <c r="P38" s="15"/>
      <c r="Q38" s="15"/>
      <c r="R38" s="15"/>
      <c r="S38" s="15"/>
      <c r="T38" s="15"/>
      <c r="U38" s="15"/>
      <c r="V38" s="15"/>
      <c r="W38" s="15"/>
      <c r="X38" s="15"/>
      <c r="Y38" s="16"/>
    </row>
    <row r="39" spans="1:25" x14ac:dyDescent="0.2">
      <c r="G39" s="2">
        <v>65</v>
      </c>
      <c r="H39" s="2">
        <f>-COS((G39*2.25-22.5)*PI()/180)*IF(COUNTIF(G39:G40,G39)=1,1.48,1.6)</f>
        <v>0.88891237283136371</v>
      </c>
      <c r="I39" s="2">
        <f>SIN((G39*2.25-22.5)*PI()/180)*IF(COUNTIF(G39:G40,G39)=1,1.48,1.6)</f>
        <v>1.3303513796840722</v>
      </c>
      <c r="O39" s="16"/>
      <c r="P39" s="15"/>
      <c r="Q39" s="15"/>
      <c r="R39" s="15"/>
      <c r="S39" s="15"/>
      <c r="T39" s="15"/>
      <c r="U39" s="15"/>
      <c r="V39" s="15"/>
      <c r="W39" s="15"/>
      <c r="X39" s="15"/>
      <c r="Y39" s="16"/>
    </row>
    <row r="40" spans="1:25" x14ac:dyDescent="0.2">
      <c r="G40" s="2">
        <v>65</v>
      </c>
      <c r="H40" s="2">
        <f>-COS((G40*2.25-22.5)*PI()/180)*IF(COUNTIF(G40:G41,G40)=1,1.48,1.6)</f>
        <v>0.82224394486901142</v>
      </c>
      <c r="I40" s="2">
        <f>SIN((G40*2.25-22.5)*PI()/180)*IF(COUNTIF(G40:G41,G40)=1,1.48,1.6)</f>
        <v>1.2305750262077668</v>
      </c>
      <c r="O40" s="16"/>
      <c r="P40" s="15"/>
      <c r="Q40" s="15"/>
      <c r="R40" s="15"/>
      <c r="S40" s="15"/>
      <c r="T40" s="15"/>
      <c r="U40" s="15"/>
      <c r="V40" s="15"/>
      <c r="W40" s="15"/>
      <c r="X40" s="15"/>
      <c r="Y40" s="16"/>
    </row>
    <row r="41" spans="1:25" x14ac:dyDescent="0.2">
      <c r="G41" s="2"/>
      <c r="H41" s="2"/>
      <c r="I41" s="2"/>
      <c r="O41" s="16"/>
      <c r="P41" s="15"/>
      <c r="Q41" s="15"/>
      <c r="R41" s="15"/>
      <c r="S41" s="15"/>
      <c r="T41" s="15"/>
      <c r="U41" s="15"/>
      <c r="V41" s="15"/>
      <c r="W41" s="15"/>
      <c r="X41" s="15"/>
      <c r="Y41" s="16"/>
    </row>
    <row r="42" spans="1:25" x14ac:dyDescent="0.2">
      <c r="G42" s="2">
        <v>70</v>
      </c>
      <c r="H42" s="2">
        <f>-COS((G42*2.25-22.5)*PI()/180)*IF(COUNTIF(G42:G43,G42)=1,1.48,1.6)</f>
        <v>1.131370849898476</v>
      </c>
      <c r="I42" s="2">
        <f>SIN((G42*2.25-22.5)*PI()/180)*IF(COUNTIF(G42:G43,G42)=1,1.48,1.6)</f>
        <v>1.1313708498984762</v>
      </c>
      <c r="O42" s="16"/>
      <c r="P42" s="15"/>
      <c r="Q42" s="15"/>
      <c r="R42" s="15"/>
      <c r="S42" s="15"/>
      <c r="T42" s="15"/>
      <c r="U42" s="15"/>
      <c r="V42" s="15"/>
      <c r="W42" s="15"/>
      <c r="X42" s="15"/>
      <c r="Y42" s="16"/>
    </row>
    <row r="43" spans="1:25" x14ac:dyDescent="0.2">
      <c r="G43" s="2">
        <v>70</v>
      </c>
      <c r="H43" s="2">
        <f>-COS((G43*2.25-22.5)*PI()/180)*IF(COUNTIF(G43:G44,G43)=1,1.48,1.6)</f>
        <v>1.0465180361560902</v>
      </c>
      <c r="I43" s="2">
        <f>SIN((G43*2.25-22.5)*PI()/180)*IF(COUNTIF(G43:G44,G43)=1,1.48,1.6)</f>
        <v>1.0465180361560904</v>
      </c>
      <c r="O43" s="16"/>
      <c r="P43" s="15"/>
      <c r="Q43" s="15"/>
      <c r="R43" s="15"/>
      <c r="S43" s="15"/>
      <c r="T43" s="15"/>
      <c r="U43" s="15"/>
      <c r="V43" s="15"/>
      <c r="W43" s="15"/>
      <c r="X43" s="15"/>
      <c r="Y43" s="16"/>
    </row>
    <row r="44" spans="1:25" x14ac:dyDescent="0.2">
      <c r="G44" s="2"/>
      <c r="H44" s="2"/>
      <c r="I44" s="2"/>
      <c r="O44" s="16"/>
      <c r="P44" s="15"/>
      <c r="Q44" s="15"/>
      <c r="R44" s="15"/>
      <c r="S44" s="15"/>
      <c r="T44" s="15"/>
      <c r="U44" s="15"/>
      <c r="V44" s="15"/>
      <c r="W44" s="15"/>
      <c r="X44" s="15"/>
      <c r="Y44" s="16"/>
    </row>
    <row r="45" spans="1:25" x14ac:dyDescent="0.2">
      <c r="G45" s="2">
        <v>75</v>
      </c>
      <c r="H45" s="2">
        <f>-COS((G45*2.25-22.5)*PI()/180)*IF(COUNTIF(G45:G46,G45)=1,1.48,1.6)</f>
        <v>1.3303513796840727</v>
      </c>
      <c r="I45" s="2">
        <f>SIN((G45*2.25-22.5)*PI()/180)*IF(COUNTIF(G45:G46,G45)=1,1.48,1.6)</f>
        <v>0.88891237283136348</v>
      </c>
      <c r="O45" s="16"/>
      <c r="P45" s="15"/>
      <c r="Q45" s="15"/>
      <c r="R45" s="15"/>
      <c r="S45" s="15"/>
      <c r="T45" s="15"/>
      <c r="U45" s="15"/>
      <c r="V45" s="15"/>
      <c r="W45" s="15"/>
      <c r="X45" s="15"/>
      <c r="Y45" s="16"/>
    </row>
    <row r="46" spans="1:25" x14ac:dyDescent="0.2">
      <c r="A46" s="6"/>
      <c r="G46" s="2">
        <v>75</v>
      </c>
      <c r="H46" s="2">
        <f>-COS((G46*2.25-22.5)*PI()/180)*IF(COUNTIF(G46:G47,G46)=1,1.48,1.6)</f>
        <v>1.230575026207767</v>
      </c>
      <c r="I46" s="2">
        <f>SIN((G46*2.25-22.5)*PI()/180)*IF(COUNTIF(G46:G47,G46)=1,1.48,1.6)</f>
        <v>0.8222439448690112</v>
      </c>
      <c r="O46" s="16"/>
      <c r="P46" s="15"/>
      <c r="Q46" s="15"/>
      <c r="R46" s="15"/>
      <c r="S46" s="15"/>
      <c r="T46" s="15"/>
      <c r="U46" s="15"/>
      <c r="V46" s="15"/>
      <c r="W46" s="15"/>
      <c r="X46" s="15"/>
      <c r="Y46" s="16"/>
    </row>
    <row r="47" spans="1:25" x14ac:dyDescent="0.15">
      <c r="A47" s="7"/>
      <c r="G47" s="2"/>
      <c r="H47" s="2"/>
      <c r="I47" s="2"/>
      <c r="O47" s="16"/>
      <c r="P47" s="15"/>
      <c r="Q47" s="15"/>
      <c r="R47" s="15"/>
      <c r="S47" s="15"/>
      <c r="T47" s="15"/>
      <c r="U47" s="15"/>
      <c r="V47" s="15"/>
      <c r="W47" s="15"/>
      <c r="X47" s="15"/>
      <c r="Y47" s="16"/>
    </row>
    <row r="48" spans="1:25" x14ac:dyDescent="0.2">
      <c r="A48" s="6"/>
      <c r="G48" s="2">
        <v>80</v>
      </c>
      <c r="H48" s="2">
        <f>-COS((G48*2.25-22.5)*PI()/180)*IF(COUNTIF(G48:G49,G48)=1,1.48,1.6)</f>
        <v>1.4782072520180589</v>
      </c>
      <c r="I48" s="2">
        <f>SIN((G48*2.25-22.5)*PI()/180)*IF(COUNTIF(G48:G49,G48)=1,1.48,1.6)</f>
        <v>0.61229349178414383</v>
      </c>
      <c r="O48" s="16"/>
      <c r="P48" s="15"/>
      <c r="Q48" s="15"/>
      <c r="R48" s="15"/>
      <c r="S48" s="15"/>
      <c r="T48" s="15"/>
      <c r="U48" s="15"/>
      <c r="V48" s="15"/>
      <c r="W48" s="15"/>
      <c r="X48" s="15"/>
      <c r="Y48" s="16"/>
    </row>
    <row r="49" spans="1:25" x14ac:dyDescent="0.2">
      <c r="A49" s="6"/>
      <c r="G49" s="2">
        <v>80</v>
      </c>
      <c r="H49" s="2">
        <f>-COS((G49*2.25-22.5)*PI()/180)*IF(COUNTIF(G49:G50,G49)=1,1.48,1.6)</f>
        <v>1.3673417081167043</v>
      </c>
      <c r="I49" s="2">
        <f>SIN((G49*2.25-22.5)*PI()/180)*IF(COUNTIF(G49:G50,G49)=1,1.48,1.6)</f>
        <v>0.56637147990033299</v>
      </c>
      <c r="O49" s="16"/>
      <c r="P49" s="15"/>
      <c r="Q49" s="15"/>
      <c r="R49" s="15"/>
      <c r="S49" s="15"/>
      <c r="T49" s="15"/>
      <c r="U49" s="15"/>
      <c r="V49" s="15"/>
      <c r="W49" s="15"/>
      <c r="X49" s="15"/>
      <c r="Y49" s="16"/>
    </row>
    <row r="50" spans="1:25" x14ac:dyDescent="0.2">
      <c r="A50" s="6"/>
      <c r="G50" s="2"/>
      <c r="H50" s="2"/>
      <c r="I50" s="2"/>
      <c r="O50" s="16"/>
      <c r="P50" s="15"/>
      <c r="Q50" s="15"/>
      <c r="R50" s="15"/>
      <c r="S50" s="15"/>
      <c r="T50" s="15"/>
      <c r="U50" s="15"/>
      <c r="V50" s="15"/>
      <c r="W50" s="15"/>
      <c r="X50" s="15"/>
      <c r="Y50" s="16"/>
    </row>
    <row r="51" spans="1:25" x14ac:dyDescent="0.2">
      <c r="A51" s="6"/>
      <c r="G51" s="2">
        <v>85</v>
      </c>
      <c r="H51" s="2">
        <f>-COS((G51*2.25-22.5)*PI()/180)*IF(COUNTIF(G51:G52,G51)=1,1.48,1.6)</f>
        <v>1.5692564486451688</v>
      </c>
      <c r="I51" s="2">
        <f>SIN((G51*2.25-22.5)*PI()/180)*IF(COUNTIF(G51:G52,G51)=1,1.48,1.6)</f>
        <v>0.31214451522580511</v>
      </c>
      <c r="O51" s="16"/>
      <c r="P51" s="15"/>
      <c r="Q51" s="15"/>
      <c r="R51" s="15"/>
      <c r="S51" s="15"/>
      <c r="T51" s="15"/>
      <c r="U51" s="15"/>
      <c r="V51" s="15"/>
      <c r="W51" s="15"/>
      <c r="X51" s="15"/>
      <c r="Y51" s="16"/>
    </row>
    <row r="52" spans="1:25" x14ac:dyDescent="0.2">
      <c r="A52" s="6"/>
      <c r="G52" s="2">
        <v>85</v>
      </c>
      <c r="H52" s="2">
        <f>-COS((G52*2.25-22.5)*PI()/180)*IF(COUNTIF(G52:G53,G52)=1,1.48,1.6)</f>
        <v>1.4515622149967811</v>
      </c>
      <c r="I52" s="2">
        <f>SIN((G52*2.25-22.5)*PI()/180)*IF(COUNTIF(G52:G53,G52)=1,1.48,1.6)</f>
        <v>0.28873367658386967</v>
      </c>
      <c r="O52" s="16"/>
      <c r="P52" s="15"/>
      <c r="Q52" s="15"/>
      <c r="R52" s="15"/>
      <c r="S52" s="15"/>
      <c r="T52" s="15"/>
      <c r="U52" s="15"/>
      <c r="V52" s="15"/>
      <c r="W52" s="15"/>
      <c r="X52" s="15"/>
      <c r="Y52" s="16"/>
    </row>
    <row r="53" spans="1:25" x14ac:dyDescent="0.2">
      <c r="A53" s="6"/>
      <c r="G53" s="2"/>
      <c r="H53" s="2"/>
      <c r="I53" s="2"/>
      <c r="O53" s="16"/>
      <c r="P53" s="15"/>
      <c r="Q53" s="15"/>
      <c r="R53" s="15"/>
      <c r="S53" s="15"/>
      <c r="T53" s="15"/>
      <c r="U53" s="15"/>
      <c r="V53" s="15"/>
      <c r="W53" s="15"/>
      <c r="X53" s="15"/>
      <c r="Y53" s="16"/>
    </row>
    <row r="54" spans="1:25" x14ac:dyDescent="0.2">
      <c r="A54" s="6"/>
      <c r="G54" s="2">
        <v>90</v>
      </c>
      <c r="H54" s="2">
        <f>-COS((G54*2.25-22.5)*PI()/180)*IF(COUNTIF(G54:G55,G54)=1,1.48,1.6)</f>
        <v>1.6</v>
      </c>
      <c r="I54" s="2">
        <f>SIN((G54*2.25-22.5)*PI()/180)*IF(COUNTIF(G54:G55,G54)=1,1.48,1.6)</f>
        <v>1.960237527853792E-16</v>
      </c>
      <c r="O54" s="16"/>
      <c r="P54" s="15"/>
      <c r="Q54" s="15"/>
      <c r="R54" s="15"/>
      <c r="S54" s="15"/>
      <c r="T54" s="15"/>
      <c r="U54" s="15"/>
      <c r="V54" s="15"/>
      <c r="W54" s="15"/>
      <c r="X54" s="15"/>
      <c r="Y54" s="16"/>
    </row>
    <row r="55" spans="1:25" x14ac:dyDescent="0.2">
      <c r="A55" s="6"/>
      <c r="G55" s="2">
        <v>90</v>
      </c>
      <c r="H55" s="2">
        <f>-COS((G55*2.25-22.5)*PI()/180)*IF(COUNTIF(G55:G56,G55)=1,1.48,1.6)</f>
        <v>1.48</v>
      </c>
      <c r="I55" s="2">
        <f>SIN((G55*2.25-22.5)*PI()/180)*IF(COUNTIF(G55:G56,G55)=1,1.48,1.6)</f>
        <v>1.8132197132647577E-16</v>
      </c>
      <c r="O55" s="16"/>
      <c r="P55" s="15"/>
      <c r="Q55" s="15"/>
      <c r="R55" s="15"/>
      <c r="S55" s="15"/>
      <c r="T55" s="15"/>
      <c r="U55" s="15"/>
      <c r="V55" s="15"/>
      <c r="W55" s="15"/>
      <c r="X55" s="15"/>
      <c r="Y55" s="16"/>
    </row>
    <row r="56" spans="1:25" x14ac:dyDescent="0.2">
      <c r="A56" s="6"/>
      <c r="G56" s="2"/>
      <c r="H56" s="2"/>
      <c r="I56" s="2"/>
      <c r="O56" s="16"/>
      <c r="P56" s="15"/>
      <c r="Q56" s="15"/>
      <c r="R56" s="15"/>
      <c r="S56" s="15"/>
      <c r="T56" s="15"/>
      <c r="U56" s="15"/>
      <c r="V56" s="15"/>
      <c r="W56" s="15"/>
      <c r="X56" s="15"/>
      <c r="Y56" s="16"/>
    </row>
    <row r="57" spans="1:25" x14ac:dyDescent="0.2">
      <c r="A57" s="6"/>
      <c r="G57" s="2">
        <v>95</v>
      </c>
      <c r="H57" s="2">
        <f>-COS((G57*2.25-22.5)*PI()/180)*IF(COUNTIF(G57:G58,G57)=1,1.48,1.6)</f>
        <v>1.569256448645169</v>
      </c>
      <c r="I57" s="2">
        <f>SIN((G57*2.25-22.5)*PI()/180)*IF(COUNTIF(G57:G58,G57)=1,1.48,1.6)</f>
        <v>-0.31214451522580466</v>
      </c>
      <c r="O57" s="16"/>
      <c r="P57" s="15"/>
      <c r="Q57" s="15"/>
      <c r="R57" s="15"/>
      <c r="S57" s="15"/>
      <c r="T57" s="15"/>
      <c r="U57" s="15"/>
      <c r="V57" s="15"/>
      <c r="W57" s="15"/>
      <c r="X57" s="15"/>
      <c r="Y57" s="16"/>
    </row>
    <row r="58" spans="1:25" x14ac:dyDescent="0.2">
      <c r="A58" s="6"/>
      <c r="G58" s="2">
        <v>95</v>
      </c>
      <c r="H58" s="2">
        <f>-COS((G58*2.25-22.5)*PI()/180)*IF(COUNTIF(G58:G59,G58)=1,1.48,1.6)</f>
        <v>1.4515622149967813</v>
      </c>
      <c r="I58" s="2">
        <f>SIN((G58*2.25-22.5)*PI()/180)*IF(COUNTIF(G58:G59,G58)=1,1.48,1.6)</f>
        <v>-0.28873367658386934</v>
      </c>
      <c r="O58" s="16"/>
      <c r="P58" s="15"/>
      <c r="Q58" s="15"/>
      <c r="R58" s="15"/>
      <c r="S58" s="15"/>
      <c r="T58" s="15"/>
      <c r="U58" s="15"/>
      <c r="V58" s="15"/>
      <c r="W58" s="15"/>
      <c r="X58" s="15"/>
      <c r="Y58" s="16"/>
    </row>
    <row r="59" spans="1:25" x14ac:dyDescent="0.2">
      <c r="A59" s="6"/>
      <c r="G59" s="2"/>
      <c r="H59" s="2"/>
      <c r="I59" s="2"/>
      <c r="O59" s="16"/>
      <c r="P59" s="15"/>
      <c r="Q59" s="15"/>
      <c r="R59" s="15"/>
      <c r="S59" s="15"/>
      <c r="T59" s="15"/>
      <c r="U59" s="15"/>
      <c r="V59" s="15"/>
      <c r="W59" s="15"/>
      <c r="X59" s="15"/>
      <c r="Y59" s="16"/>
    </row>
    <row r="60" spans="1:25" x14ac:dyDescent="0.2">
      <c r="A60" s="6"/>
      <c r="G60" s="2">
        <v>100</v>
      </c>
      <c r="H60" s="2">
        <f>-COS((G60*2.25-22.5)*PI()/180)*IF(COUNTIF(G60:G61,G60)=1,1.48,1.6)</f>
        <v>1.4782072520180591</v>
      </c>
      <c r="I60" s="2">
        <f>SIN((G60*2.25-22.5)*PI()/180)*IF(COUNTIF(G60:G61,G60)=1,1.48,1.6)</f>
        <v>-0.61229349178414283</v>
      </c>
      <c r="O60" s="16"/>
      <c r="P60" s="15"/>
      <c r="Q60" s="15"/>
      <c r="R60" s="15"/>
      <c r="S60" s="15"/>
      <c r="T60" s="15"/>
      <c r="U60" s="15"/>
      <c r="V60" s="15"/>
      <c r="W60" s="15"/>
      <c r="X60" s="15"/>
      <c r="Y60" s="16"/>
    </row>
    <row r="61" spans="1:25" x14ac:dyDescent="0.2">
      <c r="A61" s="6"/>
      <c r="G61" s="2">
        <v>100</v>
      </c>
      <c r="H61" s="2">
        <f>-COS((G61*2.25-22.5)*PI()/180)*IF(COUNTIF(G61:G62,G61)=1,1.48,1.6)</f>
        <v>1.3673417081167047</v>
      </c>
      <c r="I61" s="2">
        <f>SIN((G61*2.25-22.5)*PI()/180)*IF(COUNTIF(G61:G62,G61)=1,1.48,1.6)</f>
        <v>-0.5663714799003321</v>
      </c>
    </row>
    <row r="62" spans="1:25" x14ac:dyDescent="0.2">
      <c r="A62" s="6"/>
    </row>
    <row r="63" spans="1:25" x14ac:dyDescent="0.2">
      <c r="A63" s="6"/>
    </row>
    <row r="64" spans="1:25" x14ac:dyDescent="0.2">
      <c r="A64" s="6"/>
    </row>
    <row r="65" spans="1:1" x14ac:dyDescent="0.2">
      <c r="A65" s="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豪华仪表盘2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龙逸凡</dc:creator>
  <cp:lastModifiedBy>Yao King</cp:lastModifiedBy>
  <dcterms:created xsi:type="dcterms:W3CDTF">2017-12-25T01:14:54Z</dcterms:created>
  <dcterms:modified xsi:type="dcterms:W3CDTF">2019-01-02T03:52:49Z</dcterms:modified>
</cp:coreProperties>
</file>